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esktop\Documentos\2. Profesional\1. Empresa\2. Hangar Edu\2. Proyectos\2. Conferencias\"/>
    </mc:Choice>
  </mc:AlternateContent>
  <xr:revisionPtr revIDLastSave="0" documentId="13_ncr:1_{DFCC4ABF-490B-4BEC-857A-D226093577F6}" xr6:coauthVersionLast="47" xr6:coauthVersionMax="47" xr10:uidLastSave="{00000000-0000-0000-0000-000000000000}"/>
  <bookViews>
    <workbookView xWindow="-120" yWindow="-120" windowWidth="20730" windowHeight="11160" xr2:uid="{A2098AC8-4236-4AD1-9F62-A41422AC6650}"/>
  </bookViews>
  <sheets>
    <sheet name="T vs V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9" i="1" s="1"/>
  <c r="E13" i="1"/>
  <c r="E15" i="1" s="1"/>
  <c r="E12" i="1"/>
  <c r="E14" i="1" s="1"/>
  <c r="E18" i="1" l="1"/>
  <c r="E20" i="1" s="1"/>
  <c r="E22" i="1" l="1"/>
  <c r="E21" i="1"/>
  <c r="F30" i="1" l="1"/>
  <c r="F40" i="1"/>
  <c r="F35" i="1"/>
  <c r="F34" i="1"/>
  <c r="F29" i="1"/>
  <c r="F36" i="1"/>
  <c r="F28" i="1"/>
  <c r="F33" i="1"/>
  <c r="F32" i="1"/>
  <c r="F37" i="1"/>
  <c r="F39" i="1"/>
  <c r="F38" i="1"/>
  <c r="F26" i="1"/>
  <c r="F31" i="1"/>
  <c r="F27" i="1"/>
  <c r="F25" i="1"/>
</calcChain>
</file>

<file path=xl/sharedStrings.xml><?xml version="1.0" encoding="utf-8"?>
<sst xmlns="http://schemas.openxmlformats.org/spreadsheetml/2006/main" count="56" uniqueCount="43">
  <si>
    <t>Datos de entrada</t>
  </si>
  <si>
    <t>Potencia del motor</t>
  </si>
  <si>
    <t>P</t>
  </si>
  <si>
    <t>bhp</t>
  </si>
  <si>
    <t>Diámetro de la hélice</t>
  </si>
  <si>
    <t>pulgadas</t>
  </si>
  <si>
    <t>Diámetro del cono (spinner)</t>
  </si>
  <si>
    <t>D_spinner</t>
  </si>
  <si>
    <t>D_hélice</t>
  </si>
  <si>
    <t>Densidad</t>
  </si>
  <si>
    <t>m</t>
  </si>
  <si>
    <t>ρ</t>
  </si>
  <si>
    <t>kg/m3</t>
  </si>
  <si>
    <t>Datos de salida</t>
  </si>
  <si>
    <t>Área del disco de la hélice</t>
  </si>
  <si>
    <t>A</t>
  </si>
  <si>
    <t>m2</t>
  </si>
  <si>
    <t>Área frontal del cono (spinner)</t>
  </si>
  <si>
    <t>A_spinner</t>
  </si>
  <si>
    <t>Cálculos preliminares</t>
  </si>
  <si>
    <t>Empuje estático</t>
  </si>
  <si>
    <t>T_static</t>
  </si>
  <si>
    <t>N</t>
  </si>
  <si>
    <t>W</t>
  </si>
  <si>
    <t>m/s</t>
  </si>
  <si>
    <t>-</t>
  </si>
  <si>
    <t>Eficiencia de la hélice</t>
  </si>
  <si>
    <t>η_p</t>
  </si>
  <si>
    <t>Factor A</t>
  </si>
  <si>
    <t>kg/s</t>
  </si>
  <si>
    <t>Factor B</t>
  </si>
  <si>
    <t>B</t>
  </si>
  <si>
    <t>Factor C</t>
  </si>
  <si>
    <t>C</t>
  </si>
  <si>
    <t>Ecuaciones</t>
  </si>
  <si>
    <t>V [m/s]</t>
  </si>
  <si>
    <t>T [N]</t>
  </si>
  <si>
    <t>Velocidad máxima</t>
  </si>
  <si>
    <t>V_max</t>
  </si>
  <si>
    <t>Ecuación T vs. V</t>
  </si>
  <si>
    <t>Ecuación:</t>
  </si>
  <si>
    <t>T_max</t>
  </si>
  <si>
    <t>Empuje en V_max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</si>
</sst>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65" fontId="2" fillId="2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66"/>
      <color rgb="FF99FF66"/>
      <color rgb="FFFFFF66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'T vs V'!$E$25:$E$40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'T vs V'!$F$25:$F$40</c:f>
              <c:numCache>
                <c:formatCode>0.0</c:formatCode>
                <c:ptCount val="16"/>
                <c:pt idx="0">
                  <c:v>53.517335460235472</c:v>
                </c:pt>
                <c:pt idx="1">
                  <c:v>52.700038593508829</c:v>
                </c:pt>
                <c:pt idx="2">
                  <c:v>51.792824116058348</c:v>
                </c:pt>
                <c:pt idx="3">
                  <c:v>50.795692027884037</c:v>
                </c:pt>
                <c:pt idx="4">
                  <c:v>49.708642328985889</c:v>
                </c:pt>
                <c:pt idx="5">
                  <c:v>48.531675019363917</c:v>
                </c:pt>
                <c:pt idx="6">
                  <c:v>47.2647900990181</c:v>
                </c:pt>
                <c:pt idx="7">
                  <c:v>45.90798756794846</c:v>
                </c:pt>
                <c:pt idx="8">
                  <c:v>44.461267426154983</c:v>
                </c:pt>
                <c:pt idx="9">
                  <c:v>42.924629673637675</c:v>
                </c:pt>
                <c:pt idx="10">
                  <c:v>41.298074310396537</c:v>
                </c:pt>
                <c:pt idx="11">
                  <c:v>39.581601336431561</c:v>
                </c:pt>
                <c:pt idx="12">
                  <c:v>37.775210751742748</c:v>
                </c:pt>
                <c:pt idx="13">
                  <c:v>35.878902556330111</c:v>
                </c:pt>
                <c:pt idx="14">
                  <c:v>33.892676750193637</c:v>
                </c:pt>
                <c:pt idx="15">
                  <c:v>31.816533333333332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28-4272-9AB0-0611AAF4A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810240"/>
        <c:axId val="760143488"/>
      </c:scatterChart>
      <c:valAx>
        <c:axId val="101881024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/>
                  <a:t>V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0143488"/>
        <c:crosses val="autoZero"/>
        <c:crossBetween val="midCat"/>
      </c:valAx>
      <c:valAx>
        <c:axId val="7601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/>
                  <a:t>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1881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24</xdr:row>
      <xdr:rowOff>152400</xdr:rowOff>
    </xdr:from>
    <xdr:to>
      <xdr:col>2</xdr:col>
      <xdr:colOff>2304773</xdr:colOff>
      <xdr:row>26</xdr:row>
      <xdr:rowOff>38067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9A780D0E-4AFA-4B55-AD6A-14A2EBCFEF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0725" y="4914900"/>
          <a:ext cx="2219048" cy="266667"/>
        </a:xfrm>
        <a:prstGeom prst="rect">
          <a:avLst/>
        </a:prstGeom>
        <a:ln>
          <a:solidFill>
            <a:schemeClr val="bg1">
              <a:lumMod val="75000"/>
            </a:schemeClr>
          </a:solidFill>
        </a:ln>
      </xdr:spPr>
    </xdr:pic>
    <xdr:clientData/>
  </xdr:twoCellAnchor>
  <xdr:twoCellAnchor>
    <xdr:from>
      <xdr:col>7</xdr:col>
      <xdr:colOff>0</xdr:colOff>
      <xdr:row>24</xdr:row>
      <xdr:rowOff>0</xdr:rowOff>
    </xdr:from>
    <xdr:to>
      <xdr:col>14</xdr:col>
      <xdr:colOff>0</xdr:colOff>
      <xdr:row>40</xdr:row>
      <xdr:rowOff>0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5D951CAA-2F7C-481C-99C2-D5886C5B0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0</xdr:colOff>
      <xdr:row>3</xdr:row>
      <xdr:rowOff>0</xdr:rowOff>
    </xdr:from>
    <xdr:to>
      <xdr:col>13</xdr:col>
      <xdr:colOff>403331</xdr:colOff>
      <xdr:row>6</xdr:row>
      <xdr:rowOff>148500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A8F0C99A-21E2-4EF4-9795-99B67FA3A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29400" y="571500"/>
          <a:ext cx="4213331" cy="720000"/>
        </a:xfrm>
        <a:prstGeom prst="rect">
          <a:avLst/>
        </a:prstGeom>
        <a:ln>
          <a:solidFill>
            <a:schemeClr val="bg1">
              <a:lumMod val="75000"/>
            </a:schemeClr>
          </a:solidFill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10</xdr:col>
      <xdr:colOff>666476</xdr:colOff>
      <xdr:row>16</xdr:row>
      <xdr:rowOff>28500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16E3DE13-EE43-43CC-9245-5B689B7C7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29400" y="2476500"/>
          <a:ext cx="2190476" cy="600000"/>
        </a:xfrm>
        <a:prstGeom prst="rect">
          <a:avLst/>
        </a:prstGeom>
        <a:ln>
          <a:solidFill>
            <a:schemeClr val="bg1">
              <a:lumMod val="75000"/>
            </a:schemeClr>
          </a:solidFill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11</xdr:col>
      <xdr:colOff>37809</xdr:colOff>
      <xdr:row>20</xdr:row>
      <xdr:rowOff>57071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4D72406A-F572-4D28-9BE7-DFCCC9506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29400" y="3238500"/>
          <a:ext cx="2323809" cy="628571"/>
        </a:xfrm>
        <a:prstGeom prst="rect">
          <a:avLst/>
        </a:prstGeom>
        <a:ln>
          <a:solidFill>
            <a:schemeClr val="bg1">
              <a:lumMod val="75000"/>
            </a:schemeClr>
          </a:solidFill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9</xdr:col>
      <xdr:colOff>295143</xdr:colOff>
      <xdr:row>22</xdr:row>
      <xdr:rowOff>66643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7ADA3DE8-B4D6-4C95-ACEC-4DA24A7A8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29400" y="4000500"/>
          <a:ext cx="1057143" cy="257143"/>
        </a:xfrm>
        <a:prstGeom prst="rect">
          <a:avLst/>
        </a:prstGeom>
        <a:ln>
          <a:solidFill>
            <a:schemeClr val="bg1">
              <a:lumMod val="75000"/>
            </a:schemeClr>
          </a:solidFill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9</xdr:col>
      <xdr:colOff>733238</xdr:colOff>
      <xdr:row>11</xdr:row>
      <xdr:rowOff>104690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36CA2AE3-0EE3-4FBA-91BB-BBFF2AE64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629400" y="1524000"/>
          <a:ext cx="1495238" cy="676190"/>
        </a:xfrm>
        <a:prstGeom prst="rect">
          <a:avLst/>
        </a:prstGeom>
        <a:ln>
          <a:solidFill>
            <a:schemeClr val="bg1">
              <a:lumMod val="75000"/>
            </a:schemeClr>
          </a:solidFill>
        </a:ln>
      </xdr:spPr>
    </xdr:pic>
    <xdr:clientData/>
  </xdr:twoCellAnchor>
  <xdr:oneCellAnchor>
    <xdr:from>
      <xdr:col>2</xdr:col>
      <xdr:colOff>57150</xdr:colOff>
      <xdr:row>28</xdr:row>
      <xdr:rowOff>0</xdr:rowOff>
    </xdr:from>
    <xdr:ext cx="2270557" cy="1960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CuadroTexto 49">
              <a:extLst>
                <a:ext uri="{FF2B5EF4-FFF2-40B4-BE49-F238E27FC236}">
                  <a16:creationId xmlns:a16="http://schemas.microsoft.com/office/drawing/2014/main" id="{7BD14C81-C2B1-4E3F-A717-223A17CD17E8}"/>
                </a:ext>
              </a:extLst>
            </xdr:cNvPr>
            <xdr:cNvSpPr txBox="1"/>
          </xdr:nvSpPr>
          <xdr:spPr>
            <a:xfrm>
              <a:off x="971550" y="5524500"/>
              <a:ext cx="2270557" cy="1960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00B050"/>
                        </a:solidFill>
                        <a:latin typeface="Cambria Math" panose="02040503050406030204" pitchFamily="18" charset="0"/>
                      </a:rPr>
                      <m:t>𝑻</m:t>
                    </m:r>
                    <m:r>
                      <a:rPr lang="es-MX" sz="1200" b="1" i="1">
                        <a:solidFill>
                          <a:srgbClr val="00B050"/>
                        </a:solidFill>
                        <a:latin typeface="Cambria Math" panose="02040503050406030204" pitchFamily="18" charset="0"/>
                      </a:rPr>
                      <m:t>=−</m:t>
                    </m:r>
                    <m:r>
                      <a:rPr lang="es-MX" sz="1200" b="1" i="1">
                        <a:solidFill>
                          <a:srgbClr val="00B050"/>
                        </a:solidFill>
                        <a:latin typeface="Cambria Math" panose="02040503050406030204" pitchFamily="18" charset="0"/>
                      </a:rPr>
                      <m:t>𝟎</m:t>
                    </m:r>
                    <m:r>
                      <a:rPr lang="es-MX" sz="1200" b="1" i="1">
                        <a:solidFill>
                          <a:srgbClr val="00B050"/>
                        </a:solidFill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200" b="1" i="1">
                        <a:solidFill>
                          <a:srgbClr val="00B050"/>
                        </a:solidFill>
                        <a:latin typeface="Cambria Math" panose="02040503050406030204" pitchFamily="18" charset="0"/>
                      </a:rPr>
                      <m:t>𝟎𝟏𝟏</m:t>
                    </m:r>
                    <m:sSup>
                      <m:sSupPr>
                        <m:ctrlPr>
                          <a:rPr lang="es-MX" sz="1200" b="1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200" b="1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</a:rPr>
                          <m:t>𝑽</m:t>
                        </m:r>
                      </m:e>
                      <m:sup>
                        <m:r>
                          <a:rPr lang="es-MX" sz="1200" b="1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r>
                      <a:rPr lang="es-MX" sz="1200" b="1" i="1">
                        <a:solidFill>
                          <a:srgbClr val="00B05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200" b="1" i="1">
                        <a:solidFill>
                          <a:srgbClr val="00B050"/>
                        </a:solidFill>
                        <a:latin typeface="Cambria Math" panose="02040503050406030204" pitchFamily="18" charset="0"/>
                      </a:rPr>
                      <m:t>𝟎</m:t>
                    </m:r>
                    <m:r>
                      <a:rPr lang="es-MX" sz="1200" b="1" i="1">
                        <a:solidFill>
                          <a:srgbClr val="00B050"/>
                        </a:solidFill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200" b="1" i="1">
                        <a:solidFill>
                          <a:srgbClr val="00B050"/>
                        </a:solidFill>
                        <a:latin typeface="Cambria Math" panose="02040503050406030204" pitchFamily="18" charset="0"/>
                      </a:rPr>
                      <m:t>𝟑𝟖𝟔</m:t>
                    </m:r>
                    <m:r>
                      <a:rPr lang="es-MX" sz="1200" b="1" i="1">
                        <a:solidFill>
                          <a:srgbClr val="00B050"/>
                        </a:solidFill>
                        <a:latin typeface="Cambria Math" panose="02040503050406030204" pitchFamily="18" charset="0"/>
                      </a:rPr>
                      <m:t>𝑽</m:t>
                    </m:r>
                    <m:r>
                      <a:rPr lang="es-MX" sz="1200" b="1" i="1">
                        <a:solidFill>
                          <a:srgbClr val="00B05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00B050"/>
                        </a:solidFill>
                        <a:latin typeface="Cambria Math" panose="02040503050406030204" pitchFamily="18" charset="0"/>
                      </a:rPr>
                      <m:t>𝟓𝟑</m:t>
                    </m:r>
                    <m:r>
                      <a:rPr lang="es-MX" sz="1200" b="1" i="1">
                        <a:solidFill>
                          <a:srgbClr val="00B050"/>
                        </a:solidFill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200" b="1" i="1">
                        <a:solidFill>
                          <a:srgbClr val="00B050"/>
                        </a:solidFill>
                        <a:latin typeface="Cambria Math" panose="02040503050406030204" pitchFamily="18" charset="0"/>
                      </a:rPr>
                      <m:t>𝟓</m:t>
                    </m:r>
                  </m:oMath>
                </m:oMathPara>
              </a14:m>
              <a:endParaRPr lang="es-MX" sz="1200" b="1">
                <a:solidFill>
                  <a:srgbClr val="00B050"/>
                </a:solidFill>
              </a:endParaRPr>
            </a:p>
          </xdr:txBody>
        </xdr:sp>
      </mc:Choice>
      <mc:Fallback xmlns="">
        <xdr:sp macro="" textlink="">
          <xdr:nvSpPr>
            <xdr:cNvPr id="50" name="CuadroTexto 49">
              <a:extLst>
                <a:ext uri="{FF2B5EF4-FFF2-40B4-BE49-F238E27FC236}">
                  <a16:creationId xmlns:a16="http://schemas.microsoft.com/office/drawing/2014/main" id="{7BD14C81-C2B1-4E3F-A717-223A17CD17E8}"/>
                </a:ext>
              </a:extLst>
            </xdr:cNvPr>
            <xdr:cNvSpPr txBox="1"/>
          </xdr:nvSpPr>
          <xdr:spPr>
            <a:xfrm>
              <a:off x="971550" y="5524500"/>
              <a:ext cx="2270557" cy="1960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200" b="1" i="0">
                  <a:solidFill>
                    <a:srgbClr val="00B050"/>
                  </a:solidFill>
                  <a:latin typeface="Cambria Math" panose="02040503050406030204" pitchFamily="18" charset="0"/>
                </a:rPr>
                <a:t>𝑻=−𝟎.𝟎𝟏𝟏𝑽^𝟐−𝟎.𝟑𝟖𝟔𝑽+𝟓𝟑.𝟓</a:t>
              </a:r>
              <a:endParaRPr lang="es-MX" sz="1200" b="1">
                <a:solidFill>
                  <a:srgbClr val="00B050"/>
                </a:solidFill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E2B05-D29D-46DF-9C06-FB3FC73FC453}">
  <dimension ref="B2:N63"/>
  <sheetViews>
    <sheetView tabSelected="1" zoomScale="110" zoomScaleNormal="110" workbookViewId="0"/>
  </sheetViews>
  <sheetFormatPr baseColWidth="10" defaultRowHeight="15" x14ac:dyDescent="0.25"/>
  <cols>
    <col min="1" max="1" width="4.42578125" style="1" bestFit="1" customWidth="1"/>
    <col min="2" max="2" width="9.28515625" style="1" bestFit="1" customWidth="1"/>
    <col min="3" max="3" width="35.5703125" style="1" bestFit="1" customWidth="1"/>
    <col min="4" max="6" width="11.42578125" style="1"/>
    <col min="7" max="7" width="4.42578125" style="1" bestFit="1" customWidth="1"/>
    <col min="8" max="8" width="11.42578125" style="17"/>
    <col min="9" max="16384" width="11.42578125" style="1"/>
  </cols>
  <sheetData>
    <row r="2" spans="2:14" s="17" customFormat="1" x14ac:dyDescent="0.25">
      <c r="B2" s="1"/>
      <c r="C2" s="30" t="s">
        <v>0</v>
      </c>
      <c r="D2" s="31"/>
      <c r="E2" s="31"/>
      <c r="F2" s="32"/>
      <c r="H2" s="33" t="s">
        <v>34</v>
      </c>
      <c r="I2" s="34"/>
      <c r="J2" s="34"/>
      <c r="K2" s="34"/>
      <c r="L2" s="34"/>
      <c r="M2" s="34"/>
      <c r="N2" s="35"/>
    </row>
    <row r="3" spans="2:14" x14ac:dyDescent="0.25">
      <c r="C3" s="2" t="s">
        <v>1</v>
      </c>
      <c r="D3" s="2" t="s">
        <v>2</v>
      </c>
      <c r="E3" s="2">
        <v>1.6</v>
      </c>
      <c r="F3" s="2" t="s">
        <v>3</v>
      </c>
      <c r="H3" s="18"/>
      <c r="I3" s="19"/>
      <c r="J3" s="19"/>
      <c r="K3" s="19"/>
      <c r="L3" s="19"/>
      <c r="M3" s="19"/>
      <c r="N3" s="20"/>
    </row>
    <row r="4" spans="2:14" x14ac:dyDescent="0.25">
      <c r="C4" s="2" t="s">
        <v>4</v>
      </c>
      <c r="D4" s="2" t="s">
        <v>8</v>
      </c>
      <c r="E4" s="29">
        <v>13</v>
      </c>
      <c r="F4" s="2" t="s">
        <v>5</v>
      </c>
      <c r="H4" s="21">
        <v>1</v>
      </c>
      <c r="I4" s="22"/>
      <c r="J4" s="22"/>
      <c r="K4" s="22"/>
      <c r="L4" s="22"/>
      <c r="M4" s="22"/>
      <c r="N4" s="23"/>
    </row>
    <row r="5" spans="2:14" x14ac:dyDescent="0.25">
      <c r="C5" s="2" t="s">
        <v>6</v>
      </c>
      <c r="D5" s="2" t="s">
        <v>7</v>
      </c>
      <c r="E5" s="2">
        <v>2</v>
      </c>
      <c r="F5" s="2" t="s">
        <v>5</v>
      </c>
      <c r="H5" s="21"/>
      <c r="I5" s="22"/>
      <c r="J5" s="22"/>
      <c r="K5" s="22"/>
      <c r="L5" s="22"/>
      <c r="M5" s="22"/>
      <c r="N5" s="23"/>
    </row>
    <row r="6" spans="2:14" x14ac:dyDescent="0.25">
      <c r="C6" s="2" t="s">
        <v>9</v>
      </c>
      <c r="D6" s="3" t="s">
        <v>11</v>
      </c>
      <c r="E6" s="2">
        <v>1.1000000000000001</v>
      </c>
      <c r="F6" s="2" t="s">
        <v>12</v>
      </c>
      <c r="H6" s="21"/>
      <c r="I6" s="22"/>
      <c r="J6" s="22"/>
      <c r="K6" s="22"/>
      <c r="L6" s="22"/>
      <c r="M6" s="22"/>
      <c r="N6" s="23"/>
    </row>
    <row r="7" spans="2:14" x14ac:dyDescent="0.25">
      <c r="C7" s="2" t="s">
        <v>26</v>
      </c>
      <c r="D7" s="3" t="s">
        <v>27</v>
      </c>
      <c r="E7" s="2">
        <v>0.8</v>
      </c>
      <c r="F7" s="2" t="s">
        <v>25</v>
      </c>
      <c r="H7" s="21"/>
      <c r="I7" s="22"/>
      <c r="J7" s="22"/>
      <c r="K7" s="22"/>
      <c r="L7" s="22"/>
      <c r="M7" s="22"/>
      <c r="N7" s="23"/>
    </row>
    <row r="8" spans="2:14" x14ac:dyDescent="0.25">
      <c r="C8" s="2" t="s">
        <v>37</v>
      </c>
      <c r="D8" s="3" t="s">
        <v>38</v>
      </c>
      <c r="E8" s="2">
        <v>30</v>
      </c>
      <c r="F8" s="2" t="s">
        <v>24</v>
      </c>
      <c r="H8" s="21"/>
      <c r="I8" s="22"/>
      <c r="J8" s="22"/>
      <c r="K8" s="22"/>
      <c r="L8" s="22"/>
      <c r="M8" s="22"/>
      <c r="N8" s="23"/>
    </row>
    <row r="9" spans="2:14" x14ac:dyDescent="0.25">
      <c r="C9" s="24"/>
      <c r="D9" s="24"/>
      <c r="E9" s="24"/>
      <c r="F9" s="24"/>
      <c r="H9" s="21">
        <v>2</v>
      </c>
      <c r="I9" s="22"/>
      <c r="J9" s="22"/>
      <c r="K9" s="22"/>
      <c r="L9" s="22"/>
      <c r="M9" s="22"/>
      <c r="N9" s="23"/>
    </row>
    <row r="10" spans="2:14" x14ac:dyDescent="0.25">
      <c r="C10" s="30" t="s">
        <v>19</v>
      </c>
      <c r="D10" s="31"/>
      <c r="E10" s="31"/>
      <c r="F10" s="32"/>
      <c r="H10" s="21"/>
      <c r="I10" s="22"/>
      <c r="J10" s="22"/>
      <c r="K10" s="22"/>
      <c r="L10" s="22"/>
      <c r="M10" s="22"/>
      <c r="N10" s="23"/>
    </row>
    <row r="11" spans="2:14" x14ac:dyDescent="0.25">
      <c r="C11" s="2" t="s">
        <v>1</v>
      </c>
      <c r="D11" s="2" t="s">
        <v>2</v>
      </c>
      <c r="E11" s="4">
        <f>E3*745.7</f>
        <v>1193.1200000000001</v>
      </c>
      <c r="F11" s="2" t="s">
        <v>23</v>
      </c>
      <c r="H11" s="21"/>
      <c r="I11" s="22"/>
      <c r="J11" s="22"/>
      <c r="K11" s="22"/>
      <c r="L11" s="22"/>
      <c r="M11" s="22"/>
      <c r="N11" s="23"/>
    </row>
    <row r="12" spans="2:14" x14ac:dyDescent="0.25">
      <c r="C12" s="2" t="s">
        <v>4</v>
      </c>
      <c r="D12" s="2" t="s">
        <v>8</v>
      </c>
      <c r="E12" s="5">
        <f>E4*0.0254</f>
        <v>0.33019999999999999</v>
      </c>
      <c r="F12" s="2" t="s">
        <v>10</v>
      </c>
      <c r="H12" s="21"/>
      <c r="I12" s="22"/>
      <c r="J12" s="22"/>
      <c r="K12" s="22"/>
      <c r="L12" s="22"/>
      <c r="M12" s="22"/>
      <c r="N12" s="23"/>
    </row>
    <row r="13" spans="2:14" x14ac:dyDescent="0.25">
      <c r="C13" s="2" t="s">
        <v>6</v>
      </c>
      <c r="D13" s="2" t="s">
        <v>7</v>
      </c>
      <c r="E13" s="5">
        <f>E5*0.0254</f>
        <v>5.0799999999999998E-2</v>
      </c>
      <c r="F13" s="2" t="s">
        <v>10</v>
      </c>
      <c r="H13" s="21"/>
      <c r="I13" s="22"/>
      <c r="J13" s="22"/>
      <c r="K13" s="22"/>
      <c r="L13" s="22"/>
      <c r="M13" s="22"/>
      <c r="N13" s="23"/>
    </row>
    <row r="14" spans="2:14" x14ac:dyDescent="0.25">
      <c r="C14" s="2" t="s">
        <v>14</v>
      </c>
      <c r="D14" s="2" t="s">
        <v>15</v>
      </c>
      <c r="E14" s="6">
        <f>(PI()*E12^2)/4</f>
        <v>8.5633563967477108E-2</v>
      </c>
      <c r="F14" s="2" t="s">
        <v>16</v>
      </c>
      <c r="H14" s="21">
        <v>3</v>
      </c>
      <c r="I14" s="22"/>
      <c r="J14" s="22"/>
      <c r="K14" s="22"/>
      <c r="L14" s="22"/>
      <c r="M14" s="22"/>
      <c r="N14" s="23"/>
    </row>
    <row r="15" spans="2:14" x14ac:dyDescent="0.25">
      <c r="C15" s="2" t="s">
        <v>17</v>
      </c>
      <c r="D15" s="2" t="s">
        <v>18</v>
      </c>
      <c r="E15" s="6">
        <f>(PI()*E13^2)/4</f>
        <v>2.0268299163899908E-3</v>
      </c>
      <c r="F15" s="2" t="s">
        <v>16</v>
      </c>
      <c r="H15" s="21"/>
      <c r="I15" s="22"/>
      <c r="J15" s="22"/>
      <c r="K15" s="22"/>
      <c r="L15" s="22"/>
      <c r="M15" s="22"/>
      <c r="N15" s="23"/>
    </row>
    <row r="16" spans="2:14" x14ac:dyDescent="0.25">
      <c r="H16" s="21"/>
      <c r="I16" s="22"/>
      <c r="J16" s="22"/>
      <c r="K16" s="22"/>
      <c r="L16" s="22"/>
      <c r="M16" s="22"/>
      <c r="N16" s="23"/>
    </row>
    <row r="17" spans="2:14" x14ac:dyDescent="0.25">
      <c r="B17" s="7" t="s">
        <v>40</v>
      </c>
      <c r="C17" s="30" t="s">
        <v>13</v>
      </c>
      <c r="D17" s="31"/>
      <c r="E17" s="31"/>
      <c r="F17" s="32"/>
      <c r="H17" s="21"/>
      <c r="I17" s="22"/>
      <c r="J17" s="22"/>
      <c r="K17" s="22"/>
      <c r="L17" s="22"/>
      <c r="M17" s="22"/>
      <c r="N17" s="23"/>
    </row>
    <row r="18" spans="2:14" x14ac:dyDescent="0.25">
      <c r="B18" s="2">
        <v>1</v>
      </c>
      <c r="C18" s="2" t="s">
        <v>20</v>
      </c>
      <c r="D18" s="2" t="s">
        <v>21</v>
      </c>
      <c r="E18" s="14">
        <f>0.85*(E11^(2/3))*((2*E6*E14)^(1/3))*(1-(E15/E14))</f>
        <v>53.517335460235472</v>
      </c>
      <c r="F18" s="2" t="s">
        <v>22</v>
      </c>
      <c r="H18" s="21">
        <v>4</v>
      </c>
      <c r="I18" s="22"/>
      <c r="J18" s="22"/>
      <c r="K18" s="22"/>
      <c r="L18" s="22"/>
      <c r="M18" s="22"/>
      <c r="N18" s="23"/>
    </row>
    <row r="19" spans="2:14" x14ac:dyDescent="0.25">
      <c r="B19" s="2">
        <v>2</v>
      </c>
      <c r="C19" s="2" t="s">
        <v>42</v>
      </c>
      <c r="D19" s="2" t="s">
        <v>41</v>
      </c>
      <c r="E19" s="14">
        <f>(E7*E11)/E8</f>
        <v>31.816533333333336</v>
      </c>
      <c r="F19" s="2" t="s">
        <v>22</v>
      </c>
      <c r="H19" s="21"/>
      <c r="I19" s="22"/>
      <c r="J19" s="22"/>
      <c r="K19" s="22"/>
      <c r="L19" s="22"/>
      <c r="M19" s="22"/>
      <c r="N19" s="23"/>
    </row>
    <row r="20" spans="2:14" x14ac:dyDescent="0.25">
      <c r="B20" s="2">
        <v>3</v>
      </c>
      <c r="C20" s="2" t="s">
        <v>28</v>
      </c>
      <c r="D20" s="2" t="s">
        <v>15</v>
      </c>
      <c r="E20" s="15">
        <f>(E18-(2*E19))/(E8^2)</f>
        <v>-1.123970134047911E-2</v>
      </c>
      <c r="F20" s="2" t="s">
        <v>29</v>
      </c>
      <c r="H20" s="21"/>
      <c r="I20" s="22"/>
      <c r="J20" s="22"/>
      <c r="K20" s="22"/>
      <c r="L20" s="22"/>
      <c r="M20" s="22"/>
      <c r="N20" s="23"/>
    </row>
    <row r="21" spans="2:14" x14ac:dyDescent="0.25">
      <c r="B21" s="2">
        <v>4</v>
      </c>
      <c r="C21" s="2" t="s">
        <v>30</v>
      </c>
      <c r="D21" s="2" t="s">
        <v>31</v>
      </c>
      <c r="E21" s="15">
        <f>((3*E19)-(2*E18))/E8</f>
        <v>-0.38616903068236469</v>
      </c>
      <c r="F21" s="2" t="s">
        <v>29</v>
      </c>
      <c r="H21" s="21"/>
      <c r="I21" s="22"/>
      <c r="J21" s="22"/>
      <c r="K21" s="22"/>
      <c r="L21" s="22"/>
      <c r="M21" s="22"/>
      <c r="N21" s="23"/>
    </row>
    <row r="22" spans="2:14" x14ac:dyDescent="0.25">
      <c r="B22" s="2">
        <v>5</v>
      </c>
      <c r="C22" s="2" t="s">
        <v>32</v>
      </c>
      <c r="D22" s="2" t="s">
        <v>33</v>
      </c>
      <c r="E22" s="16">
        <f>E18</f>
        <v>53.517335460235472</v>
      </c>
      <c r="F22" s="2" t="s">
        <v>22</v>
      </c>
      <c r="H22" s="21">
        <v>5</v>
      </c>
      <c r="I22" s="22"/>
      <c r="J22" s="22"/>
      <c r="K22" s="22"/>
      <c r="L22" s="22"/>
      <c r="M22" s="22"/>
      <c r="N22" s="23"/>
    </row>
    <row r="23" spans="2:14" x14ac:dyDescent="0.25">
      <c r="H23" s="25"/>
      <c r="I23" s="26"/>
      <c r="J23" s="26"/>
      <c r="K23" s="26"/>
      <c r="L23" s="26"/>
      <c r="M23" s="26"/>
      <c r="N23" s="27"/>
    </row>
    <row r="24" spans="2:14" x14ac:dyDescent="0.25">
      <c r="C24" s="8" t="s">
        <v>39</v>
      </c>
      <c r="D24" s="13"/>
      <c r="E24" s="8" t="s">
        <v>35</v>
      </c>
      <c r="F24" s="8" t="s">
        <v>36</v>
      </c>
      <c r="H24" s="28"/>
      <c r="I24" s="12"/>
      <c r="J24" s="12"/>
      <c r="K24" s="12"/>
      <c r="L24" s="12"/>
      <c r="M24" s="12"/>
      <c r="N24" s="12"/>
    </row>
    <row r="25" spans="2:14" x14ac:dyDescent="0.25">
      <c r="C25" s="9"/>
      <c r="D25" s="12"/>
      <c r="E25" s="2">
        <v>0</v>
      </c>
      <c r="F25" s="4">
        <f t="shared" ref="F25:F40" si="0">($E$20*(E25^2))+($E$21*E25)+$E$22</f>
        <v>53.517335460235472</v>
      </c>
      <c r="H25" s="28"/>
      <c r="I25" s="12"/>
      <c r="J25" s="12"/>
      <c r="K25" s="12"/>
      <c r="L25" s="12"/>
      <c r="M25" s="12"/>
      <c r="N25" s="12"/>
    </row>
    <row r="26" spans="2:14" x14ac:dyDescent="0.25">
      <c r="C26" s="10"/>
      <c r="D26" s="12"/>
      <c r="E26" s="2">
        <v>2</v>
      </c>
      <c r="F26" s="4">
        <f t="shared" si="0"/>
        <v>52.700038593508829</v>
      </c>
      <c r="H26" s="28"/>
      <c r="I26" s="12"/>
      <c r="J26" s="12"/>
      <c r="K26" s="12"/>
      <c r="L26" s="12"/>
      <c r="M26" s="12"/>
      <c r="N26" s="12"/>
    </row>
    <row r="27" spans="2:14" x14ac:dyDescent="0.25">
      <c r="C27" s="11"/>
      <c r="D27" s="12"/>
      <c r="E27" s="2">
        <v>4</v>
      </c>
      <c r="F27" s="4">
        <f t="shared" si="0"/>
        <v>51.792824116058348</v>
      </c>
      <c r="H27" s="28"/>
      <c r="I27" s="12"/>
      <c r="J27" s="12"/>
      <c r="K27" s="12"/>
      <c r="L27" s="12"/>
      <c r="M27" s="12"/>
      <c r="N27" s="12"/>
    </row>
    <row r="28" spans="2:14" x14ac:dyDescent="0.25">
      <c r="C28" s="9"/>
      <c r="E28" s="2">
        <v>6</v>
      </c>
      <c r="F28" s="4">
        <f t="shared" si="0"/>
        <v>50.795692027884037</v>
      </c>
      <c r="H28" s="28"/>
      <c r="I28" s="12"/>
      <c r="J28" s="12"/>
      <c r="K28" s="12"/>
      <c r="L28" s="12"/>
      <c r="M28" s="12"/>
      <c r="N28" s="12"/>
    </row>
    <row r="29" spans="2:14" x14ac:dyDescent="0.25">
      <c r="C29" s="10"/>
      <c r="E29" s="2">
        <v>8</v>
      </c>
      <c r="F29" s="4">
        <f t="shared" si="0"/>
        <v>49.708642328985889</v>
      </c>
      <c r="H29" s="28"/>
      <c r="I29" s="12"/>
      <c r="J29" s="12"/>
      <c r="K29" s="12"/>
      <c r="L29" s="12"/>
      <c r="M29" s="12"/>
      <c r="N29" s="12"/>
    </row>
    <row r="30" spans="2:14" x14ac:dyDescent="0.25">
      <c r="C30" s="11"/>
      <c r="E30" s="2">
        <v>10</v>
      </c>
      <c r="F30" s="4">
        <f t="shared" si="0"/>
        <v>48.531675019363917</v>
      </c>
      <c r="H30" s="28"/>
      <c r="I30" s="12"/>
      <c r="J30" s="12"/>
      <c r="K30" s="12"/>
      <c r="L30" s="12"/>
      <c r="M30" s="12"/>
      <c r="N30" s="12"/>
    </row>
    <row r="31" spans="2:14" x14ac:dyDescent="0.25">
      <c r="E31" s="2">
        <v>12</v>
      </c>
      <c r="F31" s="4">
        <f t="shared" si="0"/>
        <v>47.2647900990181</v>
      </c>
      <c r="H31" s="28"/>
      <c r="I31" s="12"/>
      <c r="J31" s="12"/>
      <c r="K31" s="12"/>
      <c r="L31" s="12"/>
      <c r="M31" s="12"/>
      <c r="N31" s="12"/>
    </row>
    <row r="32" spans="2:14" x14ac:dyDescent="0.25">
      <c r="E32" s="2">
        <v>14</v>
      </c>
      <c r="F32" s="4">
        <f t="shared" si="0"/>
        <v>45.90798756794846</v>
      </c>
    </row>
    <row r="33" spans="5:6" x14ac:dyDescent="0.25">
      <c r="E33" s="2">
        <v>16</v>
      </c>
      <c r="F33" s="4">
        <f t="shared" si="0"/>
        <v>44.461267426154983</v>
      </c>
    </row>
    <row r="34" spans="5:6" x14ac:dyDescent="0.25">
      <c r="E34" s="2">
        <v>18</v>
      </c>
      <c r="F34" s="4">
        <f t="shared" si="0"/>
        <v>42.924629673637675</v>
      </c>
    </row>
    <row r="35" spans="5:6" x14ac:dyDescent="0.25">
      <c r="E35" s="2">
        <v>20</v>
      </c>
      <c r="F35" s="4">
        <f t="shared" si="0"/>
        <v>41.298074310396537</v>
      </c>
    </row>
    <row r="36" spans="5:6" x14ac:dyDescent="0.25">
      <c r="E36" s="2">
        <v>22</v>
      </c>
      <c r="F36" s="4">
        <f t="shared" si="0"/>
        <v>39.581601336431561</v>
      </c>
    </row>
    <row r="37" spans="5:6" x14ac:dyDescent="0.25">
      <c r="E37" s="2">
        <v>24</v>
      </c>
      <c r="F37" s="4">
        <f t="shared" si="0"/>
        <v>37.775210751742748</v>
      </c>
    </row>
    <row r="38" spans="5:6" x14ac:dyDescent="0.25">
      <c r="E38" s="2">
        <v>26</v>
      </c>
      <c r="F38" s="4">
        <f t="shared" si="0"/>
        <v>35.878902556330111</v>
      </c>
    </row>
    <row r="39" spans="5:6" x14ac:dyDescent="0.25">
      <c r="E39" s="2">
        <v>28</v>
      </c>
      <c r="F39" s="4">
        <f t="shared" si="0"/>
        <v>33.892676750193637</v>
      </c>
    </row>
    <row r="40" spans="5:6" x14ac:dyDescent="0.25">
      <c r="E40" s="2">
        <v>30</v>
      </c>
      <c r="F40" s="4">
        <f t="shared" si="0"/>
        <v>31.816533333333332</v>
      </c>
    </row>
    <row r="52" spans="6:8" x14ac:dyDescent="0.25">
      <c r="F52" s="17"/>
      <c r="H52" s="1"/>
    </row>
    <row r="53" spans="6:8" x14ac:dyDescent="0.25">
      <c r="F53" s="17"/>
      <c r="H53" s="1"/>
    </row>
    <row r="54" spans="6:8" x14ac:dyDescent="0.25">
      <c r="F54" s="17"/>
      <c r="H54" s="1"/>
    </row>
    <row r="55" spans="6:8" x14ac:dyDescent="0.25">
      <c r="F55" s="17"/>
      <c r="H55" s="1"/>
    </row>
    <row r="56" spans="6:8" x14ac:dyDescent="0.25">
      <c r="F56" s="17"/>
      <c r="H56" s="1"/>
    </row>
    <row r="57" spans="6:8" x14ac:dyDescent="0.25">
      <c r="F57" s="17"/>
      <c r="H57" s="1"/>
    </row>
    <row r="58" spans="6:8" x14ac:dyDescent="0.25">
      <c r="F58" s="17"/>
      <c r="H58" s="1"/>
    </row>
    <row r="59" spans="6:8" x14ac:dyDescent="0.25">
      <c r="F59" s="17"/>
      <c r="H59" s="1"/>
    </row>
    <row r="60" spans="6:8" x14ac:dyDescent="0.25">
      <c r="F60" s="17"/>
      <c r="H60" s="1"/>
    </row>
    <row r="61" spans="6:8" x14ac:dyDescent="0.25">
      <c r="F61" s="17"/>
      <c r="H61" s="1"/>
    </row>
    <row r="62" spans="6:8" x14ac:dyDescent="0.25">
      <c r="F62" s="17"/>
      <c r="H62" s="1"/>
    </row>
    <row r="63" spans="6:8" x14ac:dyDescent="0.25">
      <c r="F63" s="17"/>
      <c r="H63" s="1"/>
    </row>
  </sheetData>
  <mergeCells count="4">
    <mergeCell ref="C2:F2"/>
    <mergeCell ref="C17:F17"/>
    <mergeCell ref="C10:F10"/>
    <mergeCell ref="H2:N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 vs 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</cp:lastModifiedBy>
  <dcterms:created xsi:type="dcterms:W3CDTF">2021-06-25T19:15:18Z</dcterms:created>
  <dcterms:modified xsi:type="dcterms:W3CDTF">2021-07-02T21:34:49Z</dcterms:modified>
</cp:coreProperties>
</file>