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media/image2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<sst xmlns="http://schemas.openxmlformats.org/spreadsheetml/2006/main" count="20" uniqueCount="13">
  <si>
    <t xml:space="preserve">TEST01</t>
  </si>
  <si>
    <t xml:space="preserve">Total rea </t>
  </si>
  <si>
    <t xml:space="preserve">FWHM</t>
  </si>
  <si>
    <t xml:space="preserve">ch</t>
  </si>
  <si>
    <t xml:space="preserve">keV</t>
  </si>
  <si>
    <t xml:space="preserve">1332.5 keV</t>
  </si>
  <si>
    <t xml:space="preserve">Ch</t>
  </si>
  <si>
    <t xml:space="preserve">counts</t>
  </si>
  <si>
    <t xml:space="preserve">(1/2) Sigma</t>
  </si>
  <si>
    <t xml:space="preserve">E_gamma</t>
  </si>
  <si>
    <t xml:space="preserve">FWHM </t>
  </si>
  <si>
    <t xml:space="preserve">A</t>
  </si>
  <si>
    <t xml:space="preserve">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</si>
</sst>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H:MM:SS"/>
  </numFmts>
  <fonts count="7">
    <font>
      <sz val="11"/>
      <color rgb="FF000000"/>
      <name val="Calibri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78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Sheet1!$J$5:$J$11</c:f>
              <c:numCache>
                <c:formatCode>General</c:formatCode>
                <c:ptCount val="7"/>
                <c:pt idx="0">
                  <c:v>239</c:v>
                </c:pt>
                <c:pt idx="1">
                  <c:v>240</c:v>
                </c:pt>
                <c:pt idx="2">
                  <c:v>241</c:v>
                </c:pt>
                <c:pt idx="3">
                  <c:v>242</c:v>
                </c:pt>
                <c:pt idx="4">
                  <c:v>243</c:v>
                </c:pt>
                <c:pt idx="5">
                  <c:v>244</c:v>
                </c:pt>
                <c:pt idx="6">
                  <c:v>245</c:v>
                </c:pt>
              </c:numCache>
            </c:numRef>
          </c:xVal>
          <c:yVal>
            <c:numRef>
              <c:f>Sheet1!$M$5:$M$11</c:f>
              <c:numCache>
                <c:formatCode>General</c:formatCode>
                <c:ptCount val="7"/>
                <c:pt idx="0">
                  <c:v>3.17805383034795</c:v>
                </c:pt>
                <c:pt idx="1">
                  <c:v>6.57368016696065</c:v>
                </c:pt>
                <c:pt idx="2">
                  <c:v>8.05959232888755</c:v>
                </c:pt>
                <c:pt idx="3">
                  <c:v>8.48342956126343</c:v>
                </c:pt>
                <c:pt idx="4">
                  <c:v>7.8188324438034</c:v>
                </c:pt>
                <c:pt idx="5">
                  <c:v>6.36475075685191</c:v>
                </c:pt>
                <c:pt idx="6">
                  <c:v>4.96284463025991</c:v>
                </c:pt>
              </c:numCache>
            </c:numRef>
          </c:yVal>
          <c:smooth val="1"/>
        </c:ser>
        <c:axId val="21009998"/>
        <c:axId val="86783021"/>
      </c:scatterChart>
      <c:valAx>
        <c:axId val="2100999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783021"/>
        <c:crosses val="autoZero"/>
        <c:crossBetween val="midCat"/>
      </c:valAx>
      <c:valAx>
        <c:axId val="8678302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00999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Sheet1!$H$26:$H$38</c:f>
              <c:numCache>
                <c:formatCode>General</c:formatCode>
                <c:ptCount val="13"/>
                <c:pt idx="0">
                  <c:v>2656</c:v>
                </c:pt>
                <c:pt idx="1">
                  <c:v>2657</c:v>
                </c:pt>
                <c:pt idx="2">
                  <c:v>2658</c:v>
                </c:pt>
                <c:pt idx="3">
                  <c:v>2659</c:v>
                </c:pt>
                <c:pt idx="4">
                  <c:v>2660</c:v>
                </c:pt>
                <c:pt idx="5">
                  <c:v>2661</c:v>
                </c:pt>
                <c:pt idx="6">
                  <c:v>2662</c:v>
                </c:pt>
                <c:pt idx="7">
                  <c:v>2663</c:v>
                </c:pt>
                <c:pt idx="8">
                  <c:v>2664</c:v>
                </c:pt>
                <c:pt idx="9">
                  <c:v>2665</c:v>
                </c:pt>
                <c:pt idx="10">
                  <c:v>2666</c:v>
                </c:pt>
                <c:pt idx="11">
                  <c:v>2667</c:v>
                </c:pt>
                <c:pt idx="12">
                  <c:v>2668</c:v>
                </c:pt>
              </c:numCache>
            </c:numRef>
          </c:xVal>
          <c:yVal>
            <c:numRef>
              <c:f>Sheet1!$J$26:$J$38</c:f>
              <c:numCache>
                <c:formatCode>General</c:formatCode>
                <c:ptCount val="13"/>
                <c:pt idx="0">
                  <c:v>1.79175946922806</c:v>
                </c:pt>
                <c:pt idx="1">
                  <c:v>3.3322045101752</c:v>
                </c:pt>
                <c:pt idx="2">
                  <c:v>4.53259949315326</c:v>
                </c:pt>
                <c:pt idx="3">
                  <c:v>5.60947179518496</c:v>
                </c:pt>
                <c:pt idx="4">
                  <c:v>6.52356230614951</c:v>
                </c:pt>
                <c:pt idx="5">
                  <c:v>7.11558212618445</c:v>
                </c:pt>
                <c:pt idx="6">
                  <c:v>7.32712329225929</c:v>
                </c:pt>
                <c:pt idx="7">
                  <c:v>7.17472430983638</c:v>
                </c:pt>
                <c:pt idx="8">
                  <c:v>6.65544035036765</c:v>
                </c:pt>
                <c:pt idx="9">
                  <c:v>5.77765232322266</c:v>
                </c:pt>
                <c:pt idx="10">
                  <c:v>4.64439089914137</c:v>
                </c:pt>
                <c:pt idx="11">
                  <c:v>3.36729582998647</c:v>
                </c:pt>
                <c:pt idx="12">
                  <c:v>2.89037175789616</c:v>
                </c:pt>
              </c:numCache>
            </c:numRef>
          </c:yVal>
          <c:smooth val="1"/>
        </c:ser>
        <c:axId val="67007456"/>
        <c:axId val="75172081"/>
      </c:scatterChart>
      <c:valAx>
        <c:axId val="6700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172081"/>
        <c:crosses val="autoZero"/>
        <c:crossBetween val="midCat"/>
      </c:valAx>
      <c:valAx>
        <c:axId val="7517208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00745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Sheet1!$H$53:$H$54</c:f>
              <c:numCache>
                <c:formatCode>General</c:formatCode>
                <c:ptCount val="2"/>
                <c:pt idx="0">
                  <c:v>122.1209</c:v>
                </c:pt>
                <c:pt idx="1">
                  <c:v>1333</c:v>
                </c:pt>
              </c:numCache>
            </c:numRef>
          </c:xVal>
          <c:yVal>
            <c:numRef>
              <c:f>Sheet1!$I$53:$I$54</c:f>
              <c:numCache>
                <c:formatCode>General</c:formatCode>
                <c:ptCount val="2"/>
                <c:pt idx="0">
                  <c:v>1.1937255</c:v>
                </c:pt>
                <c:pt idx="1">
                  <c:v>2.21814749688924</c:v>
                </c:pt>
              </c:numCache>
            </c:numRef>
          </c:yVal>
          <c:smooth val="1"/>
        </c:ser>
        <c:axId val="56856714"/>
        <c:axId val="93818854"/>
      </c:scatterChart>
      <c:valAx>
        <c:axId val="5685671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818854"/>
        <c:crosses val="autoZero"/>
        <c:crossBetween val="midCat"/>
      </c:valAx>
      <c:valAx>
        <c:axId val="93818854"/>
        <c:scaling>
          <c:orientation val="minMax"/>
          <c:min val="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85671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9720</xdr:colOff>
      <xdr:row>0</xdr:row>
      <xdr:rowOff>71280</xdr:rowOff>
    </xdr:from>
    <xdr:to>
      <xdr:col>7</xdr:col>
      <xdr:colOff>428040</xdr:colOff>
      <xdr:row>15</xdr:row>
      <xdr:rowOff>99720</xdr:rowOff>
    </xdr:to>
    <xdr:graphicFrame>
      <xdr:nvGraphicFramePr>
        <xdr:cNvPr id="0" name="Chart 5"/>
        <xdr:cNvGraphicFramePr/>
      </xdr:nvGraphicFramePr>
      <xdr:xfrm>
        <a:off x="822240" y="71280"/>
        <a:ext cx="5295240" cy="288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141120</xdr:colOff>
      <xdr:row>22</xdr:row>
      <xdr:rowOff>153720</xdr:rowOff>
    </xdr:from>
    <xdr:to>
      <xdr:col>6</xdr:col>
      <xdr:colOff>522000</xdr:colOff>
      <xdr:row>37</xdr:row>
      <xdr:rowOff>179640</xdr:rowOff>
    </xdr:to>
    <xdr:graphicFrame>
      <xdr:nvGraphicFramePr>
        <xdr:cNvPr id="1" name="Chart 8"/>
        <xdr:cNvGraphicFramePr/>
      </xdr:nvGraphicFramePr>
      <xdr:xfrm>
        <a:off x="141120" y="4344480"/>
        <a:ext cx="5257440" cy="288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27000</xdr:colOff>
      <xdr:row>47</xdr:row>
      <xdr:rowOff>72360</xdr:rowOff>
    </xdr:from>
    <xdr:to>
      <xdr:col>6</xdr:col>
      <xdr:colOff>447480</xdr:colOff>
      <xdr:row>62</xdr:row>
      <xdr:rowOff>100080</xdr:rowOff>
    </xdr:to>
    <xdr:graphicFrame>
      <xdr:nvGraphicFramePr>
        <xdr:cNvPr id="2" name="Chart 14"/>
        <xdr:cNvGraphicFramePr/>
      </xdr:nvGraphicFramePr>
      <xdr:xfrm>
        <a:off x="27000" y="9025560"/>
        <a:ext cx="5297040" cy="288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3</xdr:col>
      <xdr:colOff>678960</xdr:colOff>
      <xdr:row>0</xdr:row>
      <xdr:rowOff>-3719520</xdr:rowOff>
    </xdr:from>
    <xdr:to>
      <xdr:col>3</xdr:col>
      <xdr:colOff>813240</xdr:colOff>
      <xdr:row>0</xdr:row>
      <xdr:rowOff>-844200</xdr:rowOff>
    </xdr:to>
    <xdr:sp>
      <xdr:nvSpPr>
        <xdr:cNvPr id="3" name="CustomShape 1"/>
        <xdr:cNvSpPr/>
      </xdr:nvSpPr>
      <xdr:spPr>
        <a:xfrm flipH="1" flipV="1">
          <a:off x="3116880" y="-3719520"/>
          <a:ext cx="134280" cy="28753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404280</xdr:colOff>
      <xdr:row>16</xdr:row>
      <xdr:rowOff>54360</xdr:rowOff>
    </xdr:from>
    <xdr:to>
      <xdr:col>9</xdr:col>
      <xdr:colOff>30960</xdr:colOff>
      <xdr:row>19</xdr:row>
      <xdr:rowOff>82440</xdr:rowOff>
    </xdr:to>
    <xdr:pic>
      <xdr:nvPicPr>
        <xdr:cNvPr id="4" name="Picture 16" descr=""/>
        <xdr:cNvPicPr/>
      </xdr:nvPicPr>
      <xdr:blipFill>
        <a:blip r:embed="rId4"/>
        <a:stretch/>
      </xdr:blipFill>
      <xdr:spPr>
        <a:xfrm>
          <a:off x="3655440" y="3102120"/>
          <a:ext cx="3690720" cy="599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7</xdr:col>
      <xdr:colOff>193680</xdr:colOff>
      <xdr:row>13</xdr:row>
      <xdr:rowOff>99000</xdr:rowOff>
    </xdr:from>
    <xdr:to>
      <xdr:col>7</xdr:col>
      <xdr:colOff>579600</xdr:colOff>
      <xdr:row>14</xdr:row>
      <xdr:rowOff>126000</xdr:rowOff>
    </xdr:to>
    <xdr:sp>
      <xdr:nvSpPr>
        <xdr:cNvPr id="5" name="CustomShape 1"/>
        <xdr:cNvSpPr/>
      </xdr:nvSpPr>
      <xdr:spPr>
        <a:xfrm flipV="1">
          <a:off x="5883120" y="2575440"/>
          <a:ext cx="385920" cy="2174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0"/>
  <sheetViews>
    <sheetView showFormulas="false" showGridLines="true" showRowColHeaders="true" showZeros="true" rightToLeft="false" tabSelected="true" showOutlineSymbols="true" defaultGridColor="true" view="normal" topLeftCell="A60" colorId="64" zoomScale="106" zoomScaleNormal="106" zoomScalePageLayoutView="100" workbookViewId="0">
      <selection pane="topLeft" activeCell="K23" activeCellId="0" sqref="K23"/>
    </sheetView>
  </sheetViews>
  <sheetFormatPr defaultRowHeight="15" zeroHeight="false" outlineLevelRow="0" outlineLevelCol="0"/>
  <cols>
    <col collapsed="false" customWidth="true" hidden="false" outlineLevel="0" max="9" min="1" style="1" width="9.14"/>
    <col collapsed="false" customWidth="true" hidden="false" outlineLevel="0" max="10" min="10" style="1" width="9.48"/>
    <col collapsed="false" customWidth="true" hidden="false" outlineLevel="0" max="11" min="11" style="1" width="18.02"/>
    <col collapsed="false" customWidth="true" hidden="true" outlineLevel="0" max="12" min="12" style="1" width="9.14"/>
    <col collapsed="false" customWidth="true" hidden="false" outlineLevel="0" max="13" min="13" style="1" width="16.45"/>
    <col collapsed="false" customWidth="true" hidden="false" outlineLevel="0" max="16" min="14" style="1" width="9.14"/>
    <col collapsed="false" customWidth="true" hidden="false" outlineLevel="0" max="17" min="17" style="1" width="12.28"/>
    <col collapsed="false" customWidth="true" hidden="false" outlineLevel="0" max="1025" min="18" style="1" width="9.14"/>
  </cols>
  <sheetData>
    <row r="1" customFormat="false" ht="15" hidden="false" customHeight="false" outlineLevel="0" collapsed="false">
      <c r="A1" s="1" t="s">
        <v>0</v>
      </c>
      <c r="E1" s="2"/>
    </row>
    <row r="4" customFormat="false" ht="15" hidden="false" customHeight="false" outlineLevel="0" collapsed="false">
      <c r="K4" s="1" t="s">
        <v>1</v>
      </c>
    </row>
    <row r="5" customFormat="false" ht="15" hidden="false" customHeight="false" outlineLevel="0" collapsed="false">
      <c r="J5" s="1" t="n">
        <v>239</v>
      </c>
      <c r="K5" s="1" t="n">
        <v>24</v>
      </c>
      <c r="L5" s="1" t="n">
        <f aca="false">I5*K5</f>
        <v>0</v>
      </c>
      <c r="M5" s="1" t="n">
        <f aca="false">LN(K5)</f>
        <v>3.17805383034795</v>
      </c>
    </row>
    <row r="6" customFormat="false" ht="15" hidden="false" customHeight="false" outlineLevel="0" collapsed="false">
      <c r="J6" s="1" t="n">
        <f aca="false">J5+1</f>
        <v>240</v>
      </c>
      <c r="K6" s="1" t="n">
        <v>716</v>
      </c>
      <c r="L6" s="1" t="n">
        <f aca="false">I6*K6</f>
        <v>0</v>
      </c>
      <c r="M6" s="1" t="n">
        <f aca="false">LN(K6)</f>
        <v>6.57368016696065</v>
      </c>
    </row>
    <row r="7" customFormat="false" ht="15" hidden="false" customHeight="false" outlineLevel="0" collapsed="false">
      <c r="J7" s="1" t="n">
        <f aca="false">J6+1</f>
        <v>241</v>
      </c>
      <c r="K7" s="1" t="n">
        <v>3164</v>
      </c>
      <c r="L7" s="1" t="n">
        <f aca="false">I7*K7</f>
        <v>0</v>
      </c>
      <c r="M7" s="1" t="n">
        <f aca="false">LN(K7)</f>
        <v>8.05959232888755</v>
      </c>
    </row>
    <row r="8" customFormat="false" ht="15" hidden="false" customHeight="false" outlineLevel="0" collapsed="false">
      <c r="J8" s="1" t="n">
        <f aca="false">J7+1</f>
        <v>242</v>
      </c>
      <c r="K8" s="3" t="n">
        <v>4834</v>
      </c>
      <c r="L8" s="1" t="n">
        <f aca="false">I8*K8</f>
        <v>0</v>
      </c>
      <c r="M8" s="1" t="n">
        <f aca="false">LN(K8)</f>
        <v>8.48342956126343</v>
      </c>
    </row>
    <row r="9" customFormat="false" ht="15" hidden="false" customHeight="false" outlineLevel="0" collapsed="false">
      <c r="J9" s="1" t="n">
        <f aca="false">J8+1</f>
        <v>243</v>
      </c>
      <c r="K9" s="1" t="n">
        <v>2487</v>
      </c>
      <c r="L9" s="1" t="n">
        <f aca="false">I9*K9</f>
        <v>0</v>
      </c>
      <c r="M9" s="1" t="n">
        <f aca="false">LN(K9)</f>
        <v>7.8188324438034</v>
      </c>
    </row>
    <row r="10" customFormat="false" ht="15" hidden="false" customHeight="false" outlineLevel="0" collapsed="false">
      <c r="J10" s="1" t="n">
        <f aca="false">J9+1</f>
        <v>244</v>
      </c>
      <c r="K10" s="1" t="n">
        <v>581</v>
      </c>
      <c r="L10" s="1" t="n">
        <f aca="false">I10*K10</f>
        <v>0</v>
      </c>
      <c r="M10" s="1" t="n">
        <f aca="false">LN(K10)</f>
        <v>6.36475075685191</v>
      </c>
    </row>
    <row r="11" customFormat="false" ht="15" hidden="false" customHeight="false" outlineLevel="0" collapsed="false">
      <c r="J11" s="1" t="n">
        <f aca="false">J10+1</f>
        <v>245</v>
      </c>
      <c r="K11" s="1" t="n">
        <v>143</v>
      </c>
      <c r="L11" s="1" t="n">
        <f aca="false">I11*K11</f>
        <v>0</v>
      </c>
      <c r="M11" s="1" t="n">
        <f aca="false">LN(K11)</f>
        <v>4.96284463025991</v>
      </c>
    </row>
    <row r="12" customFormat="false" ht="15" hidden="false" customHeight="false" outlineLevel="0" collapsed="false">
      <c r="J12" s="1" t="n">
        <f aca="false">J11+1</f>
        <v>246</v>
      </c>
      <c r="K12" s="1" t="n">
        <v>129</v>
      </c>
      <c r="L12" s="1" t="n">
        <f aca="false">I12*K12</f>
        <v>0</v>
      </c>
      <c r="M12" s="1" t="n">
        <f aca="false">LN(K12)</f>
        <v>4.85981240436167</v>
      </c>
    </row>
    <row r="13" customFormat="false" ht="15" hidden="false" customHeight="false" outlineLevel="0" collapsed="false">
      <c r="J13" s="1" t="n">
        <f aca="false">J12+1</f>
        <v>247</v>
      </c>
      <c r="K13" s="1" t="n">
        <v>133</v>
      </c>
      <c r="L13" s="1" t="n">
        <f aca="false">I13*K13</f>
        <v>0</v>
      </c>
      <c r="M13" s="1" t="n">
        <f aca="false">LN(K13)</f>
        <v>4.89034912822175</v>
      </c>
    </row>
    <row r="14" customFormat="false" ht="15" hidden="false" customHeight="false" outlineLevel="0" collapsed="false">
      <c r="J14" s="1" t="n">
        <f aca="false">J13+1</f>
        <v>248</v>
      </c>
      <c r="K14" s="1" t="n">
        <v>134</v>
      </c>
      <c r="L14" s="1" t="n">
        <f aca="false">I14*K14</f>
        <v>0</v>
      </c>
      <c r="M14" s="1" t="n">
        <f aca="false">LN(K14)</f>
        <v>4.89783979995091</v>
      </c>
    </row>
    <row r="15" customFormat="false" ht="15" hidden="false" customHeight="false" outlineLevel="0" collapsed="false">
      <c r="I15" s="4"/>
      <c r="J15" s="4"/>
      <c r="K15" s="4"/>
      <c r="L15" s="4" t="n">
        <f aca="false">SUM(L5:L14)</f>
        <v>0</v>
      </c>
      <c r="M15" s="4"/>
    </row>
    <row r="16" customFormat="false" ht="15" hidden="false" customHeight="false" outlineLevel="0" collapsed="false">
      <c r="I16" s="5"/>
      <c r="J16" s="5" t="n">
        <f aca="false">2*((LN(2)/0.4865)^0.5)</f>
        <v>2.38726869963877</v>
      </c>
      <c r="K16" s="6" t="s">
        <v>2</v>
      </c>
      <c r="L16" s="5" t="e">
        <f aca="false">#REF!*2.355</f>
        <v>#REF!</v>
      </c>
      <c r="M16" s="6" t="s">
        <v>2</v>
      </c>
    </row>
    <row r="17" customFormat="false" ht="15" hidden="false" customHeight="false" outlineLevel="0" collapsed="false">
      <c r="K17" s="7" t="s">
        <v>3</v>
      </c>
      <c r="L17" s="5" t="e">
        <f aca="false">L16*0.5</f>
        <v>#REF!</v>
      </c>
      <c r="M17" s="7" t="s">
        <v>4</v>
      </c>
    </row>
    <row r="18" customFormat="false" ht="15" hidden="false" customHeight="false" outlineLevel="0" collapsed="false">
      <c r="I18" s="4"/>
      <c r="J18" s="4"/>
      <c r="K18" s="6" t="n">
        <f aca="false">J16</f>
        <v>2.38726869963877</v>
      </c>
      <c r="L18" s="4"/>
      <c r="M18" s="4" t="n">
        <f aca="false">K18*0.5</f>
        <v>1.19363434981939</v>
      </c>
    </row>
    <row r="21" customFormat="false" ht="15" hidden="false" customHeight="fals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customFormat="false" ht="15" hidden="false" customHeight="false" outlineLevel="0" collapsed="false">
      <c r="D22" s="1" t="s">
        <v>5</v>
      </c>
    </row>
    <row r="23" customFormat="false" ht="15" hidden="false" customHeight="false" outlineLevel="0" collapsed="false">
      <c r="H23" s="5" t="s">
        <v>6</v>
      </c>
      <c r="I23" s="5" t="s">
        <v>7</v>
      </c>
      <c r="J23" s="5"/>
    </row>
    <row r="24" customFormat="false" ht="15" hidden="false" customHeight="false" outlineLevel="0" collapsed="false">
      <c r="H24" s="5" t="n">
        <v>2654</v>
      </c>
      <c r="I24" s="5" t="n">
        <v>9</v>
      </c>
      <c r="J24" s="5" t="n">
        <f aca="false">LN(I24)</f>
        <v>2.19722457733622</v>
      </c>
    </row>
    <row r="25" customFormat="false" ht="15" hidden="false" customHeight="false" outlineLevel="0" collapsed="false">
      <c r="H25" s="5" t="n">
        <f aca="false">H24+1</f>
        <v>2655</v>
      </c>
      <c r="I25" s="5" t="n">
        <v>10</v>
      </c>
      <c r="J25" s="5" t="n">
        <f aca="false">LN(I25)</f>
        <v>2.30258509299405</v>
      </c>
    </row>
    <row r="26" customFormat="false" ht="15" hidden="false" customHeight="false" outlineLevel="0" collapsed="false">
      <c r="H26" s="5" t="n">
        <f aca="false">H25+1</f>
        <v>2656</v>
      </c>
      <c r="I26" s="5" t="n">
        <v>6</v>
      </c>
      <c r="J26" s="5" t="n">
        <f aca="false">LN(I26)</f>
        <v>1.79175946922806</v>
      </c>
    </row>
    <row r="27" customFormat="false" ht="15" hidden="false" customHeight="false" outlineLevel="0" collapsed="false">
      <c r="H27" s="5" t="n">
        <f aca="false">H26+1</f>
        <v>2657</v>
      </c>
      <c r="I27" s="5" t="n">
        <v>28</v>
      </c>
      <c r="J27" s="5" t="n">
        <f aca="false">LN(I27)</f>
        <v>3.3322045101752</v>
      </c>
    </row>
    <row r="28" customFormat="false" ht="15" hidden="false" customHeight="false" outlineLevel="0" collapsed="false">
      <c r="H28" s="5" t="n">
        <f aca="false">H27+1</f>
        <v>2658</v>
      </c>
      <c r="I28" s="5" t="n">
        <v>93</v>
      </c>
      <c r="J28" s="5" t="n">
        <f aca="false">LN(I28)</f>
        <v>4.53259949315326</v>
      </c>
    </row>
    <row r="29" customFormat="false" ht="15" hidden="false" customHeight="false" outlineLevel="0" collapsed="false">
      <c r="H29" s="5" t="n">
        <f aca="false">H28+1</f>
        <v>2659</v>
      </c>
      <c r="I29" s="5" t="n">
        <v>273</v>
      </c>
      <c r="J29" s="5" t="n">
        <f aca="false">LN(I29)</f>
        <v>5.60947179518496</v>
      </c>
    </row>
    <row r="30" customFormat="false" ht="15" hidden="false" customHeight="false" outlineLevel="0" collapsed="false">
      <c r="H30" s="5" t="n">
        <f aca="false">H29+1</f>
        <v>2660</v>
      </c>
      <c r="I30" s="5" t="n">
        <v>681</v>
      </c>
      <c r="J30" s="5" t="n">
        <f aca="false">LN(I30)</f>
        <v>6.52356230614951</v>
      </c>
    </row>
    <row r="31" customFormat="false" ht="15" hidden="false" customHeight="false" outlineLevel="0" collapsed="false">
      <c r="H31" s="5" t="n">
        <f aca="false">H30+1</f>
        <v>2661</v>
      </c>
      <c r="I31" s="5" t="n">
        <v>1231</v>
      </c>
      <c r="J31" s="5" t="n">
        <f aca="false">LN(I31)</f>
        <v>7.11558212618445</v>
      </c>
    </row>
    <row r="32" customFormat="false" ht="15" hidden="false" customHeight="false" outlineLevel="0" collapsed="false">
      <c r="H32" s="5" t="n">
        <f aca="false">H31+1</f>
        <v>2662</v>
      </c>
      <c r="I32" s="6" t="n">
        <v>1521</v>
      </c>
      <c r="J32" s="5" t="n">
        <f aca="false">LN(I32)</f>
        <v>7.32712329225929</v>
      </c>
    </row>
    <row r="33" customFormat="false" ht="15" hidden="false" customHeight="false" outlineLevel="0" collapsed="false">
      <c r="H33" s="5" t="n">
        <f aca="false">H32+1</f>
        <v>2663</v>
      </c>
      <c r="I33" s="5" t="n">
        <v>1306</v>
      </c>
      <c r="J33" s="5" t="n">
        <f aca="false">LN(I33)</f>
        <v>7.17472430983638</v>
      </c>
    </row>
    <row r="34" customFormat="false" ht="15" hidden="false" customHeight="false" outlineLevel="0" collapsed="false">
      <c r="H34" s="5" t="n">
        <f aca="false">H33+1</f>
        <v>2664</v>
      </c>
      <c r="I34" s="5" t="n">
        <v>777</v>
      </c>
      <c r="J34" s="5" t="n">
        <f aca="false">LN(I34)</f>
        <v>6.65544035036765</v>
      </c>
    </row>
    <row r="35" customFormat="false" ht="15" hidden="false" customHeight="false" outlineLevel="0" collapsed="false">
      <c r="H35" s="5" t="n">
        <f aca="false">H34+1</f>
        <v>2665</v>
      </c>
      <c r="I35" s="5" t="n">
        <v>323</v>
      </c>
      <c r="J35" s="5" t="n">
        <f aca="false">LN(I35)</f>
        <v>5.77765232322266</v>
      </c>
    </row>
    <row r="36" customFormat="false" ht="15" hidden="false" customHeight="false" outlineLevel="0" collapsed="false">
      <c r="H36" s="5" t="n">
        <f aca="false">H35+1</f>
        <v>2666</v>
      </c>
      <c r="I36" s="5" t="n">
        <v>104</v>
      </c>
      <c r="J36" s="5" t="n">
        <f aca="false">LN(I36)</f>
        <v>4.64439089914137</v>
      </c>
    </row>
    <row r="37" customFormat="false" ht="15" hidden="false" customHeight="false" outlineLevel="0" collapsed="false">
      <c r="H37" s="5" t="n">
        <f aca="false">H36+1</f>
        <v>2667</v>
      </c>
      <c r="I37" s="5" t="n">
        <v>29</v>
      </c>
      <c r="J37" s="5" t="n">
        <f aca="false">LN(I37)</f>
        <v>3.36729582998647</v>
      </c>
    </row>
    <row r="38" customFormat="false" ht="15" hidden="false" customHeight="false" outlineLevel="0" collapsed="false">
      <c r="H38" s="5" t="n">
        <f aca="false">H37+1</f>
        <v>2668</v>
      </c>
      <c r="I38" s="5" t="n">
        <v>18</v>
      </c>
      <c r="J38" s="5" t="n">
        <f aca="false">LN(I38)</f>
        <v>2.89037175789616</v>
      </c>
    </row>
    <row r="39" customFormat="false" ht="15" hidden="false" customHeight="false" outlineLevel="0" collapsed="false">
      <c r="H39" s="5" t="n">
        <f aca="false">H38+1</f>
        <v>2669</v>
      </c>
      <c r="I39" s="5" t="n">
        <v>3</v>
      </c>
      <c r="J39" s="5" t="n">
        <f aca="false">LN(I39)</f>
        <v>1.09861228866811</v>
      </c>
    </row>
    <row r="40" customFormat="false" ht="15" hidden="false" customHeight="false" outlineLevel="0" collapsed="false">
      <c r="H40" s="5" t="n">
        <f aca="false">H39+1</f>
        <v>2670</v>
      </c>
      <c r="I40" s="5" t="n">
        <v>6</v>
      </c>
      <c r="J40" s="5" t="n">
        <f aca="false">LN(I40)</f>
        <v>1.79175946922806</v>
      </c>
    </row>
    <row r="41" customFormat="false" ht="15" hidden="false" customHeight="false" outlineLevel="0" collapsed="false">
      <c r="H41" s="5" t="n">
        <f aca="false">H40+1</f>
        <v>2671</v>
      </c>
      <c r="I41" s="5" t="n">
        <v>4</v>
      </c>
      <c r="J41" s="5" t="n">
        <f aca="false">LN(I41)</f>
        <v>1.38629436111989</v>
      </c>
    </row>
    <row r="42" customFormat="false" ht="15" hidden="false" customHeight="false" outlineLevel="0" collapsed="false">
      <c r="E42" s="1" t="s">
        <v>8</v>
      </c>
    </row>
    <row r="43" customFormat="false" ht="15" hidden="false" customHeight="false" outlineLevel="0" collapsed="false">
      <c r="E43" s="1" t="n">
        <v>0.1409</v>
      </c>
      <c r="H43" s="5" t="n">
        <f aca="false">(1/(2*0.1409))^0.5</f>
        <v>1.88377706742186</v>
      </c>
      <c r="I43" s="5" t="n">
        <f aca="false">H43*2.355</f>
        <v>4.43629499377848</v>
      </c>
      <c r="J43" s="6" t="s">
        <v>2</v>
      </c>
      <c r="K43" s="6" t="s">
        <v>2</v>
      </c>
      <c r="L43" s="6" t="s">
        <v>2</v>
      </c>
    </row>
    <row r="44" customFormat="false" ht="15" hidden="false" customHeight="false" outlineLevel="0" collapsed="false">
      <c r="J44" s="5" t="s">
        <v>6</v>
      </c>
      <c r="K44" s="5" t="s">
        <v>4</v>
      </c>
      <c r="L44" s="7" t="s">
        <v>4</v>
      </c>
    </row>
    <row r="45" customFormat="false" ht="15" hidden="false" customHeight="false" outlineLevel="0" collapsed="false">
      <c r="J45" s="6" t="n">
        <f aca="false">I43</f>
        <v>4.43629499377848</v>
      </c>
      <c r="K45" s="1" t="n">
        <f aca="false">J45*0.5</f>
        <v>2.21814749688924</v>
      </c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52" customFormat="false" ht="15" hidden="false" customHeight="false" outlineLevel="0" collapsed="false">
      <c r="H52" s="6" t="s">
        <v>9</v>
      </c>
      <c r="I52" s="6" t="s">
        <v>10</v>
      </c>
    </row>
    <row r="53" customFormat="false" ht="15" hidden="false" customHeight="false" outlineLevel="0" collapsed="false">
      <c r="H53" s="6" t="n">
        <v>122.1209</v>
      </c>
      <c r="I53" s="6" t="n">
        <v>1.1937255</v>
      </c>
    </row>
    <row r="54" customFormat="false" ht="15" hidden="false" customHeight="false" outlineLevel="0" collapsed="false">
      <c r="H54" s="6" t="n">
        <v>1333</v>
      </c>
      <c r="I54" s="6" t="n">
        <v>2.21814749688924</v>
      </c>
    </row>
    <row r="57" customFormat="false" ht="15" hidden="false" customHeight="false" outlineLevel="0" collapsed="false">
      <c r="F57" s="9"/>
    </row>
    <row r="69" customFormat="false" ht="15" hidden="false" customHeight="false" outlineLevel="0" collapsed="false">
      <c r="K69" s="1" t="s">
        <v>11</v>
      </c>
      <c r="M69" s="1" t="s">
        <v>12</v>
      </c>
    </row>
    <row r="70" customFormat="false" ht="13.8" hidden="false" customHeight="false" outlineLevel="0" collapsed="false">
      <c r="K70" s="1" t="n">
        <v>0.000846015095057</v>
      </c>
      <c r="M70" s="1" t="n">
        <v>1.09040937517803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LibreOffice/6.2.3.2$Linux_X86_64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2019-01-29T15:31:41Z</dcterms:created>
  <dc:creator>1</dc:creator>
  <dc:description/>
  <dc:language>en-US</dc:language>
  <cp:lastModifiedBy/>
  <dcterms:modified xsi:type="dcterms:W3CDTF">2019-06-28T18:04:36Z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