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36" documentId="11_92482FFD83DBB8E36F5F6E18903E8C1851038383" xr6:coauthVersionLast="47" xr6:coauthVersionMax="47" xr10:uidLastSave="{1EE20DC3-E430-4B25-81F4-726923344382}"/>
  <bookViews>
    <workbookView xWindow="240" yWindow="105" windowWidth="14805" windowHeight="8010" activeTab="4" xr2:uid="{00000000-000D-0000-FFFF-FFFF00000000}"/>
  </bookViews>
  <sheets>
    <sheet name="Tenttitulokset" sheetId="1" r:id="rId1"/>
    <sheet name="Toimittajat" sheetId="2" r:id="rId2"/>
    <sheet name="Myymälä" sheetId="3" r:id="rId3"/>
    <sheet name="Jäsennysluettelo" sheetId="4" r:id="rId4"/>
    <sheet name="Taul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7" i="4" s="1"/>
  <c r="F5" i="3"/>
  <c r="F4" i="3"/>
  <c r="F3" i="3"/>
  <c r="F2" i="3"/>
  <c r="F6" i="3" s="1"/>
  <c r="F8" i="2"/>
  <c r="F7" i="2"/>
  <c r="F6" i="2"/>
  <c r="E16" i="1"/>
  <c r="E15" i="1"/>
  <c r="E14" i="1"/>
  <c r="E13" i="1"/>
  <c r="E12" i="1"/>
  <c r="E11" i="1"/>
  <c r="E5" i="1"/>
  <c r="E4" i="1"/>
  <c r="E3" i="1"/>
</calcChain>
</file>

<file path=xl/sharedStrings.xml><?xml version="1.0" encoding="utf-8"?>
<sst xmlns="http://schemas.openxmlformats.org/spreadsheetml/2006/main" count="211" uniqueCount="132">
  <si>
    <t>Opiskelijat</t>
  </si>
  <si>
    <t>arvosanat</t>
  </si>
  <si>
    <t>Opiskelijamäärät</t>
  </si>
  <si>
    <t>Aro Marja-Niina</t>
  </si>
  <si>
    <t>lukumäärä</t>
  </si>
  <si>
    <t>Degerman Mira</t>
  </si>
  <si>
    <t>Opiskelijoiden määrä</t>
  </si>
  <si>
    <t>Eskola Arja</t>
  </si>
  <si>
    <t>Läsnä tentissä</t>
  </si>
  <si>
    <t>Forsen Gun</t>
  </si>
  <si>
    <t>Poissa tentistä</t>
  </si>
  <si>
    <t>Forsgren Asko</t>
  </si>
  <si>
    <t>Haaparanta Niko</t>
  </si>
  <si>
    <t>Haavikko Mikko</t>
  </si>
  <si>
    <t>Halonen Taru</t>
  </si>
  <si>
    <t>Arvosanajakauma</t>
  </si>
  <si>
    <t>Hartola Mari</t>
  </si>
  <si>
    <t>arvosana</t>
  </si>
  <si>
    <t>Ilmala Reko</t>
  </si>
  <si>
    <t>Isojoki Jaska</t>
  </si>
  <si>
    <t>Jakosuo Eeva</t>
  </si>
  <si>
    <t>Kallio Helen</t>
  </si>
  <si>
    <t>Lehtinen Leena</t>
  </si>
  <si>
    <t>Liponkoski Isto</t>
  </si>
  <si>
    <t>Mustalammi Tane</t>
  </si>
  <si>
    <t>Niinistö Sauli</t>
  </si>
  <si>
    <t>Norola Kalle</t>
  </si>
  <si>
    <t>Oskunsuo Virve</t>
  </si>
  <si>
    <t>Palomäki Jani</t>
  </si>
  <si>
    <t>Passinen Mika</t>
  </si>
  <si>
    <t>Qvist Mirella</t>
  </si>
  <si>
    <t>Raanu Eija</t>
  </si>
  <si>
    <t>Reinikka Veli</t>
  </si>
  <si>
    <t>Ruokosuo Einar</t>
  </si>
  <si>
    <t>Salmi Ulla</t>
  </si>
  <si>
    <t>Selkämeri Viivi</t>
  </si>
  <si>
    <t>Tupala Salla</t>
  </si>
  <si>
    <t>Uimajärvi Lumme</t>
  </si>
  <si>
    <t>Uosukainen Riitta</t>
  </si>
  <si>
    <t>Vertola Ilmari</t>
  </si>
  <si>
    <t>Westaman Stella</t>
  </si>
  <si>
    <t>Viitanen Keijo</t>
  </si>
  <si>
    <t>Ylönen Veli</t>
  </si>
  <si>
    <t>Tuote</t>
  </si>
  <si>
    <t>Toimittaja</t>
  </si>
  <si>
    <t>Kismet</t>
  </si>
  <si>
    <t>Fazer</t>
  </si>
  <si>
    <t>Laku-Pekka</t>
  </si>
  <si>
    <t>Brunberg</t>
  </si>
  <si>
    <t>Sininen Suklaa</t>
  </si>
  <si>
    <t>tuotteita kpl</t>
  </si>
  <si>
    <t>Purkka</t>
  </si>
  <si>
    <t>Panda</t>
  </si>
  <si>
    <t>Neekerin Suukko</t>
  </si>
  <si>
    <t>Geisha</t>
  </si>
  <si>
    <t>Fazerina</t>
  </si>
  <si>
    <t>Tupla</t>
  </si>
  <si>
    <t>Ranskal. pastilli</t>
  </si>
  <si>
    <t>Englantilainen laku</t>
  </si>
  <si>
    <t>Lakumatto</t>
  </si>
  <si>
    <t>Suffeli</t>
  </si>
  <si>
    <t>Tripla</t>
  </si>
  <si>
    <t>Lakutoffee</t>
  </si>
  <si>
    <t>Kinuskirae</t>
  </si>
  <si>
    <t>Amerikkalaiset</t>
  </si>
  <si>
    <t>Eurokolikot</t>
  </si>
  <si>
    <t>Foffeli</t>
  </si>
  <si>
    <t>Kermatoffee</t>
  </si>
  <si>
    <t>Sisu</t>
  </si>
  <si>
    <t>Makupala</t>
  </si>
  <si>
    <t>Täytelaku</t>
  </si>
  <si>
    <t>Liköörikonvehti</t>
  </si>
  <si>
    <t>Merkkarit</t>
  </si>
  <si>
    <t>Myyjä</t>
  </si>
  <si>
    <t>Myymälä</t>
  </si>
  <si>
    <t>Myynti</t>
  </si>
  <si>
    <t>Myyjiä</t>
  </si>
  <si>
    <t>Rami Kalle</t>
  </si>
  <si>
    <t>Helsinki</t>
  </si>
  <si>
    <t>Viitanen Helena</t>
  </si>
  <si>
    <t>Lahti</t>
  </si>
  <si>
    <t>Turku</t>
  </si>
  <si>
    <t>Sunila Kati</t>
  </si>
  <si>
    <t>Joensuu</t>
  </si>
  <si>
    <t>Rahikainen Vili</t>
  </si>
  <si>
    <t>Herala Oili</t>
  </si>
  <si>
    <t>Yhteensä:</t>
  </si>
  <si>
    <t>Juntunen Rami</t>
  </si>
  <si>
    <t>Hassinen Ulla</t>
  </si>
  <si>
    <t>Jaakkola Janne</t>
  </si>
  <si>
    <t>Joki Olli</t>
  </si>
  <si>
    <t>Kaarela Toini</t>
  </si>
  <si>
    <t>Bäckman Lars</t>
  </si>
  <si>
    <t>Javanainen Kai</t>
  </si>
  <si>
    <t>Uusikylä Esa</t>
  </si>
  <si>
    <t>Äikiö Hannes</t>
  </si>
  <si>
    <t>Samsted Aino</t>
  </si>
  <si>
    <t>Kåla Kim</t>
  </si>
  <si>
    <t>Herrala Akseli</t>
  </si>
  <si>
    <t>Vainio Kirsi</t>
  </si>
  <si>
    <t>Suurimies Jari</t>
  </si>
  <si>
    <t>Hämeenseppä Aki</t>
  </si>
  <si>
    <t>Selkonen Erja</t>
  </si>
  <si>
    <t>Kannisto Leena</t>
  </si>
  <si>
    <t>Helminen Veikko</t>
  </si>
  <si>
    <t>Isomäki Erkki</t>
  </si>
  <si>
    <t>Mäkinen Evert</t>
  </si>
  <si>
    <t>Nieminen Sanni</t>
  </si>
  <si>
    <t>Ollila Isto</t>
  </si>
  <si>
    <t>Varjonen Donna</t>
  </si>
  <si>
    <t>Qvist Elena</t>
  </si>
  <si>
    <t>Äijälä Kimmo</t>
  </si>
  <si>
    <t>Satupolku Heli</t>
  </si>
  <si>
    <t>Jäsenmaksujen maksupäivät</t>
  </si>
  <si>
    <t>pvm</t>
  </si>
  <si>
    <t>Maksuajat</t>
  </si>
  <si>
    <t>kappaletta</t>
  </si>
  <si>
    <t>Askola Enni</t>
  </si>
  <si>
    <t>Maksanut tammikuussa</t>
  </si>
  <si>
    <t>Back Henry</t>
  </si>
  <si>
    <t>Maksanut myöhemmin</t>
  </si>
  <si>
    <t>Finn Merita</t>
  </si>
  <si>
    <t>Jäsenmaksu maksamatta</t>
  </si>
  <si>
    <t>Forsen Gunnar</t>
  </si>
  <si>
    <t>Jäsenten lukumäärä</t>
  </si>
  <si>
    <t>Gunell Minerva</t>
  </si>
  <si>
    <t>Halonen Tarja</t>
  </si>
  <si>
    <t>Haimo Ulla</t>
  </si>
  <si>
    <t>Kujala Kalle</t>
  </si>
  <si>
    <t>Merkola Iiro</t>
  </si>
  <si>
    <t>Saarinen Heljä</t>
  </si>
  <si>
    <t>Untamoinen 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</si>
</sst>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10"/>
      <color indexed="48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5"/>
        <bgColor indexed="24"/>
      </patternFill>
    </fill>
    <fill>
      <patternFill patternType="solid">
        <fgColor indexed="55"/>
        <bgColor indexed="2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 style="thin">
        <color indexed="64"/>
      </left>
      <right style="thick">
        <color indexed="26"/>
      </right>
      <top style="thick">
        <color indexed="23"/>
      </top>
      <bottom/>
      <diagonal/>
    </border>
    <border>
      <left style="thick">
        <color indexed="23"/>
      </left>
      <right/>
      <top style="thin">
        <color indexed="64"/>
      </top>
      <bottom style="thin">
        <color indexed="64"/>
      </bottom>
      <diagonal/>
    </border>
    <border>
      <left style="thick">
        <color indexed="23"/>
      </left>
      <right/>
      <top style="thin">
        <color indexed="64"/>
      </top>
      <bottom style="thick">
        <color indexed="2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/>
    <xf numFmtId="0" fontId="1" fillId="3" borderId="7" xfId="0" applyFont="1" applyFill="1" applyBorder="1" applyAlignment="1">
      <alignment horizontal="center"/>
    </xf>
    <xf numFmtId="0" fontId="0" fillId="3" borderId="8" xfId="0" applyFill="1" applyBorder="1"/>
    <xf numFmtId="0" fontId="1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6" xfId="0" applyBorder="1"/>
    <xf numFmtId="0" fontId="0" fillId="5" borderId="0" xfId="0" applyFill="1"/>
    <xf numFmtId="0" fontId="0" fillId="5" borderId="0" xfId="0" applyFill="1" applyAlignment="1">
      <alignment horizontal="right"/>
    </xf>
    <xf numFmtId="0" fontId="1" fillId="5" borderId="12" xfId="0" applyFont="1" applyFill="1" applyBorder="1"/>
    <xf numFmtId="0" fontId="0" fillId="5" borderId="13" xfId="0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4" fillId="0" borderId="0" xfId="0" applyFont="1" applyAlignment="1">
      <alignment horizontal="center"/>
    </xf>
    <xf numFmtId="0" fontId="5" fillId="6" borderId="16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6" fillId="7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6" xfId="0" applyFont="1" applyBorder="1" applyAlignment="1">
      <alignment horizontal="left"/>
    </xf>
    <xf numFmtId="0" fontId="8" fillId="0" borderId="0" xfId="0" applyFont="1"/>
    <xf numFmtId="0" fontId="1" fillId="0" borderId="18" xfId="0" applyFont="1" applyBorder="1"/>
    <xf numFmtId="0" fontId="0" fillId="0" borderId="19" xfId="0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20" xfId="0" applyBorder="1"/>
    <xf numFmtId="0" fontId="0" fillId="4" borderId="20" xfId="0" applyFill="1" applyBorder="1"/>
    <xf numFmtId="0" fontId="0" fillId="0" borderId="21" xfId="0" applyBorder="1"/>
    <xf numFmtId="0" fontId="0" fillId="4" borderId="21" xfId="0" applyFill="1" applyBorder="1"/>
    <xf numFmtId="0" fontId="0" fillId="3" borderId="20" xfId="0" applyFill="1" applyBorder="1"/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/>
  </sheetViews>
  <sheetFormatPr defaultRowHeight="15"/>
  <cols>
    <col min="1" max="1" width="21.140625" customWidth="1"/>
    <col min="4" max="4" width="12.85546875" customWidth="1"/>
    <col min="5" max="5" width="11.140625" customWidth="1"/>
  </cols>
  <sheetData>
    <row r="1" spans="1:5">
      <c r="A1" s="1" t="s">
        <v>0</v>
      </c>
      <c r="B1" s="2" t="s">
        <v>1</v>
      </c>
      <c r="D1" s="17" t="s">
        <v>2</v>
      </c>
      <c r="E1" s="18"/>
    </row>
    <row r="2" spans="1:5">
      <c r="A2" t="s">
        <v>3</v>
      </c>
      <c r="B2" s="3">
        <v>5</v>
      </c>
      <c r="D2" s="4"/>
      <c r="E2" s="5" t="s">
        <v>4</v>
      </c>
    </row>
    <row r="3" spans="1:5">
      <c r="A3" t="s">
        <v>5</v>
      </c>
      <c r="B3" s="3">
        <v>4</v>
      </c>
      <c r="D3" s="6" t="s">
        <v>6</v>
      </c>
      <c r="E3" s="7">
        <f>COUNTA(A2:A35)</f>
        <v>34</v>
      </c>
    </row>
    <row r="4" spans="1:5">
      <c r="A4" t="s">
        <v>7</v>
      </c>
      <c r="B4" s="3">
        <v>4</v>
      </c>
      <c r="D4" s="6" t="s">
        <v>8</v>
      </c>
      <c r="E4" s="7">
        <f>COUNT(B2:B35)</f>
        <v>30</v>
      </c>
    </row>
    <row r="5" spans="1:5">
      <c r="A5" t="s">
        <v>9</v>
      </c>
      <c r="B5" s="3">
        <v>4</v>
      </c>
      <c r="D5" s="8" t="s">
        <v>10</v>
      </c>
      <c r="E5" s="9">
        <f>COUNTBLANK(B2:B35)</f>
        <v>4</v>
      </c>
    </row>
    <row r="6" spans="1:5">
      <c r="A6" t="s">
        <v>11</v>
      </c>
      <c r="B6" s="3"/>
    </row>
    <row r="7" spans="1:5">
      <c r="A7" t="s">
        <v>12</v>
      </c>
      <c r="B7" s="3">
        <v>1</v>
      </c>
    </row>
    <row r="8" spans="1:5">
      <c r="A8" t="s">
        <v>13</v>
      </c>
      <c r="B8" s="3">
        <v>4</v>
      </c>
    </row>
    <row r="9" spans="1:5">
      <c r="A9" t="s">
        <v>14</v>
      </c>
      <c r="B9" s="3">
        <v>3</v>
      </c>
      <c r="D9" s="17" t="s">
        <v>15</v>
      </c>
      <c r="E9" s="18"/>
    </row>
    <row r="10" spans="1:5">
      <c r="A10" t="s">
        <v>16</v>
      </c>
      <c r="B10" s="3">
        <v>2</v>
      </c>
      <c r="D10" s="10" t="s">
        <v>17</v>
      </c>
      <c r="E10" s="11" t="s">
        <v>4</v>
      </c>
    </row>
    <row r="11" spans="1:5">
      <c r="A11" t="s">
        <v>18</v>
      </c>
      <c r="B11" s="3">
        <v>4</v>
      </c>
      <c r="D11" s="12">
        <v>5</v>
      </c>
      <c r="E11" s="13">
        <f>COUNTIFS(B2:B35,"5")</f>
        <v>6</v>
      </c>
    </row>
    <row r="12" spans="1:5">
      <c r="A12" t="s">
        <v>19</v>
      </c>
      <c r="B12" s="3">
        <v>5</v>
      </c>
      <c r="D12" s="12">
        <v>4</v>
      </c>
      <c r="E12" s="13">
        <f>COUNTIFS(B2:B36,"4")</f>
        <v>8</v>
      </c>
    </row>
    <row r="13" spans="1:5">
      <c r="A13" t="s">
        <v>20</v>
      </c>
      <c r="B13" s="3">
        <v>2</v>
      </c>
      <c r="D13" s="12">
        <v>3</v>
      </c>
      <c r="E13" s="13">
        <f>COUNTIFS(B2:B37,"3")</f>
        <v>5</v>
      </c>
    </row>
    <row r="14" spans="1:5">
      <c r="A14" t="s">
        <v>21</v>
      </c>
      <c r="B14" s="3">
        <v>2</v>
      </c>
      <c r="D14" s="12">
        <v>2</v>
      </c>
      <c r="E14" s="13">
        <f>COUNTIFS(B2:B38,"2")</f>
        <v>4</v>
      </c>
    </row>
    <row r="15" spans="1:5">
      <c r="A15" t="s">
        <v>22</v>
      </c>
      <c r="B15" s="3">
        <v>3</v>
      </c>
      <c r="D15" s="12">
        <v>1</v>
      </c>
      <c r="E15" s="13">
        <f>COUNTIFS(B2:B39,"1")</f>
        <v>3</v>
      </c>
    </row>
    <row r="16" spans="1:5">
      <c r="A16" t="s">
        <v>23</v>
      </c>
      <c r="B16" s="3"/>
      <c r="D16" s="14">
        <v>0</v>
      </c>
      <c r="E16" s="13">
        <f>COUNTIFS(B2:B40,"0")</f>
        <v>4</v>
      </c>
    </row>
    <row r="17" spans="1:5">
      <c r="A17" t="s">
        <v>24</v>
      </c>
      <c r="B17" s="3">
        <v>0</v>
      </c>
      <c r="D17" s="15"/>
      <c r="E17" s="15"/>
    </row>
    <row r="18" spans="1:5">
      <c r="A18" t="s">
        <v>25</v>
      </c>
      <c r="B18" s="3">
        <v>4</v>
      </c>
      <c r="D18" s="15"/>
      <c r="E18" s="15"/>
    </row>
    <row r="19" spans="1:5">
      <c r="A19" t="s">
        <v>26</v>
      </c>
      <c r="B19" s="16"/>
      <c r="D19" s="15"/>
      <c r="E19" s="15"/>
    </row>
    <row r="20" spans="1:5">
      <c r="A20" t="s">
        <v>27</v>
      </c>
      <c r="B20" s="3">
        <v>1</v>
      </c>
      <c r="D20" s="15"/>
      <c r="E20" s="15"/>
    </row>
    <row r="21" spans="1:5">
      <c r="A21" t="s">
        <v>28</v>
      </c>
      <c r="B21" s="3">
        <v>4</v>
      </c>
      <c r="D21" s="15"/>
      <c r="E21" s="15"/>
    </row>
    <row r="22" spans="1:5">
      <c r="A22" t="s">
        <v>29</v>
      </c>
      <c r="B22" s="3">
        <v>3</v>
      </c>
      <c r="D22" s="15"/>
      <c r="E22" s="15"/>
    </row>
    <row r="23" spans="1:5">
      <c r="A23" t="s">
        <v>30</v>
      </c>
      <c r="B23" s="3">
        <v>4</v>
      </c>
      <c r="D23" s="15"/>
      <c r="E23" s="15"/>
    </row>
    <row r="24" spans="1:5">
      <c r="A24" t="s">
        <v>31</v>
      </c>
      <c r="B24" s="3">
        <v>2</v>
      </c>
    </row>
    <row r="25" spans="1:5">
      <c r="A25" t="s">
        <v>32</v>
      </c>
      <c r="B25" s="3">
        <v>5</v>
      </c>
    </row>
    <row r="26" spans="1:5">
      <c r="A26" t="s">
        <v>33</v>
      </c>
      <c r="B26" s="3">
        <v>5</v>
      </c>
    </row>
    <row r="27" spans="1:5">
      <c r="A27" t="s">
        <v>34</v>
      </c>
      <c r="B27" s="3"/>
    </row>
    <row r="28" spans="1:5">
      <c r="A28" t="s">
        <v>35</v>
      </c>
      <c r="B28" s="3">
        <v>3</v>
      </c>
    </row>
    <row r="29" spans="1:5">
      <c r="A29" t="s">
        <v>36</v>
      </c>
      <c r="B29" s="3">
        <v>3</v>
      </c>
    </row>
    <row r="30" spans="1:5">
      <c r="A30" t="s">
        <v>37</v>
      </c>
      <c r="B30" s="3">
        <v>0</v>
      </c>
    </row>
    <row r="31" spans="1:5">
      <c r="A31" t="s">
        <v>38</v>
      </c>
      <c r="B31" s="3">
        <v>5</v>
      </c>
    </row>
    <row r="32" spans="1:5">
      <c r="A32" t="s">
        <v>39</v>
      </c>
      <c r="B32" s="3">
        <v>5</v>
      </c>
    </row>
    <row r="33" spans="1:2">
      <c r="A33" t="s">
        <v>40</v>
      </c>
      <c r="B33" s="3">
        <v>0</v>
      </c>
    </row>
    <row r="34" spans="1:2">
      <c r="A34" t="s">
        <v>41</v>
      </c>
      <c r="B34" s="3">
        <v>0</v>
      </c>
    </row>
    <row r="35" spans="1:2">
      <c r="A35" t="s">
        <v>42</v>
      </c>
      <c r="B35" s="3">
        <v>1</v>
      </c>
    </row>
  </sheetData>
  <mergeCells count="2">
    <mergeCell ref="D1:E1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5DD7-A78C-455B-8F0A-D84D141786E2}">
  <dimension ref="A1:G26"/>
  <sheetViews>
    <sheetView workbookViewId="0">
      <selection activeCell="D11" sqref="D11"/>
    </sheetView>
  </sheetViews>
  <sheetFormatPr defaultRowHeight="15"/>
  <cols>
    <col min="1" max="1" width="17.42578125" customWidth="1"/>
    <col min="2" max="2" width="10.85546875" customWidth="1"/>
  </cols>
  <sheetData>
    <row r="1" spans="1:7">
      <c r="A1" s="19" t="s">
        <v>43</v>
      </c>
      <c r="B1" s="19" t="s">
        <v>44</v>
      </c>
    </row>
    <row r="2" spans="1:7">
      <c r="A2" t="s">
        <v>45</v>
      </c>
      <c r="B2" t="s">
        <v>46</v>
      </c>
    </row>
    <row r="3" spans="1:7">
      <c r="A3" t="s">
        <v>47</v>
      </c>
      <c r="B3" t="s">
        <v>48</v>
      </c>
      <c r="D3" s="20"/>
      <c r="E3" s="20"/>
      <c r="F3" s="20"/>
      <c r="G3" s="20"/>
    </row>
    <row r="4" spans="1:7">
      <c r="A4" t="s">
        <v>49</v>
      </c>
      <c r="B4" t="s">
        <v>46</v>
      </c>
      <c r="D4" s="20"/>
      <c r="E4" s="20" t="s">
        <v>44</v>
      </c>
      <c r="F4" s="21" t="s">
        <v>50</v>
      </c>
      <c r="G4" s="20"/>
    </row>
    <row r="5" spans="1:7">
      <c r="A5" t="s">
        <v>51</v>
      </c>
      <c r="B5" t="s">
        <v>52</v>
      </c>
      <c r="D5" s="20"/>
      <c r="E5" s="20"/>
      <c r="F5" s="20"/>
      <c r="G5" s="20"/>
    </row>
    <row r="6" spans="1:7">
      <c r="A6" t="s">
        <v>53</v>
      </c>
      <c r="B6" t="s">
        <v>48</v>
      </c>
      <c r="D6" s="20"/>
      <c r="E6" s="22" t="s">
        <v>48</v>
      </c>
      <c r="F6" s="23">
        <f>COUNTIFS(B1:B25,"Brunberg")</f>
        <v>5</v>
      </c>
      <c r="G6" s="20"/>
    </row>
    <row r="7" spans="1:7">
      <c r="A7" t="s">
        <v>54</v>
      </c>
      <c r="B7" t="s">
        <v>46</v>
      </c>
      <c r="D7" s="20"/>
      <c r="E7" s="24" t="s">
        <v>46</v>
      </c>
      <c r="F7" s="23">
        <f>COUNTIFS(B1:B26,"Fazer")</f>
        <v>11</v>
      </c>
      <c r="G7" s="20"/>
    </row>
    <row r="8" spans="1:7">
      <c r="A8" t="s">
        <v>55</v>
      </c>
      <c r="B8" t="s">
        <v>46</v>
      </c>
      <c r="D8" s="20"/>
      <c r="E8" s="25" t="s">
        <v>52</v>
      </c>
      <c r="F8" s="23">
        <f>COUNTIFS(B1:B29,"Panda")</f>
        <v>9</v>
      </c>
      <c r="G8" s="20"/>
    </row>
    <row r="9" spans="1:7">
      <c r="A9" t="s">
        <v>56</v>
      </c>
      <c r="B9" t="s">
        <v>52</v>
      </c>
      <c r="D9" s="20"/>
      <c r="E9" s="20"/>
      <c r="F9" s="20"/>
      <c r="G9" s="20"/>
    </row>
    <row r="10" spans="1:7">
      <c r="A10" t="s">
        <v>57</v>
      </c>
      <c r="B10" t="s">
        <v>46</v>
      </c>
    </row>
    <row r="11" spans="1:7">
      <c r="A11" t="s">
        <v>58</v>
      </c>
      <c r="B11" t="s">
        <v>52</v>
      </c>
    </row>
    <row r="12" spans="1:7">
      <c r="A12" t="s">
        <v>59</v>
      </c>
      <c r="B12" t="s">
        <v>52</v>
      </c>
    </row>
    <row r="13" spans="1:7">
      <c r="A13" t="s">
        <v>60</v>
      </c>
      <c r="B13" t="s">
        <v>46</v>
      </c>
    </row>
    <row r="14" spans="1:7">
      <c r="A14" t="s">
        <v>61</v>
      </c>
      <c r="B14" t="s">
        <v>46</v>
      </c>
    </row>
    <row r="15" spans="1:7">
      <c r="A15" t="s">
        <v>62</v>
      </c>
      <c r="B15" t="s">
        <v>52</v>
      </c>
    </row>
    <row r="16" spans="1:7">
      <c r="A16" t="s">
        <v>63</v>
      </c>
      <c r="B16" t="s">
        <v>46</v>
      </c>
    </row>
    <row r="17" spans="1:2">
      <c r="A17" t="s">
        <v>64</v>
      </c>
      <c r="B17" t="s">
        <v>48</v>
      </c>
    </row>
    <row r="18" spans="1:2">
      <c r="A18" t="s">
        <v>65</v>
      </c>
      <c r="B18" t="s">
        <v>52</v>
      </c>
    </row>
    <row r="19" spans="1:2">
      <c r="A19" t="s">
        <v>66</v>
      </c>
      <c r="B19" t="s">
        <v>48</v>
      </c>
    </row>
    <row r="20" spans="1:2">
      <c r="A20" t="s">
        <v>67</v>
      </c>
      <c r="B20" t="s">
        <v>48</v>
      </c>
    </row>
    <row r="21" spans="1:2">
      <c r="A21" t="s">
        <v>68</v>
      </c>
      <c r="B21" t="s">
        <v>46</v>
      </c>
    </row>
    <row r="22" spans="1:2">
      <c r="A22" t="s">
        <v>69</v>
      </c>
      <c r="B22" t="s">
        <v>52</v>
      </c>
    </row>
    <row r="23" spans="1:2">
      <c r="A23" t="s">
        <v>70</v>
      </c>
      <c r="B23" t="s">
        <v>52</v>
      </c>
    </row>
    <row r="24" spans="1:2">
      <c r="A24" t="s">
        <v>71</v>
      </c>
      <c r="B24" t="s">
        <v>46</v>
      </c>
    </row>
    <row r="25" spans="1:2">
      <c r="A25" t="s">
        <v>71</v>
      </c>
      <c r="B25" t="s">
        <v>52</v>
      </c>
    </row>
    <row r="26" spans="1:2">
      <c r="A26" t="s">
        <v>72</v>
      </c>
      <c r="B2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18CD-76D2-4470-9493-5F8A912CEBC8}">
  <dimension ref="A1:F32"/>
  <sheetViews>
    <sheetView workbookViewId="0">
      <selection sqref="A1:F32"/>
    </sheetView>
  </sheetViews>
  <sheetFormatPr defaultRowHeight="15"/>
  <sheetData>
    <row r="1" spans="1:6">
      <c r="A1" s="27" t="s">
        <v>73</v>
      </c>
      <c r="B1" s="28" t="s">
        <v>74</v>
      </c>
      <c r="C1" s="29" t="s">
        <v>75</v>
      </c>
      <c r="E1" s="30" t="s">
        <v>74</v>
      </c>
      <c r="F1" s="31" t="s">
        <v>76</v>
      </c>
    </row>
    <row r="2" spans="1:6">
      <c r="A2" t="s">
        <v>77</v>
      </c>
      <c r="B2" t="s">
        <v>78</v>
      </c>
      <c r="C2">
        <v>333</v>
      </c>
      <c r="E2" s="32" t="s">
        <v>78</v>
      </c>
      <c r="F2" s="33">
        <f>COUNTIF(B2:B32,"Helsinki")</f>
        <v>8</v>
      </c>
    </row>
    <row r="3" spans="1:6">
      <c r="A3" t="s">
        <v>79</v>
      </c>
      <c r="B3" t="s">
        <v>80</v>
      </c>
      <c r="C3">
        <v>330</v>
      </c>
      <c r="E3" s="32" t="s">
        <v>81</v>
      </c>
      <c r="F3" s="33">
        <f>COUNTIF(B2:B32,"Turku")</f>
        <v>7</v>
      </c>
    </row>
    <row r="4" spans="1:6">
      <c r="A4" t="s">
        <v>82</v>
      </c>
      <c r="B4" t="s">
        <v>83</v>
      </c>
      <c r="C4">
        <v>456</v>
      </c>
      <c r="E4" s="32" t="s">
        <v>80</v>
      </c>
      <c r="F4" s="33">
        <f>COUNTIF(B2:B32,"Lahti")</f>
        <v>9</v>
      </c>
    </row>
    <row r="5" spans="1:6">
      <c r="A5" t="s">
        <v>84</v>
      </c>
      <c r="B5" t="s">
        <v>83</v>
      </c>
      <c r="C5">
        <v>621</v>
      </c>
      <c r="E5" s="34" t="s">
        <v>83</v>
      </c>
      <c r="F5" s="35">
        <f>COUNTIF(B2:B32,"Joensuu")</f>
        <v>7</v>
      </c>
    </row>
    <row r="6" spans="1:6">
      <c r="A6" t="s">
        <v>85</v>
      </c>
      <c r="B6" t="s">
        <v>80</v>
      </c>
      <c r="C6">
        <v>358</v>
      </c>
      <c r="E6" s="36" t="s">
        <v>86</v>
      </c>
      <c r="F6" s="29">
        <f>SUM(F2:F5)</f>
        <v>31</v>
      </c>
    </row>
    <row r="7" spans="1:6">
      <c r="A7" t="s">
        <v>87</v>
      </c>
      <c r="B7" t="s">
        <v>78</v>
      </c>
      <c r="C7">
        <v>435</v>
      </c>
    </row>
    <row r="8" spans="1:6">
      <c r="A8" t="s">
        <v>88</v>
      </c>
      <c r="B8" t="s">
        <v>81</v>
      </c>
      <c r="C8">
        <v>456</v>
      </c>
      <c r="E8" s="32"/>
    </row>
    <row r="9" spans="1:6">
      <c r="A9" t="s">
        <v>89</v>
      </c>
      <c r="B9" t="s">
        <v>81</v>
      </c>
      <c r="C9">
        <v>430</v>
      </c>
    </row>
    <row r="10" spans="1:6">
      <c r="A10" t="s">
        <v>90</v>
      </c>
      <c r="B10" t="s">
        <v>80</v>
      </c>
      <c r="C10">
        <v>556</v>
      </c>
    </row>
    <row r="11" spans="1:6">
      <c r="A11" t="s">
        <v>91</v>
      </c>
      <c r="B11" t="s">
        <v>83</v>
      </c>
      <c r="C11">
        <v>558</v>
      </c>
    </row>
    <row r="12" spans="1:6">
      <c r="A12" t="s">
        <v>92</v>
      </c>
      <c r="B12" t="s">
        <v>78</v>
      </c>
      <c r="C12">
        <v>534</v>
      </c>
    </row>
    <row r="13" spans="1:6">
      <c r="A13" t="s">
        <v>93</v>
      </c>
      <c r="B13" t="s">
        <v>78</v>
      </c>
      <c r="C13">
        <v>533</v>
      </c>
    </row>
    <row r="14" spans="1:6">
      <c r="A14" t="s">
        <v>94</v>
      </c>
      <c r="B14" t="s">
        <v>83</v>
      </c>
      <c r="C14">
        <v>430</v>
      </c>
    </row>
    <row r="15" spans="1:6">
      <c r="A15" t="s">
        <v>95</v>
      </c>
      <c r="B15" t="s">
        <v>81</v>
      </c>
      <c r="C15">
        <v>425</v>
      </c>
    </row>
    <row r="16" spans="1:6" ht="15.75">
      <c r="A16" t="s">
        <v>96</v>
      </c>
      <c r="B16" t="s">
        <v>80</v>
      </c>
      <c r="C16">
        <v>413</v>
      </c>
      <c r="E16" s="37"/>
      <c r="F16" s="37"/>
    </row>
    <row r="17" spans="1:3">
      <c r="A17" t="s">
        <v>97</v>
      </c>
      <c r="B17" t="s">
        <v>83</v>
      </c>
      <c r="C17">
        <v>578</v>
      </c>
    </row>
    <row r="18" spans="1:3">
      <c r="A18" t="s">
        <v>98</v>
      </c>
      <c r="B18" t="s">
        <v>80</v>
      </c>
      <c r="C18">
        <v>569</v>
      </c>
    </row>
    <row r="19" spans="1:3">
      <c r="A19" t="s">
        <v>99</v>
      </c>
      <c r="B19" t="s">
        <v>81</v>
      </c>
      <c r="C19">
        <v>458</v>
      </c>
    </row>
    <row r="20" spans="1:3">
      <c r="A20" t="s">
        <v>100</v>
      </c>
      <c r="B20" t="s">
        <v>78</v>
      </c>
      <c r="C20">
        <v>566</v>
      </c>
    </row>
    <row r="21" spans="1:3">
      <c r="A21" t="s">
        <v>101</v>
      </c>
      <c r="B21" t="s">
        <v>83</v>
      </c>
      <c r="C21">
        <v>123</v>
      </c>
    </row>
    <row r="22" spans="1:3">
      <c r="A22" t="s">
        <v>102</v>
      </c>
      <c r="B22" t="s">
        <v>80</v>
      </c>
      <c r="C22">
        <v>321</v>
      </c>
    </row>
    <row r="23" spans="1:3">
      <c r="A23" t="s">
        <v>103</v>
      </c>
      <c r="B23" t="s">
        <v>81</v>
      </c>
      <c r="C23">
        <v>446</v>
      </c>
    </row>
    <row r="24" spans="1:3">
      <c r="A24" t="s">
        <v>104</v>
      </c>
      <c r="B24" t="s">
        <v>78</v>
      </c>
      <c r="C24">
        <v>325</v>
      </c>
    </row>
    <row r="25" spans="1:3">
      <c r="A25" t="s">
        <v>105</v>
      </c>
      <c r="B25" t="s">
        <v>78</v>
      </c>
      <c r="C25">
        <v>547</v>
      </c>
    </row>
    <row r="26" spans="1:3">
      <c r="A26" t="s">
        <v>106</v>
      </c>
      <c r="B26" t="s">
        <v>78</v>
      </c>
      <c r="C26">
        <v>453</v>
      </c>
    </row>
    <row r="27" spans="1:3">
      <c r="A27" t="s">
        <v>107</v>
      </c>
      <c r="B27" t="s">
        <v>80</v>
      </c>
      <c r="C27">
        <v>458</v>
      </c>
    </row>
    <row r="28" spans="1:3">
      <c r="A28" t="s">
        <v>108</v>
      </c>
      <c r="B28" t="s">
        <v>80</v>
      </c>
      <c r="C28">
        <v>423</v>
      </c>
    </row>
    <row r="29" spans="1:3">
      <c r="A29" t="s">
        <v>109</v>
      </c>
      <c r="B29" t="s">
        <v>81</v>
      </c>
      <c r="C29">
        <v>123</v>
      </c>
    </row>
    <row r="30" spans="1:3">
      <c r="A30" t="s">
        <v>110</v>
      </c>
      <c r="B30" t="s">
        <v>80</v>
      </c>
      <c r="C30">
        <v>98</v>
      </c>
    </row>
    <row r="31" spans="1:3">
      <c r="A31" t="s">
        <v>111</v>
      </c>
      <c r="B31" t="s">
        <v>83</v>
      </c>
      <c r="C31">
        <v>100</v>
      </c>
    </row>
    <row r="32" spans="1:3">
      <c r="A32" s="2" t="s">
        <v>112</v>
      </c>
      <c r="B32" s="2" t="s">
        <v>81</v>
      </c>
      <c r="C32" s="2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33EC-1B32-4E80-9057-F5C4F3E18FA9}">
  <dimension ref="A1:E33"/>
  <sheetViews>
    <sheetView workbookViewId="0">
      <selection activeCell="E2" sqref="E2"/>
    </sheetView>
  </sheetViews>
  <sheetFormatPr defaultRowHeight="15"/>
  <cols>
    <col min="1" max="1" width="18.42578125" customWidth="1"/>
    <col min="2" max="3" width="12.42578125" customWidth="1"/>
    <col min="4" max="4" width="28.140625" customWidth="1"/>
    <col min="5" max="5" width="17.140625" customWidth="1"/>
  </cols>
  <sheetData>
    <row r="1" spans="1:5">
      <c r="A1" s="16" t="s">
        <v>113</v>
      </c>
    </row>
    <row r="2" spans="1:5">
      <c r="E2" s="26"/>
    </row>
    <row r="3" spans="1:5">
      <c r="B3" s="3" t="s">
        <v>114</v>
      </c>
      <c r="D3" s="38" t="s">
        <v>115</v>
      </c>
      <c r="E3" s="39" t="s">
        <v>116</v>
      </c>
    </row>
    <row r="4" spans="1:5">
      <c r="A4" t="s">
        <v>117</v>
      </c>
      <c r="B4" s="40">
        <v>37988</v>
      </c>
      <c r="D4" s="41" t="s">
        <v>118</v>
      </c>
      <c r="E4" s="42">
        <f>COUNTIFS(B4:B33,"&lt;1.2.2004")</f>
        <v>19</v>
      </c>
    </row>
    <row r="5" spans="1:5">
      <c r="A5" t="s">
        <v>119</v>
      </c>
      <c r="B5" s="40">
        <v>37989</v>
      </c>
      <c r="D5" s="43" t="s">
        <v>120</v>
      </c>
      <c r="E5" s="42">
        <f>COUNTIFS(B4:B34,"&gt;31.1.2004")</f>
        <v>5</v>
      </c>
    </row>
    <row r="6" spans="1:5">
      <c r="A6" t="s">
        <v>121</v>
      </c>
      <c r="B6" s="40">
        <v>37991</v>
      </c>
      <c r="D6" s="43" t="s">
        <v>122</v>
      </c>
      <c r="E6" s="44">
        <f>COUNTBLANK(B4:B33)</f>
        <v>6</v>
      </c>
    </row>
    <row r="7" spans="1:5">
      <c r="A7" t="s">
        <v>123</v>
      </c>
      <c r="B7" s="40">
        <v>38027</v>
      </c>
      <c r="D7" s="41" t="s">
        <v>124</v>
      </c>
      <c r="E7" s="45">
        <f>SUM(E4:E6)</f>
        <v>30</v>
      </c>
    </row>
    <row r="8" spans="1:5">
      <c r="A8" t="s">
        <v>125</v>
      </c>
      <c r="B8" s="40"/>
    </row>
    <row r="9" spans="1:5">
      <c r="A9" t="s">
        <v>12</v>
      </c>
      <c r="B9" s="40">
        <v>37989</v>
      </c>
    </row>
    <row r="10" spans="1:5">
      <c r="A10" t="s">
        <v>126</v>
      </c>
      <c r="B10" s="40">
        <v>38053</v>
      </c>
    </row>
    <row r="11" spans="1:5">
      <c r="A11" t="s">
        <v>16</v>
      </c>
      <c r="B11" s="40">
        <v>37988</v>
      </c>
    </row>
    <row r="12" spans="1:5">
      <c r="A12" t="s">
        <v>18</v>
      </c>
      <c r="B12" s="40"/>
    </row>
    <row r="13" spans="1:5">
      <c r="A13" t="s">
        <v>127</v>
      </c>
      <c r="B13" s="40">
        <v>38011</v>
      </c>
    </row>
    <row r="14" spans="1:5">
      <c r="A14" t="s">
        <v>21</v>
      </c>
      <c r="B14" s="40">
        <v>38079</v>
      </c>
    </row>
    <row r="15" spans="1:5">
      <c r="A15" t="s">
        <v>128</v>
      </c>
      <c r="B15" s="40">
        <v>37991</v>
      </c>
    </row>
    <row r="16" spans="1:5">
      <c r="A16" t="s">
        <v>22</v>
      </c>
      <c r="B16" s="40">
        <v>37988</v>
      </c>
    </row>
    <row r="17" spans="1:2">
      <c r="A17" t="s">
        <v>129</v>
      </c>
      <c r="B17" s="40">
        <v>38009</v>
      </c>
    </row>
    <row r="18" spans="1:2">
      <c r="A18" t="s">
        <v>25</v>
      </c>
      <c r="B18" s="40">
        <v>38019</v>
      </c>
    </row>
    <row r="19" spans="1:2">
      <c r="A19" t="s">
        <v>26</v>
      </c>
      <c r="B19" s="40">
        <v>38009</v>
      </c>
    </row>
    <row r="20" spans="1:2">
      <c r="A20" t="s">
        <v>27</v>
      </c>
      <c r="B20" s="40"/>
    </row>
    <row r="21" spans="1:2">
      <c r="A21" t="s">
        <v>28</v>
      </c>
      <c r="B21" s="40">
        <v>37989</v>
      </c>
    </row>
    <row r="22" spans="1:2">
      <c r="A22" t="s">
        <v>30</v>
      </c>
      <c r="B22" s="40"/>
    </row>
    <row r="23" spans="1:2">
      <c r="A23" t="s">
        <v>33</v>
      </c>
      <c r="B23" s="40">
        <v>37989</v>
      </c>
    </row>
    <row r="24" spans="1:2">
      <c r="A24" t="s">
        <v>130</v>
      </c>
      <c r="B24" s="40">
        <v>37996</v>
      </c>
    </row>
    <row r="25" spans="1:2">
      <c r="A25" t="s">
        <v>34</v>
      </c>
      <c r="B25" s="40">
        <v>37993</v>
      </c>
    </row>
    <row r="26" spans="1:2">
      <c r="A26" t="s">
        <v>35</v>
      </c>
      <c r="B26" s="40">
        <v>37988</v>
      </c>
    </row>
    <row r="27" spans="1:2">
      <c r="A27" t="s">
        <v>36</v>
      </c>
      <c r="B27" s="40"/>
    </row>
    <row r="28" spans="1:2">
      <c r="A28" t="s">
        <v>37</v>
      </c>
      <c r="B28" s="40"/>
    </row>
    <row r="29" spans="1:2">
      <c r="A29" t="s">
        <v>131</v>
      </c>
      <c r="B29" s="40">
        <v>38024</v>
      </c>
    </row>
    <row r="30" spans="1:2">
      <c r="A30" t="s">
        <v>39</v>
      </c>
      <c r="B30" s="40">
        <v>37994</v>
      </c>
    </row>
    <row r="31" spans="1:2">
      <c r="A31" t="s">
        <v>40</v>
      </c>
      <c r="B31" s="40">
        <v>37988</v>
      </c>
    </row>
    <row r="32" spans="1:2">
      <c r="A32" t="s">
        <v>41</v>
      </c>
      <c r="B32" s="40">
        <v>37989</v>
      </c>
    </row>
    <row r="33" spans="1:2">
      <c r="A33" t="s">
        <v>42</v>
      </c>
      <c r="B33" s="40">
        <v>37988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0A2-0D39-43AA-BEBE-D5E5962235D9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Heejeong Han</cp:lastModifiedBy>
  <cp:revision/>
  <dcterms:created xsi:type="dcterms:W3CDTF">2023-10-27T16:37:49Z</dcterms:created>
  <dcterms:modified xsi:type="dcterms:W3CDTF">2023-10-27T16:49:41Z</dcterms:modified>
  <cp:category/>
  <cp:contentStatus/>
</cp:coreProperties>
</file>