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H2 Budget\"/>
    </mc:Choice>
  </mc:AlternateContent>
  <xr:revisionPtr revIDLastSave="0" documentId="8_{BB021F00-4F8D-4542-A727-040EF3F0942F}" xr6:coauthVersionLast="47" xr6:coauthVersionMax="47" xr10:uidLastSave="{00000000-0000-0000-0000-000000000000}"/>
  <bookViews>
    <workbookView xWindow="-110" yWindow="-110" windowWidth="19420" windowHeight="10420" xr2:uid="{FBEB8D4F-F486-4C06-A9EC-225EB902BD68}"/>
  </bookViews>
  <sheets>
    <sheet name="Summary" sheetId="1" r:id="rId1"/>
    <sheet name="HQ-wise" sheetId="3" r:id="rId2"/>
    <sheet name="HQ SKU-wise" sheetId="2" r:id="rId3"/>
  </sheets>
  <definedNames>
    <definedName name="_xlnm._FilterDatabase" localSheetId="0" hidden="1">Summary!$A$3:$I$43</definedName>
  </definedNames>
  <calcPr calcId="191029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K5" i="1" s="1"/>
  <c r="I6" i="1"/>
  <c r="I7" i="1"/>
  <c r="I8" i="1"/>
  <c r="I9" i="1"/>
  <c r="K9" i="1" s="1"/>
  <c r="I10" i="1"/>
  <c r="M10" i="1" s="1"/>
  <c r="I30" i="1"/>
  <c r="I20" i="1"/>
  <c r="I40" i="1"/>
  <c r="I14" i="1"/>
  <c r="I15" i="1"/>
  <c r="I16" i="1"/>
  <c r="I17" i="1"/>
  <c r="I18" i="1"/>
  <c r="I19" i="1"/>
  <c r="M19" i="1" s="1"/>
  <c r="I11" i="1"/>
  <c r="I31" i="1"/>
  <c r="I21" i="1"/>
  <c r="I41" i="1"/>
  <c r="I24" i="1"/>
  <c r="I25" i="1"/>
  <c r="K25" i="1" s="1"/>
  <c r="I26" i="1"/>
  <c r="I27" i="1"/>
  <c r="K27" i="1" s="1"/>
  <c r="I28" i="1"/>
  <c r="I29" i="1"/>
  <c r="K29" i="1" s="1"/>
  <c r="I12" i="1"/>
  <c r="I32" i="1"/>
  <c r="I22" i="1"/>
  <c r="I42" i="1"/>
  <c r="I34" i="1"/>
  <c r="I35" i="1"/>
  <c r="I36" i="1"/>
  <c r="I37" i="1"/>
  <c r="O37" i="1" s="1"/>
  <c r="I38" i="1"/>
  <c r="I39" i="1"/>
  <c r="I13" i="1"/>
  <c r="I33" i="1"/>
  <c r="I23" i="1"/>
  <c r="I43" i="1"/>
  <c r="K33" i="1" l="1"/>
  <c r="K42" i="1"/>
  <c r="K38" i="1"/>
  <c r="K14" i="1"/>
  <c r="O32" i="1"/>
  <c r="M24" i="1"/>
  <c r="K16" i="1"/>
  <c r="O28" i="1"/>
  <c r="K20" i="1"/>
  <c r="M39" i="1"/>
  <c r="M23" i="1"/>
  <c r="M15" i="1"/>
  <c r="K7" i="1"/>
  <c r="K22" i="1"/>
  <c r="M6" i="1"/>
  <c r="O41" i="1"/>
  <c r="J36" i="1"/>
  <c r="O36" i="1"/>
  <c r="M36" i="1"/>
  <c r="J31" i="1"/>
  <c r="O31" i="1"/>
  <c r="M31" i="1"/>
  <c r="J18" i="1"/>
  <c r="O18" i="1"/>
  <c r="M18" i="1"/>
  <c r="J13" i="1"/>
  <c r="O13" i="1"/>
  <c r="M13" i="1"/>
  <c r="J43" i="1"/>
  <c r="J39" i="1"/>
  <c r="J35" i="1"/>
  <c r="I48" i="1"/>
  <c r="H48" i="1" s="1"/>
  <c r="J30" i="1"/>
  <c r="J26" i="1"/>
  <c r="O26" i="1"/>
  <c r="J21" i="1"/>
  <c r="O21" i="1"/>
  <c r="J17" i="1"/>
  <c r="O17" i="1"/>
  <c r="J12" i="1"/>
  <c r="O12" i="1"/>
  <c r="J8" i="1"/>
  <c r="O8" i="1"/>
  <c r="J4" i="1"/>
  <c r="O4" i="1"/>
  <c r="K40" i="1"/>
  <c r="K36" i="1"/>
  <c r="K34" i="1"/>
  <c r="K31" i="1"/>
  <c r="K18" i="1"/>
  <c r="K13" i="1"/>
  <c r="K11" i="1"/>
  <c r="M41" i="1"/>
  <c r="M32" i="1"/>
  <c r="M28" i="1"/>
  <c r="J42" i="1"/>
  <c r="O42" i="1"/>
  <c r="M42" i="1"/>
  <c r="J38" i="1"/>
  <c r="O38" i="1"/>
  <c r="M38" i="1"/>
  <c r="J34" i="1"/>
  <c r="O34" i="1"/>
  <c r="M34" i="1"/>
  <c r="J33" i="1"/>
  <c r="O33" i="1"/>
  <c r="M33" i="1"/>
  <c r="J29" i="1"/>
  <c r="O29" i="1"/>
  <c r="M29" i="1"/>
  <c r="J25" i="1"/>
  <c r="O25" i="1"/>
  <c r="M25" i="1"/>
  <c r="I47" i="1"/>
  <c r="H47" i="1" s="1"/>
  <c r="J20" i="1"/>
  <c r="O20" i="1"/>
  <c r="M20" i="1"/>
  <c r="J16" i="1"/>
  <c r="O16" i="1"/>
  <c r="M16" i="1"/>
  <c r="J11" i="1"/>
  <c r="O11" i="1"/>
  <c r="M11" i="1"/>
  <c r="J7" i="1"/>
  <c r="O7" i="1"/>
  <c r="M7" i="1"/>
  <c r="M43" i="1"/>
  <c r="M35" i="1"/>
  <c r="I45" i="1"/>
  <c r="J40" i="1"/>
  <c r="O40" i="1"/>
  <c r="M40" i="1"/>
  <c r="J27" i="1"/>
  <c r="O27" i="1"/>
  <c r="M27" i="1"/>
  <c r="J22" i="1"/>
  <c r="O22" i="1"/>
  <c r="M22" i="1"/>
  <c r="J14" i="1"/>
  <c r="O14" i="1"/>
  <c r="M14" i="1"/>
  <c r="J9" i="1"/>
  <c r="O9" i="1"/>
  <c r="M9" i="1"/>
  <c r="J5" i="1"/>
  <c r="O5" i="1"/>
  <c r="M5" i="1"/>
  <c r="J41" i="1"/>
  <c r="J37" i="1"/>
  <c r="J32" i="1"/>
  <c r="J28" i="1"/>
  <c r="J24" i="1"/>
  <c r="O24" i="1"/>
  <c r="J23" i="1"/>
  <c r="O23" i="1"/>
  <c r="J19" i="1"/>
  <c r="O19" i="1"/>
  <c r="J15" i="1"/>
  <c r="O15" i="1"/>
  <c r="I46" i="1"/>
  <c r="H46" i="1" s="1"/>
  <c r="J10" i="1"/>
  <c r="O10" i="1"/>
  <c r="J6" i="1"/>
  <c r="O6" i="1"/>
  <c r="K43" i="1"/>
  <c r="K41" i="1"/>
  <c r="K39" i="1"/>
  <c r="K37" i="1"/>
  <c r="K35" i="1"/>
  <c r="K32" i="1"/>
  <c r="K30" i="1"/>
  <c r="K28" i="1"/>
  <c r="K26" i="1"/>
  <c r="K24" i="1"/>
  <c r="K23" i="1"/>
  <c r="K21" i="1"/>
  <c r="K19" i="1"/>
  <c r="Q19" i="1" s="1"/>
  <c r="K17" i="1"/>
  <c r="K15" i="1"/>
  <c r="K12" i="1"/>
  <c r="K10" i="1"/>
  <c r="K8" i="1"/>
  <c r="K6" i="1"/>
  <c r="K4" i="1"/>
  <c r="M37" i="1"/>
  <c r="M30" i="1"/>
  <c r="M26" i="1"/>
  <c r="M21" i="1"/>
  <c r="M17" i="1"/>
  <c r="M12" i="1"/>
  <c r="M8" i="1"/>
  <c r="M4" i="1"/>
  <c r="O43" i="1"/>
  <c r="O39" i="1"/>
  <c r="O35" i="1"/>
  <c r="O30" i="1"/>
  <c r="Q5" i="1" l="1"/>
  <c r="Q22" i="1"/>
  <c r="Q27" i="1"/>
  <c r="Q29" i="1"/>
  <c r="Q13" i="1"/>
  <c r="Q28" i="1"/>
  <c r="Q6" i="1"/>
  <c r="Q23" i="1"/>
  <c r="Q24" i="1"/>
  <c r="Q7" i="1"/>
  <c r="Q10" i="1"/>
  <c r="Q37" i="1"/>
  <c r="Q16" i="1"/>
  <c r="Q38" i="1"/>
  <c r="M48" i="1"/>
  <c r="Q15" i="1"/>
  <c r="Q32" i="1"/>
  <c r="Q9" i="1"/>
  <c r="Q14" i="1"/>
  <c r="J2" i="1"/>
  <c r="Q25" i="1"/>
  <c r="Q33" i="1"/>
  <c r="Q42" i="1"/>
  <c r="Q20" i="1"/>
  <c r="Q31" i="1"/>
  <c r="L19" i="1"/>
  <c r="P19" i="1"/>
  <c r="N19" i="1"/>
  <c r="P38" i="1"/>
  <c r="N38" i="1"/>
  <c r="L38" i="1"/>
  <c r="N4" i="1"/>
  <c r="L4" i="1"/>
  <c r="P4" i="1"/>
  <c r="Q30" i="1"/>
  <c r="K48" i="1"/>
  <c r="Q39" i="1"/>
  <c r="P6" i="1"/>
  <c r="L6" i="1"/>
  <c r="N6" i="1"/>
  <c r="P23" i="1"/>
  <c r="L23" i="1"/>
  <c r="N23" i="1"/>
  <c r="P24" i="1"/>
  <c r="N24" i="1"/>
  <c r="L24" i="1"/>
  <c r="L28" i="1"/>
  <c r="P28" i="1"/>
  <c r="N28" i="1"/>
  <c r="P32" i="1"/>
  <c r="L32" i="1"/>
  <c r="N32" i="1"/>
  <c r="L41" i="1"/>
  <c r="P41" i="1"/>
  <c r="N41" i="1"/>
  <c r="M45" i="1"/>
  <c r="P5" i="1"/>
  <c r="N5" i="1"/>
  <c r="L5" i="1"/>
  <c r="P22" i="1"/>
  <c r="N22" i="1"/>
  <c r="L22" i="1"/>
  <c r="P27" i="1"/>
  <c r="N27" i="1"/>
  <c r="L27" i="1"/>
  <c r="I49" i="1"/>
  <c r="H45" i="1"/>
  <c r="J47" i="1"/>
  <c r="P29" i="1"/>
  <c r="N29" i="1"/>
  <c r="L29" i="1"/>
  <c r="P42" i="1"/>
  <c r="N42" i="1"/>
  <c r="L42" i="1"/>
  <c r="Q34" i="1"/>
  <c r="P8" i="1"/>
  <c r="N8" i="1"/>
  <c r="L8" i="1"/>
  <c r="P26" i="1"/>
  <c r="N26" i="1"/>
  <c r="L26" i="1"/>
  <c r="P30" i="1"/>
  <c r="N30" i="1"/>
  <c r="L30" i="1"/>
  <c r="J48" i="1"/>
  <c r="P35" i="1"/>
  <c r="L35" i="1"/>
  <c r="N35" i="1"/>
  <c r="N39" i="1"/>
  <c r="P39" i="1"/>
  <c r="L39" i="1"/>
  <c r="P43" i="1"/>
  <c r="L43" i="1"/>
  <c r="N43" i="1"/>
  <c r="K46" i="1"/>
  <c r="P11" i="1"/>
  <c r="N11" i="1"/>
  <c r="L11" i="1"/>
  <c r="P20" i="1"/>
  <c r="N20" i="1"/>
  <c r="L20" i="1"/>
  <c r="Q11" i="1"/>
  <c r="N21" i="1"/>
  <c r="L21" i="1"/>
  <c r="P21" i="1"/>
  <c r="K47" i="1"/>
  <c r="Q12" i="1"/>
  <c r="Q21" i="1"/>
  <c r="Q41" i="1"/>
  <c r="L10" i="1"/>
  <c r="P10" i="1"/>
  <c r="N10" i="1"/>
  <c r="P37" i="1"/>
  <c r="N37" i="1"/>
  <c r="L37" i="1"/>
  <c r="P40" i="1"/>
  <c r="N40" i="1"/>
  <c r="L40" i="1"/>
  <c r="O45" i="1"/>
  <c r="J45" i="1"/>
  <c r="P16" i="1"/>
  <c r="N16" i="1"/>
  <c r="L16" i="1"/>
  <c r="P33" i="1"/>
  <c r="N33" i="1"/>
  <c r="L33" i="1"/>
  <c r="Q18" i="1"/>
  <c r="Q36" i="1"/>
  <c r="N12" i="1"/>
  <c r="L12" i="1"/>
  <c r="P12" i="1"/>
  <c r="P13" i="1"/>
  <c r="N13" i="1"/>
  <c r="L13" i="1"/>
  <c r="P36" i="1"/>
  <c r="N36" i="1"/>
  <c r="L36" i="1"/>
  <c r="M46" i="1"/>
  <c r="J46" i="1"/>
  <c r="O47" i="1"/>
  <c r="P18" i="1"/>
  <c r="N18" i="1"/>
  <c r="L18" i="1"/>
  <c r="P31" i="1"/>
  <c r="N31" i="1"/>
  <c r="L31" i="1"/>
  <c r="O48" i="1"/>
  <c r="Q4" i="1"/>
  <c r="Q8" i="1"/>
  <c r="Q17" i="1"/>
  <c r="Q26" i="1"/>
  <c r="Q35" i="1"/>
  <c r="Q43" i="1"/>
  <c r="O46" i="1"/>
  <c r="P15" i="1"/>
  <c r="N15" i="1"/>
  <c r="L15" i="1"/>
  <c r="P9" i="1"/>
  <c r="N9" i="1"/>
  <c r="L9" i="1"/>
  <c r="P14" i="1"/>
  <c r="N14" i="1"/>
  <c r="L14" i="1"/>
  <c r="P7" i="1"/>
  <c r="N7" i="1"/>
  <c r="L7" i="1"/>
  <c r="M47" i="1"/>
  <c r="P25" i="1"/>
  <c r="N25" i="1"/>
  <c r="L25" i="1"/>
  <c r="P34" i="1"/>
  <c r="N34" i="1"/>
  <c r="L34" i="1"/>
  <c r="Q40" i="1"/>
  <c r="P17" i="1"/>
  <c r="N17" i="1"/>
  <c r="L17" i="1"/>
  <c r="K45" i="1"/>
  <c r="R20" i="1" l="1"/>
  <c r="R21" i="1"/>
  <c r="R43" i="1"/>
  <c r="R35" i="1"/>
  <c r="K49" i="1"/>
  <c r="P2" i="1"/>
  <c r="R25" i="1"/>
  <c r="R14" i="1"/>
  <c r="R9" i="1"/>
  <c r="R33" i="1"/>
  <c r="N2" i="1"/>
  <c r="R10" i="1"/>
  <c r="L2" i="1"/>
  <c r="R13" i="1"/>
  <c r="R39" i="1"/>
  <c r="R26" i="1"/>
  <c r="R32" i="1"/>
  <c r="R24" i="1"/>
  <c r="N46" i="1"/>
  <c r="N47" i="1"/>
  <c r="Q45" i="1"/>
  <c r="R12" i="1"/>
  <c r="J49" i="1"/>
  <c r="Q46" i="1"/>
  <c r="L48" i="1"/>
  <c r="P47" i="1"/>
  <c r="M49" i="1"/>
  <c r="R6" i="1"/>
  <c r="R4" i="1"/>
  <c r="R38" i="1"/>
  <c r="Q48" i="1"/>
  <c r="Q47" i="1"/>
  <c r="R7" i="1"/>
  <c r="P46" i="1"/>
  <c r="R36" i="1"/>
  <c r="O49" i="1"/>
  <c r="R37" i="1"/>
  <c r="P48" i="1"/>
  <c r="R8" i="1"/>
  <c r="R42" i="1"/>
  <c r="R29" i="1"/>
  <c r="R5" i="1"/>
  <c r="R23" i="1"/>
  <c r="R19" i="1"/>
  <c r="N45" i="1"/>
  <c r="R34" i="1"/>
  <c r="R31" i="1"/>
  <c r="R18" i="1"/>
  <c r="R17" i="1"/>
  <c r="R15" i="1"/>
  <c r="L46" i="1"/>
  <c r="R16" i="1"/>
  <c r="L45" i="1"/>
  <c r="P45" i="1"/>
  <c r="R40" i="1"/>
  <c r="R11" i="1"/>
  <c r="N48" i="1"/>
  <c r="R30" i="1"/>
  <c r="L47" i="1"/>
  <c r="R27" i="1"/>
  <c r="R22" i="1"/>
  <c r="R41" i="1"/>
  <c r="R28" i="1"/>
  <c r="R2" i="1" l="1"/>
  <c r="N49" i="1"/>
  <c r="P49" i="1"/>
  <c r="R45" i="1"/>
  <c r="Q49" i="1"/>
  <c r="R47" i="1"/>
  <c r="R46" i="1"/>
  <c r="L49" i="1"/>
  <c r="R48" i="1"/>
  <c r="R49" i="1" l="1"/>
</calcChain>
</file>

<file path=xl/sharedStrings.xml><?xml version="1.0" encoding="utf-8"?>
<sst xmlns="http://schemas.openxmlformats.org/spreadsheetml/2006/main" count="285" uniqueCount="61">
  <si>
    <t>HQ NAME</t>
  </si>
  <si>
    <t>CHANDIGARH</t>
  </si>
  <si>
    <t>JALANDHAR</t>
  </si>
  <si>
    <t>LUDHIANA</t>
  </si>
  <si>
    <t>SRINAGAR</t>
  </si>
  <si>
    <t>DEHRADUN</t>
  </si>
  <si>
    <t>DELHI</t>
  </si>
  <si>
    <t>JAMSHEDPUR</t>
  </si>
  <si>
    <t>PATNA</t>
  </si>
  <si>
    <t>LUCKNOW</t>
  </si>
  <si>
    <t>VARANASI</t>
  </si>
  <si>
    <t>Code</t>
  </si>
  <si>
    <t>Product</t>
  </si>
  <si>
    <t>XARELTO 10MG 7TABL</t>
  </si>
  <si>
    <t>XARELTO 15MG 28TABL</t>
  </si>
  <si>
    <t>XARELTO 20MG 28TABL</t>
  </si>
  <si>
    <t>XARELTO 2.5MG</t>
  </si>
  <si>
    <t>NRV</t>
  </si>
  <si>
    <t>PCPM</t>
  </si>
  <si>
    <t>Qty</t>
  </si>
  <si>
    <t>HC</t>
  </si>
  <si>
    <t>Value</t>
  </si>
  <si>
    <t>July'22 Qty</t>
  </si>
  <si>
    <t>July'22 Value</t>
  </si>
  <si>
    <t>Aug'22 Qty</t>
  </si>
  <si>
    <t>Aug'22 Value</t>
  </si>
  <si>
    <t>Sep'22 Qty</t>
  </si>
  <si>
    <t>Sep'22 Value</t>
  </si>
  <si>
    <t>3rd Qtr Qty</t>
  </si>
  <si>
    <t>3rd Qtr Value</t>
  </si>
  <si>
    <t>Grand Total</t>
  </si>
  <si>
    <t>ABM</t>
  </si>
  <si>
    <t>RBM</t>
  </si>
  <si>
    <t>CHANDIGARH ABM</t>
  </si>
  <si>
    <t>DELHI SM</t>
  </si>
  <si>
    <t>DELHI ABM</t>
  </si>
  <si>
    <t>LUCKNOW ABM</t>
  </si>
  <si>
    <t>DELHI SM Total</t>
  </si>
  <si>
    <t>CHANDIGARH ABM Total</t>
  </si>
  <si>
    <t>DELHI ABM Total</t>
  </si>
  <si>
    <t>LUCKNOW ABM Total</t>
  </si>
  <si>
    <t>Sum of July'22 Qty</t>
  </si>
  <si>
    <t>Values</t>
  </si>
  <si>
    <t>Sum of Aug'22 Qty</t>
  </si>
  <si>
    <t>Sum of Aug'22 Value</t>
  </si>
  <si>
    <t>CHANDIGARH Total</t>
  </si>
  <si>
    <t>JALANDHAR Total</t>
  </si>
  <si>
    <t>LUDHIANA Total</t>
  </si>
  <si>
    <t>SRINAGAR Total</t>
  </si>
  <si>
    <t>DEHRADUN Total</t>
  </si>
  <si>
    <t>DELHI Total</t>
  </si>
  <si>
    <t>JAMSHEDPUR Total</t>
  </si>
  <si>
    <t>LUCKNOW Total</t>
  </si>
  <si>
    <t>PATNA Total</t>
  </si>
  <si>
    <t>VARANASI Total</t>
  </si>
  <si>
    <t>Sum of Sep'22 Qty</t>
  </si>
  <si>
    <t>Sum of 3rd Qtr Qty</t>
  </si>
  <si>
    <t>Sum of July'22 Value</t>
  </si>
  <si>
    <t>Sum of 3rd Qtr Value</t>
  </si>
  <si>
    <t>Sum of Sep'22 Value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</si>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</sst>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38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38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38" fontId="0" fillId="3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pivotButton="1"/>
    <xf numFmtId="38" fontId="0" fillId="0" borderId="0" xfId="0" pivotButton="1" applyNumberFormat="1" applyAlignment="1">
      <alignment wrapText="1"/>
    </xf>
    <xf numFmtId="38" fontId="0" fillId="0" borderId="0" xfId="0" applyNumberFormat="1" applyAlignment="1">
      <alignment wrapText="1"/>
    </xf>
    <xf numFmtId="0" fontId="0" fillId="0" borderId="0" xfId="0" pivotButton="1" applyAlignment="1">
      <alignment vertical="center"/>
    </xf>
    <xf numFmtId="38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38" fontId="0" fillId="4" borderId="0" xfId="0" applyNumberFormat="1" applyFill="1" applyAlignment="1">
      <alignment vertical="center" wrapText="1"/>
    </xf>
    <xf numFmtId="38" fontId="0" fillId="4" borderId="0" xfId="0" applyNumberFormat="1" applyFill="1" applyAlignment="1">
      <alignment wrapText="1"/>
    </xf>
    <xf numFmtId="0" fontId="0" fillId="5" borderId="0" xfId="0" applyFill="1"/>
    <xf numFmtId="38" fontId="0" fillId="5" borderId="0" xfId="0" applyNumberFormat="1" applyFill="1" applyAlignment="1">
      <alignment wrapText="1"/>
    </xf>
  </cellXfs>
  <cellStyles count="1">
    <cellStyle name="Normal" xfId="0" builtinId="0"/>
  </cellStyles>
  <dxfs count="29">
    <dxf>
      <fill>
        <patternFill patternType="solid">
          <bgColor theme="4" tint="0.79998168889431442"/>
        </patternFill>
      </fill>
    </dxf>
    <dxf>
      <alignment vertical="center"/>
    </dxf>
    <dxf>
      <alignment vertical="center"/>
    </dxf>
    <dxf>
      <alignment vertical="center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Kudande" refreshedDate="44766.950428935183" createdVersion="7" refreshedVersion="7" minRefreshableVersion="3" recordCount="40" xr:uid="{D9B0CD3E-2CC1-41CE-AB1A-6BC6D853A80F}">
  <cacheSource type="worksheet">
    <worksheetSource ref="A3:R43" sheet="Summary"/>
  </cacheSource>
  <cacheFields count="18">
    <cacheField name="HQ NAME" numFmtId="0">
      <sharedItems count="41">
        <s v="CHANDIGARH"/>
        <s v="JALANDHAR"/>
        <s v="LUDHIANA"/>
        <s v="SRINAGAR"/>
        <s v="DEHRADUN"/>
        <s v="DELHI"/>
        <s v="JAMSHEDPUR"/>
        <s v="PATNA"/>
        <s v="LUCKNOW"/>
        <s v="VARANASI"/>
        <s v="TRIVANDRUM" u="1"/>
        <s v="NASHIK" u="1"/>
        <s v="NEPAL" u="1"/>
        <s v="RAIPUR" u="1"/>
        <s v="BANGALORE" u="1"/>
        <s v="CALICUT" u="1"/>
        <s v="COIMBATORE" u="1"/>
        <s v="MADURAI" u="1"/>
        <s v="VISAKHAPATNAM" u="1"/>
        <s v="SURAT" u="1"/>
        <s v="NAGPUR" u="1"/>
        <s v="TRICHY" u="1"/>
        <s v="GUWAHATI" u="1"/>
        <s v="ERNAKULAM" u="1"/>
        <s v="AHMEDABAD" u="1"/>
        <s v="PUNE" u="1"/>
        <s v="BARODA" u="1"/>
        <s v="MUMBAI" u="1"/>
        <s v="RAJKOT" u="1"/>
        <s v="VIJAYAWADA" u="1"/>
        <s v="JAIPUR" u="1"/>
        <s v="KOLKATA" u="1"/>
        <s v="UDAIPUR" u="1"/>
        <s v="INDORE" u="1"/>
        <s v="HYDERABAD" u="1"/>
        <s v="JABALPUR" u="1"/>
        <s v="KOLHAPUR" u="1"/>
        <s v="CHENNAI" u="1"/>
        <s v="BHOPAL" u="1"/>
        <s v="BHUBANESWAR" u="1"/>
        <s v="SILIGURI" u="1"/>
      </sharedItems>
    </cacheField>
    <cacheField name="ABM" numFmtId="0">
      <sharedItems count="14">
        <s v="CHANDIGARH ABM"/>
        <s v="DELHI ABM"/>
        <s v="LUCKNOW ABM"/>
        <s v="INDORE ABM" u="1"/>
        <s v="HYDERABAD ABM" u="1"/>
        <s v="NAGPUR ABM" u="1"/>
        <s v="BANGALORE ABM" u="1"/>
        <s v="HO" u="1"/>
        <s v="MUMBAI ABM" u="1"/>
        <s v="KOLKATA ABM" u="1"/>
        <s v="ERNAKuLAM ABM" u="1"/>
        <s v="CHENNAI ABM" u="1"/>
        <s v="AHMEDABAD ABM" u="1"/>
        <s v="PUNE ABM" u="1"/>
      </sharedItems>
    </cacheField>
    <cacheField name="RBM" numFmtId="0">
      <sharedItems count="5">
        <s v="DELHI SM"/>
        <s v="MUMBAI SM" u="1"/>
        <s v="CHENNAI SM" u="1"/>
        <s v="KOLKATA SM" u="1"/>
        <s v="HO" u="1"/>
      </sharedItems>
    </cacheField>
    <cacheField name="Code" numFmtId="0">
      <sharedItems containsSemiMixedTypes="0" containsString="0" containsNumber="1" containsInteger="1" minValue="80802625" maxValue="86415798"/>
    </cacheField>
    <cacheField name="Product" numFmtId="0">
      <sharedItems count="4">
        <s v="XARELTO 10MG 7TABL"/>
        <s v="XARELTO 15MG 28TABL"/>
        <s v="XARELTO 20MG 28TABL"/>
        <s v="XARELTO 2.5MG"/>
      </sharedItems>
    </cacheField>
    <cacheField name="HC" numFmtId="0">
      <sharedItems containsSemiMixedTypes="0" containsString="0" containsNumber="1" containsInteger="1" minValue="1" maxValue="11"/>
    </cacheField>
    <cacheField name="NRV" numFmtId="0">
      <sharedItems containsSemiMixedTypes="0" containsString="0" containsNumber="1" minValue="326.24999999999994" maxValue="1304.9999999999998"/>
    </cacheField>
    <cacheField name="PCPM" numFmtId="38">
      <sharedItems containsSemiMixedTypes="0" containsString="0" containsNumber="1" minValue="56" maxValue="388.88888888888891"/>
    </cacheField>
    <cacheField name="Qty" numFmtId="38">
      <sharedItems containsSemiMixedTypes="0" containsString="0" containsNumber="1" minValue="336" maxValue="23494.252873563222"/>
    </cacheField>
    <cacheField name="Value" numFmtId="38">
      <sharedItems containsSemiMixedTypes="0" containsString="0" containsNumber="1" minValue="293624.99999999994" maxValue="15330000"/>
    </cacheField>
    <cacheField name="July'22 Qty" numFmtId="38">
      <sharedItems containsSemiMixedTypes="0" containsString="0" containsNumber="1" minValue="50.4" maxValue="3524.1379310344832"/>
    </cacheField>
    <cacheField name="July'22 Value" numFmtId="38">
      <sharedItems containsSemiMixedTypes="0" containsString="0" containsNumber="1" minValue="44043.749999999993" maxValue="2299500"/>
    </cacheField>
    <cacheField name="Aug'22 Qty" numFmtId="38">
      <sharedItems containsSemiMixedTypes="0" containsString="0" containsNumber="1" minValue="57.120000000000005" maxValue="3994.0229885057479"/>
    </cacheField>
    <cacheField name="Aug'22 Value" numFmtId="38">
      <sharedItems containsSemiMixedTypes="0" containsString="0" containsNumber="1" minValue="49916.249999999993" maxValue="2606100"/>
    </cacheField>
    <cacheField name="Sep'22 Qty" numFmtId="38">
      <sharedItems containsSemiMixedTypes="0" containsString="0" containsNumber="1" minValue="60.48" maxValue="4228.9655172413795"/>
    </cacheField>
    <cacheField name="Sep'22 Value" numFmtId="38">
      <sharedItems containsSemiMixedTypes="0" containsString="0" containsNumber="1" minValue="52852.499999999985" maxValue="2759400"/>
    </cacheField>
    <cacheField name="3rd Qtr Qty" numFmtId="38">
      <sharedItems containsSemiMixedTypes="0" containsString="0" containsNumber="1" minValue="168" maxValue="11747.126436781611"/>
    </cacheField>
    <cacheField name="3rd Qtr Value" numFmtId="38">
      <sharedItems containsSemiMixedTypes="0" containsString="0" containsNumber="1" minValue="146812.49999999997" maxValue="766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81571686"/>
    <x v="0"/>
    <n v="2"/>
    <n v="652.49999999999989"/>
    <n v="375.47892720306515"/>
    <n v="4505.7471264367814"/>
    <n v="2939999.9999999995"/>
    <n v="675.86206896551721"/>
    <n v="440999.99999999994"/>
    <n v="765.97701149425291"/>
    <n v="499799.99999999994"/>
    <n v="811.03448275862058"/>
    <n v="529199.99999999988"/>
    <n v="2252.8735632183907"/>
    <n v="1469999.9999999998"/>
  </r>
  <r>
    <x v="1"/>
    <x v="0"/>
    <x v="0"/>
    <n v="81571686"/>
    <x v="0"/>
    <n v="1"/>
    <n v="652.49999999999989"/>
    <n v="316.47509578544066"/>
    <n v="1898.8505747126439"/>
    <n v="1239000"/>
    <n v="284.82758620689657"/>
    <n v="185850"/>
    <n v="322.80459770114948"/>
    <n v="210630.00000000003"/>
    <n v="341.79310344827587"/>
    <n v="223020"/>
    <n v="949.42528735632186"/>
    <n v="619500"/>
  </r>
  <r>
    <x v="2"/>
    <x v="0"/>
    <x v="0"/>
    <n v="81571686"/>
    <x v="0"/>
    <n v="1"/>
    <n v="652.49999999999989"/>
    <n v="190"/>
    <n v="1140"/>
    <n v="743849.99999999988"/>
    <n v="171"/>
    <n v="111577.49999999999"/>
    <n v="193.8"/>
    <n v="126454.49999999999"/>
    <n v="205.2"/>
    <n v="133892.99999999997"/>
    <n v="570"/>
    <n v="371924.99999999994"/>
  </r>
  <r>
    <x v="3"/>
    <x v="0"/>
    <x v="0"/>
    <n v="81571686"/>
    <x v="0"/>
    <n v="1"/>
    <n v="652.49999999999989"/>
    <n v="190"/>
    <n v="1140"/>
    <n v="743849.99999999988"/>
    <n v="171"/>
    <n v="111577.49999999999"/>
    <n v="193.8"/>
    <n v="126454.49999999999"/>
    <n v="205.2"/>
    <n v="133892.99999999997"/>
    <n v="570"/>
    <n v="371924.99999999994"/>
  </r>
  <r>
    <x v="4"/>
    <x v="1"/>
    <x v="0"/>
    <n v="81571686"/>
    <x v="0"/>
    <n v="1"/>
    <n v="652.49999999999989"/>
    <n v="268.832158045977"/>
    <n v="1612.9929482758621"/>
    <n v="1052477.8987499999"/>
    <n v="241.94894224137931"/>
    <n v="157871.6848125"/>
    <n v="274.20880120689657"/>
    <n v="178921.2427875"/>
    <n v="290.33873068965516"/>
    <n v="189446.02177499997"/>
    <n v="806.49647413793105"/>
    <n v="526238.94937499997"/>
  </r>
  <r>
    <x v="5"/>
    <x v="1"/>
    <x v="0"/>
    <n v="81571686"/>
    <x v="0"/>
    <n v="11"/>
    <n v="652.49999999999989"/>
    <n v="355.97352838732155"/>
    <n v="23494.252873563222"/>
    <n v="15330000"/>
    <n v="3524.1379310344832"/>
    <n v="2299500"/>
    <n v="3994.0229885057479"/>
    <n v="2606100"/>
    <n v="4228.9655172413795"/>
    <n v="2759400"/>
    <n v="11747.126436781611"/>
    <n v="7665000"/>
  </r>
  <r>
    <x v="6"/>
    <x v="2"/>
    <x v="0"/>
    <n v="81571686"/>
    <x v="0"/>
    <n v="1"/>
    <n v="652.49999999999989"/>
    <n v="190"/>
    <n v="1140"/>
    <n v="743849.99999999988"/>
    <n v="171"/>
    <n v="111577.49999999999"/>
    <n v="193.8"/>
    <n v="126454.49999999999"/>
    <n v="205.2"/>
    <n v="133892.99999999997"/>
    <n v="570"/>
    <n v="371924.99999999994"/>
  </r>
  <r>
    <x v="7"/>
    <x v="2"/>
    <x v="0"/>
    <n v="81571686"/>
    <x v="0"/>
    <n v="1"/>
    <n v="652.49999999999989"/>
    <n v="241.37931034482762"/>
    <n v="1448.2758620689656"/>
    <n v="944999.99999999988"/>
    <n v="217.24137931034483"/>
    <n v="141749.99999999997"/>
    <n v="246.20689655172416"/>
    <n v="160650"/>
    <n v="260.68965517241378"/>
    <n v="170099.99999999997"/>
    <n v="724.13793103448279"/>
    <n v="472500"/>
  </r>
  <r>
    <x v="8"/>
    <x v="2"/>
    <x v="0"/>
    <n v="81571686"/>
    <x v="0"/>
    <n v="1"/>
    <n v="652.49999999999989"/>
    <n v="388.88888888888891"/>
    <n v="2333.3333333333335"/>
    <n v="1522499.9999999998"/>
    <n v="350"/>
    <n v="228374.99999999997"/>
    <n v="396.66666666666674"/>
    <n v="258824.99999999997"/>
    <n v="420"/>
    <n v="274049.99999999994"/>
    <n v="1166.6666666666667"/>
    <n v="761249.99999999988"/>
  </r>
  <r>
    <x v="9"/>
    <x v="2"/>
    <x v="0"/>
    <n v="81571686"/>
    <x v="0"/>
    <n v="1"/>
    <n v="652.49999999999989"/>
    <n v="190"/>
    <n v="1140"/>
    <n v="743849.99999999988"/>
    <n v="171"/>
    <n v="111577.49999999999"/>
    <n v="193.8"/>
    <n v="126454.49999999999"/>
    <n v="205.2"/>
    <n v="133892.99999999997"/>
    <n v="570"/>
    <n v="371924.99999999994"/>
  </r>
  <r>
    <x v="0"/>
    <x v="0"/>
    <x v="0"/>
    <n v="80802625"/>
    <x v="1"/>
    <n v="2"/>
    <n v="1304.9999999999998"/>
    <n v="112.64367816091956"/>
    <n v="1351.7241379310349"/>
    <n v="1764000.0000000002"/>
    <n v="202.75862068965523"/>
    <n v="264600"/>
    <n v="229.79310344827596"/>
    <n v="299880.00000000006"/>
    <n v="243.31034482758628"/>
    <n v="317520.00000000006"/>
    <n v="675.86206896551744"/>
    <n v="882000"/>
  </r>
  <r>
    <x v="1"/>
    <x v="0"/>
    <x v="0"/>
    <n v="80802625"/>
    <x v="1"/>
    <n v="1"/>
    <n v="1304.9999999999998"/>
    <n v="94.942528735632195"/>
    <n v="569.65517241379314"/>
    <n v="743399.99999999988"/>
    <n v="85.448275862068968"/>
    <n v="111509.99999999999"/>
    <n v="96.841379310344834"/>
    <n v="126377.99999999999"/>
    <n v="102.53793103448277"/>
    <n v="133811.99999999997"/>
    <n v="284.82758620689657"/>
    <n v="371699.99999999994"/>
  </r>
  <r>
    <x v="2"/>
    <x v="0"/>
    <x v="0"/>
    <n v="80802625"/>
    <x v="1"/>
    <n v="1"/>
    <n v="1304.9999999999998"/>
    <n v="56"/>
    <n v="336"/>
    <n v="438479.99999999994"/>
    <n v="50.4"/>
    <n v="65771.999999999985"/>
    <n v="57.120000000000005"/>
    <n v="74541.599999999991"/>
    <n v="60.48"/>
    <n v="78926.39999999998"/>
    <n v="168"/>
    <n v="219239.99999999994"/>
  </r>
  <r>
    <x v="3"/>
    <x v="0"/>
    <x v="0"/>
    <n v="80802625"/>
    <x v="1"/>
    <n v="1"/>
    <n v="1304.9999999999998"/>
    <n v="56"/>
    <n v="336"/>
    <n v="438479.99999999994"/>
    <n v="50.4"/>
    <n v="65771.999999999985"/>
    <n v="57.120000000000005"/>
    <n v="74541.599999999991"/>
    <n v="60.48"/>
    <n v="78926.39999999998"/>
    <n v="168"/>
    <n v="219239.99999999994"/>
  </r>
  <r>
    <x v="4"/>
    <x v="1"/>
    <x v="0"/>
    <n v="80802625"/>
    <x v="1"/>
    <n v="1"/>
    <n v="1304.9999999999998"/>
    <n v="80.649647413793105"/>
    <n v="483.89788448275863"/>
    <n v="631486.73924999987"/>
    <n v="72.584682672413791"/>
    <n v="94723.010887499971"/>
    <n v="82.262640362068979"/>
    <n v="107352.74567249998"/>
    <n v="87.101619206896544"/>
    <n v="113667.61306499997"/>
    <n v="241.94894224137931"/>
    <n v="315743.36962499993"/>
  </r>
  <r>
    <x v="5"/>
    <x v="1"/>
    <x v="0"/>
    <n v="80802625"/>
    <x v="1"/>
    <n v="11"/>
    <n v="1304.9999999999998"/>
    <n v="106.79205851619646"/>
    <n v="7048.2758620689674"/>
    <n v="9198000"/>
    <n v="1057.2413793103451"/>
    <n v="1379700"/>
    <n v="1198.2068965517246"/>
    <n v="1563660"/>
    <n v="1268.6896551724142"/>
    <n v="1655640"/>
    <n v="3524.1379310344837"/>
    <n v="4599000"/>
  </r>
  <r>
    <x v="6"/>
    <x v="2"/>
    <x v="0"/>
    <n v="80802625"/>
    <x v="1"/>
    <n v="1"/>
    <n v="1304.9999999999998"/>
    <n v="56"/>
    <n v="336"/>
    <n v="438479.99999999994"/>
    <n v="50.4"/>
    <n v="65771.999999999985"/>
    <n v="57.120000000000005"/>
    <n v="74541.599999999991"/>
    <n v="60.48"/>
    <n v="78926.39999999998"/>
    <n v="168"/>
    <n v="219239.99999999994"/>
  </r>
  <r>
    <x v="7"/>
    <x v="2"/>
    <x v="0"/>
    <n v="80802625"/>
    <x v="1"/>
    <n v="1"/>
    <n v="1304.9999999999998"/>
    <n v="72.413793103448285"/>
    <n v="434.48275862068971"/>
    <n v="567000"/>
    <n v="65.172413793103459"/>
    <n v="85050"/>
    <n v="73.862068965517253"/>
    <n v="96390"/>
    <n v="78.206896551724142"/>
    <n v="102060"/>
    <n v="217.24137931034483"/>
    <n v="283500"/>
  </r>
  <r>
    <x v="8"/>
    <x v="2"/>
    <x v="0"/>
    <n v="80802625"/>
    <x v="1"/>
    <n v="1"/>
    <n v="1304.9999999999998"/>
    <n v="116.66666666666669"/>
    <n v="700.00000000000011"/>
    <n v="913500"/>
    <n v="105.00000000000001"/>
    <n v="137025"/>
    <n v="119.00000000000003"/>
    <n v="155295"/>
    <n v="126.00000000000001"/>
    <n v="164430"/>
    <n v="350.00000000000006"/>
    <n v="456750"/>
  </r>
  <r>
    <x v="9"/>
    <x v="2"/>
    <x v="0"/>
    <n v="80802625"/>
    <x v="1"/>
    <n v="1"/>
    <n v="1304.9999999999998"/>
    <n v="56"/>
    <n v="336"/>
    <n v="438479.99999999994"/>
    <n v="50.4"/>
    <n v="65771.999999999985"/>
    <n v="57.120000000000005"/>
    <n v="74541.599999999991"/>
    <n v="60.48"/>
    <n v="78926.39999999998"/>
    <n v="168"/>
    <n v="219239.99999999994"/>
  </r>
  <r>
    <x v="0"/>
    <x v="0"/>
    <x v="0"/>
    <n v="80802633"/>
    <x v="2"/>
    <n v="2"/>
    <n v="1304.9999999999998"/>
    <n v="160.91954022988509"/>
    <n v="1931.0344827586209"/>
    <n v="2520000"/>
    <n v="289.65517241379314"/>
    <n v="378000"/>
    <n v="328.27586206896558"/>
    <n v="428400.00000000006"/>
    <n v="347.58620689655174"/>
    <n v="453600"/>
    <n v="965.51724137931046"/>
    <n v="1260000"/>
  </r>
  <r>
    <x v="1"/>
    <x v="0"/>
    <x v="0"/>
    <n v="80802633"/>
    <x v="2"/>
    <n v="1"/>
    <n v="1304.9999999999998"/>
    <n v="135.63218390804599"/>
    <n v="813.79310344827593"/>
    <n v="1062000"/>
    <n v="122.06896551724138"/>
    <n v="159300"/>
    <n v="138.34482758620692"/>
    <n v="180540"/>
    <n v="146.48275862068965"/>
    <n v="191160"/>
    <n v="406.89655172413796"/>
    <n v="531000"/>
  </r>
  <r>
    <x v="2"/>
    <x v="0"/>
    <x v="0"/>
    <n v="80802633"/>
    <x v="2"/>
    <n v="1"/>
    <n v="1304.9999999999998"/>
    <n v="80"/>
    <n v="480"/>
    <n v="626399.99999999988"/>
    <n v="72"/>
    <n v="93959.999999999985"/>
    <n v="81.600000000000009"/>
    <n v="106487.99999999999"/>
    <n v="86.399999999999991"/>
    <n v="112751.99999999997"/>
    <n v="240"/>
    <n v="313199.99999999994"/>
  </r>
  <r>
    <x v="3"/>
    <x v="0"/>
    <x v="0"/>
    <n v="80802633"/>
    <x v="2"/>
    <n v="1"/>
    <n v="1304.9999999999998"/>
    <n v="80"/>
    <n v="480"/>
    <n v="626399.99999999988"/>
    <n v="72"/>
    <n v="93959.999999999985"/>
    <n v="81.600000000000009"/>
    <n v="106487.99999999999"/>
    <n v="86.399999999999991"/>
    <n v="112751.99999999997"/>
    <n v="240"/>
    <n v="313199.99999999994"/>
  </r>
  <r>
    <x v="4"/>
    <x v="1"/>
    <x v="0"/>
    <n v="80802633"/>
    <x v="2"/>
    <n v="1"/>
    <n v="1304.9999999999998"/>
    <n v="115.21378201970445"/>
    <n v="691.28269211822669"/>
    <n v="902123.91321428563"/>
    <n v="103.692403817734"/>
    <n v="135318.58698214285"/>
    <n v="117.51805766009855"/>
    <n v="153361.06524642857"/>
    <n v="124.43088458128079"/>
    <n v="162382.3043785714"/>
    <n v="345.64134605911335"/>
    <n v="451061.95660714281"/>
  </r>
  <r>
    <x v="5"/>
    <x v="1"/>
    <x v="0"/>
    <n v="80802633"/>
    <x v="2"/>
    <n v="11"/>
    <n v="1304.9999999999998"/>
    <n v="152.56008359456638"/>
    <n v="10068.96551724138"/>
    <n v="13140000"/>
    <n v="1510.344827586207"/>
    <n v="1971000"/>
    <n v="1711.7241379310349"/>
    <n v="2233800"/>
    <n v="1812.4137931034484"/>
    <n v="2365200"/>
    <n v="5034.4827586206902"/>
    <n v="6570000"/>
  </r>
  <r>
    <x v="6"/>
    <x v="2"/>
    <x v="0"/>
    <n v="80802633"/>
    <x v="2"/>
    <n v="1"/>
    <n v="1304.9999999999998"/>
    <n v="80"/>
    <n v="480"/>
    <n v="626399.99999999988"/>
    <n v="72"/>
    <n v="93959.999999999985"/>
    <n v="81.600000000000009"/>
    <n v="106487.99999999999"/>
    <n v="86.399999999999991"/>
    <n v="112751.99999999997"/>
    <n v="240"/>
    <n v="313199.99999999994"/>
  </r>
  <r>
    <x v="7"/>
    <x v="2"/>
    <x v="0"/>
    <n v="80802633"/>
    <x v="2"/>
    <n v="1"/>
    <n v="1304.9999999999998"/>
    <n v="103.44827586206898"/>
    <n v="620.68965517241395"/>
    <n v="810000.00000000012"/>
    <n v="93.103448275862092"/>
    <n v="121500.00000000001"/>
    <n v="105.51724137931038"/>
    <n v="137700.00000000003"/>
    <n v="111.72413793103451"/>
    <n v="145800.00000000003"/>
    <n v="310.34482758620697"/>
    <n v="405000.00000000012"/>
  </r>
  <r>
    <x v="8"/>
    <x v="2"/>
    <x v="0"/>
    <n v="80802633"/>
    <x v="2"/>
    <n v="1"/>
    <n v="1304.9999999999998"/>
    <n v="166.66666666666669"/>
    <n v="1000.0000000000001"/>
    <n v="1305000"/>
    <n v="150"/>
    <n v="195750"/>
    <n v="170.00000000000003"/>
    <n v="221850.00000000003"/>
    <n v="180"/>
    <n v="234900"/>
    <n v="500"/>
    <n v="652500"/>
  </r>
  <r>
    <x v="9"/>
    <x v="2"/>
    <x v="0"/>
    <n v="80802633"/>
    <x v="2"/>
    <n v="1"/>
    <n v="1304.9999999999998"/>
    <n v="80"/>
    <n v="480"/>
    <n v="626399.99999999988"/>
    <n v="72"/>
    <n v="93959.999999999985"/>
    <n v="81.600000000000009"/>
    <n v="106487.99999999999"/>
    <n v="86.399999999999991"/>
    <n v="112751.99999999997"/>
    <n v="240"/>
    <n v="313199.99999999994"/>
  </r>
  <r>
    <x v="0"/>
    <x v="0"/>
    <x v="0"/>
    <n v="86415798"/>
    <x v="3"/>
    <n v="2"/>
    <n v="326.24999999999994"/>
    <n v="300.23781033734713"/>
    <n v="3602.8537240481655"/>
    <n v="1175431.0274707137"/>
    <n v="540.42805860722478"/>
    <n v="176314.65412060704"/>
    <n v="612.48513308818815"/>
    <n v="199823.27467002135"/>
    <n v="648.51367032866972"/>
    <n v="211577.58494472847"/>
    <n v="1801.4268620240828"/>
    <n v="587715.51373535686"/>
  </r>
  <r>
    <x v="1"/>
    <x v="0"/>
    <x v="0"/>
    <n v="86415798"/>
    <x v="3"/>
    <n v="1"/>
    <n v="326.24999999999994"/>
    <n v="253.05758299862117"/>
    <n v="1518.3454979917269"/>
    <n v="495360.21871980082"/>
    <n v="227.75182469875904"/>
    <n v="74304.032807970114"/>
    <n v="258.11873465859361"/>
    <n v="84211.237182366138"/>
    <n v="273.30218963851081"/>
    <n v="89164.839369564143"/>
    <n v="759.17274899586346"/>
    <n v="247680.10935990041"/>
  </r>
  <r>
    <x v="2"/>
    <x v="0"/>
    <x v="0"/>
    <n v="86415798"/>
    <x v="3"/>
    <n v="1"/>
    <n v="326.24999999999994"/>
    <n v="150"/>
    <n v="900"/>
    <n v="293624.99999999994"/>
    <n v="135"/>
    <n v="44043.749999999993"/>
    <n v="153"/>
    <n v="49916.249999999993"/>
    <n v="162"/>
    <n v="52852.499999999985"/>
    <n v="450"/>
    <n v="146812.49999999997"/>
  </r>
  <r>
    <x v="3"/>
    <x v="0"/>
    <x v="0"/>
    <n v="86415798"/>
    <x v="3"/>
    <n v="1"/>
    <n v="326.24999999999994"/>
    <n v="150"/>
    <n v="900"/>
    <n v="293624.99999999994"/>
    <n v="135"/>
    <n v="44043.749999999993"/>
    <n v="153"/>
    <n v="49916.249999999993"/>
    <n v="162"/>
    <n v="52852.499999999985"/>
    <n v="450"/>
    <n v="146812.49999999997"/>
  </r>
  <r>
    <x v="4"/>
    <x v="1"/>
    <x v="0"/>
    <n v="86415798"/>
    <x v="3"/>
    <n v="1"/>
    <n v="326.24999999999994"/>
    <n v="214.96167329874294"/>
    <n v="1289.7700397924577"/>
    <n v="420787.47548228927"/>
    <n v="193.46550596886865"/>
    <n v="63118.121322343388"/>
    <n v="219.26090676471784"/>
    <n v="71533.870831989188"/>
    <n v="232.1586071626424"/>
    <n v="75741.74558681206"/>
    <n v="644.88501989622887"/>
    <n v="210393.73774114464"/>
  </r>
  <r>
    <x v="5"/>
    <x v="1"/>
    <x v="0"/>
    <n v="86415798"/>
    <x v="3"/>
    <n v="11"/>
    <n v="326.24999999999994"/>
    <n v="284.64104096917322"/>
    <n v="18786.308703965431"/>
    <n v="6129033.214668721"/>
    <n v="2817.9463055948145"/>
    <n v="919354.98220030812"/>
    <n v="3193.6724796741237"/>
    <n v="1041935.6464936826"/>
    <n v="3381.5355667137774"/>
    <n v="1103225.9786403698"/>
    <n v="9393.1543519827155"/>
    <n v="3064516.6073343605"/>
  </r>
  <r>
    <x v="6"/>
    <x v="2"/>
    <x v="0"/>
    <n v="86415798"/>
    <x v="3"/>
    <n v="1"/>
    <n v="326.24999999999994"/>
    <n v="150"/>
    <n v="900"/>
    <n v="293624.99999999994"/>
    <n v="135"/>
    <n v="44043.749999999993"/>
    <n v="153"/>
    <n v="49916.249999999993"/>
    <n v="162"/>
    <n v="52852.499999999985"/>
    <n v="450"/>
    <n v="146812.49999999997"/>
  </r>
  <r>
    <x v="7"/>
    <x v="2"/>
    <x v="0"/>
    <n v="86415798"/>
    <x v="3"/>
    <n v="1"/>
    <n v="326.24999999999994"/>
    <n v="193.0100209311517"/>
    <n v="1158.0601255869101"/>
    <n v="377817.11597272934"/>
    <n v="173.70901883803651"/>
    <n v="56672.567395909398"/>
    <n v="196.87022134977474"/>
    <n v="64228.909715363996"/>
    <n v="208.45082260564382"/>
    <n v="68007.080875091284"/>
    <n v="579.03006279345504"/>
    <n v="188908.55798636467"/>
  </r>
  <r>
    <x v="8"/>
    <x v="2"/>
    <x v="0"/>
    <n v="86415798"/>
    <x v="3"/>
    <n v="1"/>
    <n v="326.24999999999994"/>
    <n v="310.96058927796668"/>
    <n v="1865.7635356678002"/>
    <n v="608705.35351161973"/>
    <n v="279.86453035017001"/>
    <n v="91305.803026742957"/>
    <n v="317.17980106352604"/>
    <n v="103479.91009697536"/>
    <n v="335.83743642020403"/>
    <n v="109566.96363209155"/>
    <n v="932.88176783390008"/>
    <n v="304352.67675580987"/>
  </r>
  <r>
    <x v="9"/>
    <x v="2"/>
    <x v="0"/>
    <n v="86415798"/>
    <x v="3"/>
    <n v="1"/>
    <n v="326.24999999999994"/>
    <n v="150"/>
    <n v="900"/>
    <n v="293624.99999999994"/>
    <n v="135"/>
    <n v="44043.749999999993"/>
    <n v="153"/>
    <n v="49916.249999999993"/>
    <n v="162"/>
    <n v="52852.499999999985"/>
    <n v="450"/>
    <n v="146812.4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976A7-1B61-47F5-9ECE-BC24D3CB4C3C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7" indent="0" compact="0" compactData="0" gridDropZones="1" multipleFieldFilters="0">
  <location ref="A3:G19" firstHeaderRow="1" firstDataRow="2" firstDataCol="3"/>
  <pivotFields count="18">
    <pivotField axis="axisRow" compact="0" outline="0" showAll="0" defaultSubtotal="0">
      <items count="41">
        <item m="1" x="24"/>
        <item m="1" x="14"/>
        <item m="1" x="26"/>
        <item m="1" x="38"/>
        <item m="1" x="39"/>
        <item m="1" x="15"/>
        <item x="0"/>
        <item m="1" x="37"/>
        <item m="1" x="16"/>
        <item x="4"/>
        <item x="5"/>
        <item m="1" x="23"/>
        <item m="1" x="22"/>
        <item m="1" x="34"/>
        <item m="1" x="33"/>
        <item m="1" x="35"/>
        <item m="1" x="30"/>
        <item x="1"/>
        <item x="6"/>
        <item m="1" x="36"/>
        <item m="1" x="31"/>
        <item x="8"/>
        <item x="2"/>
        <item m="1" x="17"/>
        <item m="1" x="27"/>
        <item m="1" x="20"/>
        <item m="1" x="11"/>
        <item m="1" x="12"/>
        <item x="7"/>
        <item m="1" x="25"/>
        <item m="1" x="13"/>
        <item m="1" x="28"/>
        <item m="1" x="40"/>
        <item x="3"/>
        <item m="1" x="19"/>
        <item m="1" x="21"/>
        <item m="1" x="10"/>
        <item m="1" x="32"/>
        <item x="9"/>
        <item m="1" x="29"/>
        <item m="1" x="18"/>
      </items>
    </pivotField>
    <pivotField axis="axisRow" compact="0" outline="0" subtotalTop="0" showAll="0">
      <items count="15">
        <item m="1" x="12"/>
        <item m="1" x="6"/>
        <item x="0"/>
        <item m="1" x="11"/>
        <item x="1"/>
        <item m="1" x="10"/>
        <item m="1" x="7"/>
        <item m="1" x="4"/>
        <item m="1" x="3"/>
        <item m="1" x="9"/>
        <item x="2"/>
        <item m="1" x="8"/>
        <item m="1" x="5"/>
        <item m="1" x="13"/>
        <item t="default"/>
      </items>
    </pivotField>
    <pivotField axis="axisRow" compact="0" outline="0" subtotalTop="0" showAll="0">
      <items count="6">
        <item m="1" x="2"/>
        <item x="0"/>
        <item m="1" x="4"/>
        <item m="1" x="3"/>
        <item m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38" outline="0" showAll="0"/>
    <pivotField compact="0" numFmtId="38" outline="0" showAll="0"/>
    <pivotField compact="0" numFmtId="38" outline="0" showAll="0"/>
    <pivotField compact="0" numFmtId="38" outline="0" showAll="0"/>
    <pivotField dataField="1" compact="0" numFmtId="38" outline="0" showAll="0"/>
    <pivotField compact="0" numFmtId="38" outline="0" showAll="0"/>
    <pivotField dataField="1" compact="0" numFmtId="38" outline="0" showAll="0"/>
    <pivotField compact="0" numFmtId="38" outline="0" showAll="0"/>
    <pivotField dataField="1" compact="0" numFmtId="38" outline="0" showAll="0"/>
    <pivotField compact="0" numFmtId="38" outline="0" showAll="0"/>
    <pivotField dataField="1" compact="0" numFmtId="38" outline="0" showAll="0"/>
  </pivotFields>
  <rowFields count="3">
    <field x="2"/>
    <field x="1"/>
    <field x="0"/>
  </rowFields>
  <rowItems count="15">
    <i>
      <x v="1"/>
      <x v="2"/>
      <x v="6"/>
    </i>
    <i r="2">
      <x v="17"/>
    </i>
    <i r="2">
      <x v="22"/>
    </i>
    <i r="2">
      <x v="33"/>
    </i>
    <i t="default" r="1">
      <x v="2"/>
    </i>
    <i r="1">
      <x v="4"/>
      <x v="9"/>
    </i>
    <i r="2">
      <x v="10"/>
    </i>
    <i t="default" r="1">
      <x v="4"/>
    </i>
    <i r="1">
      <x v="10"/>
      <x v="18"/>
    </i>
    <i r="2">
      <x v="21"/>
    </i>
    <i r="2">
      <x v="28"/>
    </i>
    <i r="2">
      <x v="38"/>
    </i>
    <i t="default" r="1">
      <x v="10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July'22 Value" fld="11" baseField="0" baseItem="0"/>
    <dataField name="Sum of Aug'22 Value" fld="13" baseField="0" baseItem="0"/>
    <dataField name="Sum of Sep'22 Value" fld="15" baseField="0" baseItem="0"/>
    <dataField name="Sum of 3rd Qtr Value" fld="17" baseField="0" baseItem="0"/>
  </dataFields>
  <formats count="17">
    <format dxfId="28">
      <pivotArea outline="0" collapsedLevelsAreSubtotals="1" fieldPosition="0"/>
    </format>
    <format dxfId="27">
      <pivotArea field="-2" type="button" dataOnly="0" labelOnly="1" outline="0" axis="axisCol" fieldPosition="0"/>
    </format>
    <format dxfId="26">
      <pivotArea type="topRight" dataOnly="0" labelOnly="1" outline="0" fieldPosition="0"/>
    </format>
    <format dxfId="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">
      <pivotArea outline="0" collapsedLevelsAreSubtotals="1" fieldPosition="0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">
      <pivotArea field="2" type="button" dataOnly="0" labelOnly="1" outline="0" axis="axisRow" fieldPosition="0"/>
    </format>
    <format dxfId="19">
      <pivotArea field="1" type="button" dataOnly="0" labelOnly="1" outline="0" axis="axisRow" fieldPosition="1"/>
    </format>
    <format dxfId="18">
      <pivotArea field="0" type="button" dataOnly="0" labelOnly="1" outline="0" axis="axisRow" fieldPosition="2"/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4">
      <pivotArea type="topRight" dataOnly="0" labelOnly="1" outline="0" offset="C1" fieldPosition="0"/>
    </format>
    <format dxfId="13">
      <pivotArea type="topRight" dataOnly="0" labelOnly="1" outline="0" offset="G1" fieldPosition="0"/>
    </format>
    <format dxfId="12">
      <pivotArea dataOnly="0" outline="0" fieldPosition="0">
        <references count="1">
          <reference field="1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AE675-978E-43D0-9231-BB6B103D9401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7" indent="0" compact="0" compactData="0" gridDropZones="1" multipleFieldFilters="0">
  <location ref="A4:J56" firstHeaderRow="1" firstDataRow="2" firstDataCol="2" rowPageCount="2" colPageCount="1"/>
  <pivotFields count="18">
    <pivotField axis="axisRow" compact="0" outline="0" showAll="0">
      <items count="42">
        <item m="1" x="24"/>
        <item m="1" x="14"/>
        <item m="1" x="26"/>
        <item m="1" x="38"/>
        <item m="1" x="39"/>
        <item m="1" x="15"/>
        <item x="0"/>
        <item m="1" x="37"/>
        <item m="1" x="16"/>
        <item x="4"/>
        <item x="5"/>
        <item m="1" x="23"/>
        <item m="1" x="22"/>
        <item m="1" x="34"/>
        <item m="1" x="33"/>
        <item m="1" x="35"/>
        <item m="1" x="30"/>
        <item x="1"/>
        <item x="6"/>
        <item m="1" x="36"/>
        <item m="1" x="31"/>
        <item x="8"/>
        <item x="2"/>
        <item m="1" x="17"/>
        <item m="1" x="27"/>
        <item m="1" x="20"/>
        <item m="1" x="11"/>
        <item m="1" x="12"/>
        <item x="7"/>
        <item m="1" x="25"/>
        <item m="1" x="13"/>
        <item m="1" x="28"/>
        <item m="1" x="40"/>
        <item x="3"/>
        <item m="1" x="19"/>
        <item m="1" x="21"/>
        <item m="1" x="10"/>
        <item m="1" x="32"/>
        <item x="9"/>
        <item m="1" x="29"/>
        <item m="1" x="18"/>
        <item t="default"/>
      </items>
    </pivotField>
    <pivotField axis="axisPage" compact="0" outline="0" subtotalTop="0" showAll="0">
      <items count="15">
        <item m="1" x="12"/>
        <item m="1" x="6"/>
        <item x="0"/>
        <item m="1" x="11"/>
        <item x="1"/>
        <item m="1" x="10"/>
        <item m="1" x="7"/>
        <item m="1" x="4"/>
        <item m="1" x="3"/>
        <item m="1" x="9"/>
        <item x="2"/>
        <item m="1" x="8"/>
        <item m="1" x="5"/>
        <item m="1" x="13"/>
        <item t="default"/>
      </items>
    </pivotField>
    <pivotField axis="axisPage" compact="0" outline="0" subtotalTop="0" showAll="0">
      <items count="6">
        <item m="1" x="2"/>
        <item x="0"/>
        <item m="1" x="4"/>
        <item m="1" x="3"/>
        <item m="1" x="1"/>
        <item t="default"/>
      </items>
    </pivotField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/>
    <pivotField compact="0" outline="0" showAll="0"/>
    <pivotField compact="0" numFmtId="38" outline="0" showAll="0"/>
    <pivotField compact="0" numFmtId="38" outline="0" showAll="0"/>
    <pivotField compact="0" numFmtId="38" outline="0" showAll="0"/>
    <pivotField dataField="1" compact="0" numFmtId="38" outline="0" showAll="0"/>
    <pivotField dataField="1" compact="0" numFmtId="38" outline="0" showAll="0"/>
    <pivotField dataField="1" compact="0" numFmtId="38" outline="0" showAll="0"/>
    <pivotField dataField="1" compact="0" numFmtId="38" outline="0" showAll="0"/>
    <pivotField dataField="1" compact="0" numFmtId="38" outline="0" showAll="0"/>
    <pivotField dataField="1" compact="0" numFmtId="38" outline="0" showAll="0"/>
    <pivotField dataField="1" compact="0" numFmtId="38" outline="0" showAll="0"/>
    <pivotField dataField="1" compact="0" numFmtId="38" outline="0" showAll="0"/>
  </pivotFields>
  <rowFields count="2">
    <field x="0"/>
    <field x="4"/>
  </rowFields>
  <rowItems count="51">
    <i>
      <x v="6"/>
      <x/>
    </i>
    <i r="1">
      <x v="1"/>
    </i>
    <i r="1">
      <x v="2"/>
    </i>
    <i r="1">
      <x v="3"/>
    </i>
    <i t="default">
      <x v="6"/>
    </i>
    <i>
      <x v="9"/>
      <x/>
    </i>
    <i r="1">
      <x v="1"/>
    </i>
    <i r="1">
      <x v="2"/>
    </i>
    <i r="1">
      <x v="3"/>
    </i>
    <i t="default">
      <x v="9"/>
    </i>
    <i>
      <x v="10"/>
      <x/>
    </i>
    <i r="1">
      <x v="1"/>
    </i>
    <i r="1">
      <x v="2"/>
    </i>
    <i r="1">
      <x v="3"/>
    </i>
    <i t="default">
      <x v="10"/>
    </i>
    <i>
      <x v="17"/>
      <x/>
    </i>
    <i r="1">
      <x v="1"/>
    </i>
    <i r="1">
      <x v="2"/>
    </i>
    <i r="1">
      <x v="3"/>
    </i>
    <i t="default">
      <x v="17"/>
    </i>
    <i>
      <x v="18"/>
      <x/>
    </i>
    <i r="1">
      <x v="1"/>
    </i>
    <i r="1">
      <x v="2"/>
    </i>
    <i r="1">
      <x v="3"/>
    </i>
    <i t="default">
      <x v="18"/>
    </i>
    <i>
      <x v="21"/>
      <x/>
    </i>
    <i r="1">
      <x v="1"/>
    </i>
    <i r="1">
      <x v="2"/>
    </i>
    <i r="1">
      <x v="3"/>
    </i>
    <i t="default">
      <x v="21"/>
    </i>
    <i>
      <x v="22"/>
      <x/>
    </i>
    <i r="1">
      <x v="1"/>
    </i>
    <i r="1">
      <x v="2"/>
    </i>
    <i r="1">
      <x v="3"/>
    </i>
    <i t="default">
      <x v="22"/>
    </i>
    <i>
      <x v="28"/>
      <x/>
    </i>
    <i r="1">
      <x v="1"/>
    </i>
    <i r="1">
      <x v="2"/>
    </i>
    <i r="1">
      <x v="3"/>
    </i>
    <i t="default">
      <x v="28"/>
    </i>
    <i>
      <x v="33"/>
      <x/>
    </i>
    <i r="1">
      <x v="1"/>
    </i>
    <i r="1">
      <x v="2"/>
    </i>
    <i r="1">
      <x v="3"/>
    </i>
    <i t="default">
      <x v="33"/>
    </i>
    <i>
      <x v="38"/>
      <x/>
    </i>
    <i r="1">
      <x v="1"/>
    </i>
    <i r="1">
      <x v="2"/>
    </i>
    <i r="1">
      <x v="3"/>
    </i>
    <i t="default">
      <x v="3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" hier="-1"/>
    <pageField fld="1" hier="-1"/>
  </pageFields>
  <dataFields count="8">
    <dataField name="Sum of July'22 Qty" fld="10" baseField="0" baseItem="0"/>
    <dataField name="Sum of Aug'22 Qty" fld="12" baseField="0" baseItem="0"/>
    <dataField name="Sum of Sep'22 Qty" fld="14" baseField="0" baseItem="0"/>
    <dataField name="Sum of 3rd Qtr Qty" fld="16" baseField="0" baseItem="0"/>
    <dataField name="Sum of July'22 Value" fld="11" baseField="0" baseItem="0"/>
    <dataField name="Sum of Aug'22 Value" fld="13" baseField="0" baseItem="0"/>
    <dataField name="Sum of Sep'22 Value" fld="15" baseField="0" baseItem="0"/>
    <dataField name="Sum of 3rd Qtr Value" fld="17" baseField="0" baseItem="0"/>
  </dataFields>
  <formats count="12">
    <format dxfId="11">
      <pivotArea outline="0" collapsedLevelsAreSubtotals="1" fieldPosition="0"/>
    </format>
    <format dxfId="10">
      <pivotArea field="-2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">
      <pivotArea outline="0" collapsedLevelsAreSubtotals="1" fieldPosition="0"/>
    </format>
    <format dxfId="6">
      <pivotArea field="-2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">
      <pivotArea field="0" type="button" dataOnly="0" labelOnly="1" outline="0" axis="axisRow" fieldPosition="0"/>
    </format>
    <format dxfId="2">
      <pivotArea field="4" type="button" dataOnly="0" labelOnly="1" outline="0" axis="axisRow" fieldPosition="1"/>
    </format>
    <format dxfId="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dataOnly="0" outline="0" fieldPosition="0">
        <references count="1">
          <reference field="0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9D41-403D-4D20-8FB0-9A7416261258}">
  <sheetPr filterMode="1"/>
  <dimension ref="A1:R49"/>
  <sheetViews>
    <sheetView tabSelected="1" workbookViewId="0">
      <pane xSplit="7" ySplit="3" topLeftCell="K4" activePane="bottomRight" state="frozen"/>
      <selection pane="topRight" activeCell="E1" sqref="E1"/>
      <selection pane="bottomLeft" activeCell="A4" sqref="A4"/>
      <selection pane="bottomRight" activeCell="A3" sqref="A3:R43"/>
    </sheetView>
  </sheetViews>
  <sheetFormatPr defaultRowHeight="13" x14ac:dyDescent="0.3"/>
  <cols>
    <col min="1" max="1" width="14.296875" bestFit="1" customWidth="1"/>
    <col min="2" max="3" width="14.296875" customWidth="1"/>
    <col min="5" max="5" width="22" bestFit="1" customWidth="1"/>
    <col min="6" max="6" width="4.296875" customWidth="1"/>
    <col min="7" max="7" width="9.09765625" style="3"/>
    <col min="8" max="8" width="9.296875" style="4" bestFit="1" customWidth="1"/>
    <col min="9" max="9" width="9.296875" style="2" bestFit="1" customWidth="1"/>
    <col min="10" max="10" width="11.3984375" style="2" bestFit="1" customWidth="1"/>
    <col min="11" max="11" width="9.296875" style="2" bestFit="1" customWidth="1"/>
    <col min="12" max="12" width="10.3984375" style="2" bestFit="1" customWidth="1"/>
    <col min="13" max="13" width="8.69921875" style="2" customWidth="1"/>
    <col min="14" max="14" width="10.3984375" style="2" bestFit="1" customWidth="1"/>
    <col min="15" max="15" width="8.3984375" style="2" customWidth="1"/>
    <col min="16" max="16" width="10.3984375" style="2" bestFit="1" customWidth="1"/>
    <col min="17" max="17" width="9.296875" style="2" bestFit="1" customWidth="1"/>
    <col min="18" max="18" width="11.3984375" style="2" bestFit="1" customWidth="1"/>
  </cols>
  <sheetData>
    <row r="1" spans="1:18" s="1" customFormat="1" x14ac:dyDescent="0.3">
      <c r="G1" s="10"/>
      <c r="H1" s="10"/>
      <c r="K1" s="1">
        <v>0.15</v>
      </c>
      <c r="M1" s="1">
        <v>0.17</v>
      </c>
      <c r="O1" s="1">
        <v>0.18</v>
      </c>
    </row>
    <row r="2" spans="1:18" x14ac:dyDescent="0.3">
      <c r="J2" s="2">
        <f>SUMPRODUCT(J4:J43)</f>
        <v>74202042.957040161</v>
      </c>
      <c r="L2" s="2">
        <f>SUMPRODUCT(L4:L43)</f>
        <v>11130306.443556024</v>
      </c>
      <c r="N2" s="2">
        <f>SUMPRODUCT(N4:N43)</f>
        <v>12614347.302696826</v>
      </c>
      <c r="P2" s="2">
        <f>SUMPRODUCT(P4:P43)</f>
        <v>13356367.732267229</v>
      </c>
      <c r="R2" s="2">
        <f>SUMPRODUCT(R4:R43)</f>
        <v>37101021.47852008</v>
      </c>
    </row>
    <row r="3" spans="1:18" s="8" customFormat="1" ht="26" x14ac:dyDescent="0.3">
      <c r="A3" s="5" t="s">
        <v>0</v>
      </c>
      <c r="B3" s="5" t="s">
        <v>31</v>
      </c>
      <c r="C3" s="5" t="s">
        <v>32</v>
      </c>
      <c r="D3" s="5" t="s">
        <v>11</v>
      </c>
      <c r="E3" s="5" t="s">
        <v>12</v>
      </c>
      <c r="F3" s="5" t="s">
        <v>20</v>
      </c>
      <c r="G3" s="6" t="s">
        <v>17</v>
      </c>
      <c r="H3" s="7" t="s">
        <v>18</v>
      </c>
      <c r="I3" s="7" t="s">
        <v>19</v>
      </c>
      <c r="J3" s="7" t="s">
        <v>21</v>
      </c>
      <c r="K3" s="7" t="s">
        <v>22</v>
      </c>
      <c r="L3" s="7" t="s">
        <v>23</v>
      </c>
      <c r="M3" s="7" t="s">
        <v>24</v>
      </c>
      <c r="N3" s="7" t="s">
        <v>25</v>
      </c>
      <c r="O3" s="7" t="s">
        <v>26</v>
      </c>
      <c r="P3" s="7" t="s">
        <v>27</v>
      </c>
      <c r="Q3" s="9" t="s">
        <v>28</v>
      </c>
      <c r="R3" s="9" t="s">
        <v>29</v>
      </c>
    </row>
    <row r="4" spans="1:18" hidden="1" x14ac:dyDescent="0.3">
      <c r="A4" t="s">
        <v>1</v>
      </c>
      <c r="B4" t="s">
        <v>33</v>
      </c>
      <c r="C4" t="s">
        <v>34</v>
      </c>
      <c r="D4">
        <v>81571686</v>
      </c>
      <c r="E4" t="s">
        <v>13</v>
      </c>
      <c r="F4">
        <v>2</v>
      </c>
      <c r="G4" s="3">
        <v>652.49999999999989</v>
      </c>
      <c r="H4" s="4">
        <v>375.47892720306515</v>
      </c>
      <c r="I4" s="4">
        <f t="shared" ref="I4:I43" si="0">+F4*H4*6</f>
        <v>4505.7471264367814</v>
      </c>
      <c r="J4" s="2">
        <f t="shared" ref="J4:J23" si="1">+G4*I4</f>
        <v>2939999.9999999995</v>
      </c>
      <c r="K4" s="2">
        <f t="shared" ref="K4:K13" si="2">$I4*$K$1</f>
        <v>675.86206896551721</v>
      </c>
      <c r="L4" s="2">
        <f t="shared" ref="L4:L13" si="3">$J4*$K$1</f>
        <v>440999.99999999994</v>
      </c>
      <c r="M4" s="2">
        <f t="shared" ref="M4:M23" si="4">$I4*$M$1</f>
        <v>765.97701149425291</v>
      </c>
      <c r="N4" s="2">
        <f t="shared" ref="N4:N23" si="5">$J4*$M$1</f>
        <v>499799.99999999994</v>
      </c>
      <c r="O4" s="2">
        <f t="shared" ref="O4:O23" si="6">$I4*$O$1</f>
        <v>811.03448275862058</v>
      </c>
      <c r="P4" s="2">
        <f t="shared" ref="P4:P23" si="7">$J4*$O$1</f>
        <v>529199.99999999988</v>
      </c>
      <c r="Q4" s="2">
        <f t="shared" ref="Q4:Q23" si="8">+K4+M4+O4</f>
        <v>2252.8735632183907</v>
      </c>
      <c r="R4" s="2">
        <f t="shared" ref="R4:R23" si="9">+L4+N4+P4</f>
        <v>1469999.9999999998</v>
      </c>
    </row>
    <row r="5" spans="1:18" hidden="1" x14ac:dyDescent="0.3">
      <c r="A5" t="s">
        <v>2</v>
      </c>
      <c r="B5" t="s">
        <v>33</v>
      </c>
      <c r="C5" t="s">
        <v>34</v>
      </c>
      <c r="D5">
        <v>81571686</v>
      </c>
      <c r="E5" t="s">
        <v>13</v>
      </c>
      <c r="F5">
        <v>1</v>
      </c>
      <c r="G5" s="3">
        <v>652.49999999999989</v>
      </c>
      <c r="H5" s="4">
        <v>316.47509578544066</v>
      </c>
      <c r="I5" s="4">
        <f t="shared" si="0"/>
        <v>1898.8505747126439</v>
      </c>
      <c r="J5" s="2">
        <f t="shared" si="1"/>
        <v>1239000</v>
      </c>
      <c r="K5" s="2">
        <f t="shared" si="2"/>
        <v>284.82758620689657</v>
      </c>
      <c r="L5" s="2">
        <f t="shared" si="3"/>
        <v>185850</v>
      </c>
      <c r="M5" s="2">
        <f t="shared" si="4"/>
        <v>322.80459770114948</v>
      </c>
      <c r="N5" s="2">
        <f t="shared" si="5"/>
        <v>210630.00000000003</v>
      </c>
      <c r="O5" s="2">
        <f t="shared" si="6"/>
        <v>341.79310344827587</v>
      </c>
      <c r="P5" s="2">
        <f t="shared" si="7"/>
        <v>223020</v>
      </c>
      <c r="Q5" s="2">
        <f t="shared" si="8"/>
        <v>949.42528735632186</v>
      </c>
      <c r="R5" s="2">
        <f t="shared" si="9"/>
        <v>619500</v>
      </c>
    </row>
    <row r="6" spans="1:18" hidden="1" x14ac:dyDescent="0.3">
      <c r="A6" t="s">
        <v>3</v>
      </c>
      <c r="B6" t="s">
        <v>33</v>
      </c>
      <c r="C6" t="s">
        <v>34</v>
      </c>
      <c r="D6">
        <v>81571686</v>
      </c>
      <c r="E6" t="s">
        <v>13</v>
      </c>
      <c r="F6">
        <v>1</v>
      </c>
      <c r="G6" s="3">
        <v>652.49999999999989</v>
      </c>
      <c r="H6" s="4">
        <v>190</v>
      </c>
      <c r="I6" s="4">
        <f t="shared" si="0"/>
        <v>1140</v>
      </c>
      <c r="J6" s="2">
        <f t="shared" si="1"/>
        <v>743849.99999999988</v>
      </c>
      <c r="K6" s="2">
        <f t="shared" si="2"/>
        <v>171</v>
      </c>
      <c r="L6" s="2">
        <f t="shared" si="3"/>
        <v>111577.49999999999</v>
      </c>
      <c r="M6" s="2">
        <f t="shared" si="4"/>
        <v>193.8</v>
      </c>
      <c r="N6" s="2">
        <f t="shared" si="5"/>
        <v>126454.49999999999</v>
      </c>
      <c r="O6" s="2">
        <f t="shared" si="6"/>
        <v>205.2</v>
      </c>
      <c r="P6" s="2">
        <f t="shared" si="7"/>
        <v>133892.99999999997</v>
      </c>
      <c r="Q6" s="2">
        <f t="shared" si="8"/>
        <v>570</v>
      </c>
      <c r="R6" s="2">
        <f t="shared" si="9"/>
        <v>371924.99999999994</v>
      </c>
    </row>
    <row r="7" spans="1:18" hidden="1" x14ac:dyDescent="0.3">
      <c r="A7" t="s">
        <v>4</v>
      </c>
      <c r="B7" t="s">
        <v>33</v>
      </c>
      <c r="C7" t="s">
        <v>34</v>
      </c>
      <c r="D7">
        <v>81571686</v>
      </c>
      <c r="E7" t="s">
        <v>13</v>
      </c>
      <c r="F7">
        <v>1</v>
      </c>
      <c r="G7" s="3">
        <v>652.49999999999989</v>
      </c>
      <c r="H7" s="4">
        <v>190</v>
      </c>
      <c r="I7" s="4">
        <f t="shared" si="0"/>
        <v>1140</v>
      </c>
      <c r="J7" s="2">
        <f t="shared" si="1"/>
        <v>743849.99999999988</v>
      </c>
      <c r="K7" s="2">
        <f t="shared" si="2"/>
        <v>171</v>
      </c>
      <c r="L7" s="2">
        <f t="shared" si="3"/>
        <v>111577.49999999999</v>
      </c>
      <c r="M7" s="2">
        <f t="shared" si="4"/>
        <v>193.8</v>
      </c>
      <c r="N7" s="2">
        <f t="shared" si="5"/>
        <v>126454.49999999999</v>
      </c>
      <c r="O7" s="2">
        <f t="shared" si="6"/>
        <v>205.2</v>
      </c>
      <c r="P7" s="2">
        <f t="shared" si="7"/>
        <v>133892.99999999997</v>
      </c>
      <c r="Q7" s="2">
        <f t="shared" si="8"/>
        <v>570</v>
      </c>
      <c r="R7" s="2">
        <f t="shared" si="9"/>
        <v>371924.99999999994</v>
      </c>
    </row>
    <row r="8" spans="1:18" hidden="1" x14ac:dyDescent="0.3">
      <c r="A8" t="s">
        <v>5</v>
      </c>
      <c r="B8" t="s">
        <v>35</v>
      </c>
      <c r="C8" t="s">
        <v>34</v>
      </c>
      <c r="D8">
        <v>81571686</v>
      </c>
      <c r="E8" t="s">
        <v>13</v>
      </c>
      <c r="F8">
        <v>1</v>
      </c>
      <c r="G8" s="3">
        <v>652.49999999999989</v>
      </c>
      <c r="H8" s="4">
        <v>268.832158045977</v>
      </c>
      <c r="I8" s="4">
        <f t="shared" si="0"/>
        <v>1612.9929482758621</v>
      </c>
      <c r="J8" s="2">
        <f t="shared" si="1"/>
        <v>1052477.8987499999</v>
      </c>
      <c r="K8" s="2">
        <f t="shared" si="2"/>
        <v>241.94894224137931</v>
      </c>
      <c r="L8" s="2">
        <f t="shared" si="3"/>
        <v>157871.6848125</v>
      </c>
      <c r="M8" s="2">
        <f t="shared" si="4"/>
        <v>274.20880120689657</v>
      </c>
      <c r="N8" s="2">
        <f t="shared" si="5"/>
        <v>178921.2427875</v>
      </c>
      <c r="O8" s="2">
        <f t="shared" si="6"/>
        <v>290.33873068965516</v>
      </c>
      <c r="P8" s="2">
        <f t="shared" si="7"/>
        <v>189446.02177499997</v>
      </c>
      <c r="Q8" s="2">
        <f t="shared" si="8"/>
        <v>806.49647413793105</v>
      </c>
      <c r="R8" s="2">
        <f t="shared" si="9"/>
        <v>526238.94937499997</v>
      </c>
    </row>
    <row r="9" spans="1:18" hidden="1" x14ac:dyDescent="0.3">
      <c r="A9" t="s">
        <v>6</v>
      </c>
      <c r="B9" t="s">
        <v>35</v>
      </c>
      <c r="C9" t="s">
        <v>34</v>
      </c>
      <c r="D9">
        <v>81571686</v>
      </c>
      <c r="E9" t="s">
        <v>13</v>
      </c>
      <c r="F9">
        <v>11</v>
      </c>
      <c r="G9" s="3">
        <v>652.49999999999989</v>
      </c>
      <c r="H9" s="4">
        <v>355.97352838732155</v>
      </c>
      <c r="I9" s="4">
        <f t="shared" si="0"/>
        <v>23494.252873563222</v>
      </c>
      <c r="J9" s="2">
        <f t="shared" si="1"/>
        <v>15330000</v>
      </c>
      <c r="K9" s="2">
        <f t="shared" si="2"/>
        <v>3524.1379310344832</v>
      </c>
      <c r="L9" s="2">
        <f t="shared" si="3"/>
        <v>2299500</v>
      </c>
      <c r="M9" s="2">
        <f t="shared" si="4"/>
        <v>3994.0229885057479</v>
      </c>
      <c r="N9" s="2">
        <f t="shared" si="5"/>
        <v>2606100</v>
      </c>
      <c r="O9" s="2">
        <f t="shared" si="6"/>
        <v>4228.9655172413795</v>
      </c>
      <c r="P9" s="2">
        <f t="shared" si="7"/>
        <v>2759400</v>
      </c>
      <c r="Q9" s="2">
        <f t="shared" si="8"/>
        <v>11747.126436781611</v>
      </c>
      <c r="R9" s="2">
        <f t="shared" si="9"/>
        <v>7665000</v>
      </c>
    </row>
    <row r="10" spans="1:18" hidden="1" x14ac:dyDescent="0.3">
      <c r="A10" t="s">
        <v>7</v>
      </c>
      <c r="B10" t="s">
        <v>36</v>
      </c>
      <c r="C10" t="s">
        <v>34</v>
      </c>
      <c r="D10">
        <v>81571686</v>
      </c>
      <c r="E10" t="s">
        <v>13</v>
      </c>
      <c r="F10">
        <v>1</v>
      </c>
      <c r="G10" s="3">
        <v>652.49999999999989</v>
      </c>
      <c r="H10" s="4">
        <v>190</v>
      </c>
      <c r="I10" s="4">
        <f t="shared" si="0"/>
        <v>1140</v>
      </c>
      <c r="J10" s="2">
        <f t="shared" si="1"/>
        <v>743849.99999999988</v>
      </c>
      <c r="K10" s="2">
        <f t="shared" si="2"/>
        <v>171</v>
      </c>
      <c r="L10" s="2">
        <f t="shared" si="3"/>
        <v>111577.49999999999</v>
      </c>
      <c r="M10" s="2">
        <f t="shared" si="4"/>
        <v>193.8</v>
      </c>
      <c r="N10" s="2">
        <f t="shared" si="5"/>
        <v>126454.49999999999</v>
      </c>
      <c r="O10" s="2">
        <f t="shared" si="6"/>
        <v>205.2</v>
      </c>
      <c r="P10" s="2">
        <f t="shared" si="7"/>
        <v>133892.99999999997</v>
      </c>
      <c r="Q10" s="2">
        <f t="shared" si="8"/>
        <v>570</v>
      </c>
      <c r="R10" s="2">
        <f t="shared" si="9"/>
        <v>371924.99999999994</v>
      </c>
    </row>
    <row r="11" spans="1:18" hidden="1" x14ac:dyDescent="0.3">
      <c r="A11" t="s">
        <v>7</v>
      </c>
      <c r="B11" t="s">
        <v>36</v>
      </c>
      <c r="C11" t="s">
        <v>34</v>
      </c>
      <c r="D11">
        <v>80802625</v>
      </c>
      <c r="E11" t="s">
        <v>14</v>
      </c>
      <c r="F11">
        <v>1</v>
      </c>
      <c r="G11" s="3">
        <v>1304.9999999999998</v>
      </c>
      <c r="H11" s="4">
        <v>56</v>
      </c>
      <c r="I11" s="4">
        <f t="shared" si="0"/>
        <v>336</v>
      </c>
      <c r="J11" s="2">
        <f t="shared" si="1"/>
        <v>438479.99999999994</v>
      </c>
      <c r="K11" s="2">
        <f t="shared" si="2"/>
        <v>50.4</v>
      </c>
      <c r="L11" s="2">
        <f t="shared" si="3"/>
        <v>65771.999999999985</v>
      </c>
      <c r="M11" s="2">
        <f t="shared" si="4"/>
        <v>57.120000000000005</v>
      </c>
      <c r="N11" s="2">
        <f t="shared" si="5"/>
        <v>74541.599999999991</v>
      </c>
      <c r="O11" s="2">
        <f t="shared" si="6"/>
        <v>60.48</v>
      </c>
      <c r="P11" s="2">
        <f t="shared" si="7"/>
        <v>78926.39999999998</v>
      </c>
      <c r="Q11" s="2">
        <f t="shared" si="8"/>
        <v>168</v>
      </c>
      <c r="R11" s="2">
        <f t="shared" si="9"/>
        <v>219239.99999999994</v>
      </c>
    </row>
    <row r="12" spans="1:18" hidden="1" x14ac:dyDescent="0.3">
      <c r="A12" t="s">
        <v>7</v>
      </c>
      <c r="B12" t="s">
        <v>36</v>
      </c>
      <c r="C12" t="s">
        <v>34</v>
      </c>
      <c r="D12">
        <v>80802633</v>
      </c>
      <c r="E12" t="s">
        <v>15</v>
      </c>
      <c r="F12">
        <v>1</v>
      </c>
      <c r="G12" s="3">
        <v>1304.9999999999998</v>
      </c>
      <c r="H12" s="4">
        <v>80</v>
      </c>
      <c r="I12" s="4">
        <f t="shared" si="0"/>
        <v>480</v>
      </c>
      <c r="J12" s="2">
        <f t="shared" si="1"/>
        <v>626399.99999999988</v>
      </c>
      <c r="K12" s="2">
        <f t="shared" si="2"/>
        <v>72</v>
      </c>
      <c r="L12" s="2">
        <f t="shared" si="3"/>
        <v>93959.999999999985</v>
      </c>
      <c r="M12" s="2">
        <f t="shared" si="4"/>
        <v>81.600000000000009</v>
      </c>
      <c r="N12" s="2">
        <f t="shared" si="5"/>
        <v>106487.99999999999</v>
      </c>
      <c r="O12" s="2">
        <f t="shared" si="6"/>
        <v>86.399999999999991</v>
      </c>
      <c r="P12" s="2">
        <f t="shared" si="7"/>
        <v>112751.99999999997</v>
      </c>
      <c r="Q12" s="2">
        <f t="shared" si="8"/>
        <v>240</v>
      </c>
      <c r="R12" s="2">
        <f t="shared" si="9"/>
        <v>313199.99999999994</v>
      </c>
    </row>
    <row r="13" spans="1:18" hidden="1" x14ac:dyDescent="0.3">
      <c r="A13" t="s">
        <v>7</v>
      </c>
      <c r="B13" t="s">
        <v>36</v>
      </c>
      <c r="C13" t="s">
        <v>34</v>
      </c>
      <c r="D13">
        <v>86415798</v>
      </c>
      <c r="E13" t="s">
        <v>16</v>
      </c>
      <c r="F13">
        <v>1</v>
      </c>
      <c r="G13" s="3">
        <v>326.24999999999994</v>
      </c>
      <c r="H13" s="4">
        <v>150</v>
      </c>
      <c r="I13" s="4">
        <f t="shared" si="0"/>
        <v>900</v>
      </c>
      <c r="J13" s="2">
        <f t="shared" si="1"/>
        <v>293624.99999999994</v>
      </c>
      <c r="K13" s="2">
        <f t="shared" si="2"/>
        <v>135</v>
      </c>
      <c r="L13" s="2">
        <f t="shared" si="3"/>
        <v>44043.749999999993</v>
      </c>
      <c r="M13" s="2">
        <f t="shared" si="4"/>
        <v>153</v>
      </c>
      <c r="N13" s="2">
        <f t="shared" si="5"/>
        <v>49916.249999999993</v>
      </c>
      <c r="O13" s="2">
        <f t="shared" si="6"/>
        <v>162</v>
      </c>
      <c r="P13" s="2">
        <f t="shared" si="7"/>
        <v>52852.499999999985</v>
      </c>
      <c r="Q13" s="2">
        <f t="shared" si="8"/>
        <v>450</v>
      </c>
      <c r="R13" s="2">
        <f t="shared" si="9"/>
        <v>146812.49999999997</v>
      </c>
    </row>
    <row r="14" spans="1:18" hidden="1" x14ac:dyDescent="0.3">
      <c r="A14" t="s">
        <v>1</v>
      </c>
      <c r="B14" t="s">
        <v>33</v>
      </c>
      <c r="C14" t="s">
        <v>34</v>
      </c>
      <c r="D14">
        <v>80802625</v>
      </c>
      <c r="E14" t="s">
        <v>14</v>
      </c>
      <c r="F14">
        <v>2</v>
      </c>
      <c r="G14" s="3">
        <v>1304.9999999999998</v>
      </c>
      <c r="H14" s="4">
        <v>112.64367816091956</v>
      </c>
      <c r="I14" s="4">
        <f t="shared" si="0"/>
        <v>1351.7241379310349</v>
      </c>
      <c r="J14" s="2">
        <f t="shared" si="1"/>
        <v>1764000.0000000002</v>
      </c>
      <c r="K14" s="2">
        <f t="shared" ref="K14:K23" si="10">$I14*$K$1</f>
        <v>202.75862068965523</v>
      </c>
      <c r="L14" s="2">
        <f t="shared" ref="L14:L23" si="11">$J14*$K$1</f>
        <v>264600</v>
      </c>
      <c r="M14" s="2">
        <f t="shared" si="4"/>
        <v>229.79310344827596</v>
      </c>
      <c r="N14" s="2">
        <f t="shared" si="5"/>
        <v>299880.00000000006</v>
      </c>
      <c r="O14" s="2">
        <f t="shared" si="6"/>
        <v>243.31034482758628</v>
      </c>
      <c r="P14" s="2">
        <f t="shared" si="7"/>
        <v>317520.00000000006</v>
      </c>
      <c r="Q14" s="2">
        <f t="shared" si="8"/>
        <v>675.86206896551744</v>
      </c>
      <c r="R14" s="2">
        <f t="shared" si="9"/>
        <v>882000</v>
      </c>
    </row>
    <row r="15" spans="1:18" hidden="1" x14ac:dyDescent="0.3">
      <c r="A15" t="s">
        <v>2</v>
      </c>
      <c r="B15" t="s">
        <v>33</v>
      </c>
      <c r="C15" t="s">
        <v>34</v>
      </c>
      <c r="D15">
        <v>80802625</v>
      </c>
      <c r="E15" t="s">
        <v>14</v>
      </c>
      <c r="F15">
        <v>1</v>
      </c>
      <c r="G15" s="3">
        <v>1304.9999999999998</v>
      </c>
      <c r="H15" s="4">
        <v>94.942528735632195</v>
      </c>
      <c r="I15" s="4">
        <f t="shared" si="0"/>
        <v>569.65517241379314</v>
      </c>
      <c r="J15" s="2">
        <f t="shared" si="1"/>
        <v>743399.99999999988</v>
      </c>
      <c r="K15" s="2">
        <f t="shared" si="10"/>
        <v>85.448275862068968</v>
      </c>
      <c r="L15" s="2">
        <f t="shared" si="11"/>
        <v>111509.99999999999</v>
      </c>
      <c r="M15" s="2">
        <f t="shared" si="4"/>
        <v>96.841379310344834</v>
      </c>
      <c r="N15" s="2">
        <f t="shared" si="5"/>
        <v>126377.99999999999</v>
      </c>
      <c r="O15" s="2">
        <f t="shared" si="6"/>
        <v>102.53793103448277</v>
      </c>
      <c r="P15" s="2">
        <f t="shared" si="7"/>
        <v>133811.99999999997</v>
      </c>
      <c r="Q15" s="2">
        <f t="shared" si="8"/>
        <v>284.82758620689657</v>
      </c>
      <c r="R15" s="2">
        <f t="shared" si="9"/>
        <v>371699.99999999994</v>
      </c>
    </row>
    <row r="16" spans="1:18" hidden="1" x14ac:dyDescent="0.3">
      <c r="A16" t="s">
        <v>3</v>
      </c>
      <c r="B16" t="s">
        <v>33</v>
      </c>
      <c r="C16" t="s">
        <v>34</v>
      </c>
      <c r="D16">
        <v>80802625</v>
      </c>
      <c r="E16" t="s">
        <v>14</v>
      </c>
      <c r="F16">
        <v>1</v>
      </c>
      <c r="G16" s="3">
        <v>1304.9999999999998</v>
      </c>
      <c r="H16" s="4">
        <v>56</v>
      </c>
      <c r="I16" s="4">
        <f t="shared" si="0"/>
        <v>336</v>
      </c>
      <c r="J16" s="2">
        <f t="shared" si="1"/>
        <v>438479.99999999994</v>
      </c>
      <c r="K16" s="2">
        <f t="shared" si="10"/>
        <v>50.4</v>
      </c>
      <c r="L16" s="2">
        <f t="shared" si="11"/>
        <v>65771.999999999985</v>
      </c>
      <c r="M16" s="2">
        <f t="shared" si="4"/>
        <v>57.120000000000005</v>
      </c>
      <c r="N16" s="2">
        <f t="shared" si="5"/>
        <v>74541.599999999991</v>
      </c>
      <c r="O16" s="2">
        <f t="shared" si="6"/>
        <v>60.48</v>
      </c>
      <c r="P16" s="2">
        <f t="shared" si="7"/>
        <v>78926.39999999998</v>
      </c>
      <c r="Q16" s="2">
        <f t="shared" si="8"/>
        <v>168</v>
      </c>
      <c r="R16" s="2">
        <f t="shared" si="9"/>
        <v>219239.99999999994</v>
      </c>
    </row>
    <row r="17" spans="1:18" hidden="1" x14ac:dyDescent="0.3">
      <c r="A17" t="s">
        <v>4</v>
      </c>
      <c r="B17" t="s">
        <v>33</v>
      </c>
      <c r="C17" t="s">
        <v>34</v>
      </c>
      <c r="D17">
        <v>80802625</v>
      </c>
      <c r="E17" t="s">
        <v>14</v>
      </c>
      <c r="F17">
        <v>1</v>
      </c>
      <c r="G17" s="3">
        <v>1304.9999999999998</v>
      </c>
      <c r="H17" s="4">
        <v>56</v>
      </c>
      <c r="I17" s="4">
        <f t="shared" si="0"/>
        <v>336</v>
      </c>
      <c r="J17" s="2">
        <f t="shared" si="1"/>
        <v>438479.99999999994</v>
      </c>
      <c r="K17" s="2">
        <f t="shared" si="10"/>
        <v>50.4</v>
      </c>
      <c r="L17" s="2">
        <f t="shared" si="11"/>
        <v>65771.999999999985</v>
      </c>
      <c r="M17" s="2">
        <f t="shared" si="4"/>
        <v>57.120000000000005</v>
      </c>
      <c r="N17" s="2">
        <f t="shared" si="5"/>
        <v>74541.599999999991</v>
      </c>
      <c r="O17" s="2">
        <f t="shared" si="6"/>
        <v>60.48</v>
      </c>
      <c r="P17" s="2">
        <f t="shared" si="7"/>
        <v>78926.39999999998</v>
      </c>
      <c r="Q17" s="2">
        <f t="shared" si="8"/>
        <v>168</v>
      </c>
      <c r="R17" s="2">
        <f t="shared" si="9"/>
        <v>219239.99999999994</v>
      </c>
    </row>
    <row r="18" spans="1:18" hidden="1" x14ac:dyDescent="0.3">
      <c r="A18" t="s">
        <v>5</v>
      </c>
      <c r="B18" t="s">
        <v>35</v>
      </c>
      <c r="C18" t="s">
        <v>34</v>
      </c>
      <c r="D18">
        <v>80802625</v>
      </c>
      <c r="E18" t="s">
        <v>14</v>
      </c>
      <c r="F18">
        <v>1</v>
      </c>
      <c r="G18" s="3">
        <v>1304.9999999999998</v>
      </c>
      <c r="H18" s="4">
        <v>80.649647413793105</v>
      </c>
      <c r="I18" s="4">
        <f t="shared" si="0"/>
        <v>483.89788448275863</v>
      </c>
      <c r="J18" s="2">
        <f t="shared" si="1"/>
        <v>631486.73924999987</v>
      </c>
      <c r="K18" s="2">
        <f t="shared" si="10"/>
        <v>72.584682672413791</v>
      </c>
      <c r="L18" s="2">
        <f t="shared" si="11"/>
        <v>94723.010887499971</v>
      </c>
      <c r="M18" s="2">
        <f t="shared" si="4"/>
        <v>82.262640362068979</v>
      </c>
      <c r="N18" s="2">
        <f t="shared" si="5"/>
        <v>107352.74567249998</v>
      </c>
      <c r="O18" s="2">
        <f t="shared" si="6"/>
        <v>87.101619206896544</v>
      </c>
      <c r="P18" s="2">
        <f t="shared" si="7"/>
        <v>113667.61306499997</v>
      </c>
      <c r="Q18" s="2">
        <f t="shared" si="8"/>
        <v>241.94894224137931</v>
      </c>
      <c r="R18" s="2">
        <f t="shared" si="9"/>
        <v>315743.36962499993</v>
      </c>
    </row>
    <row r="19" spans="1:18" hidden="1" x14ac:dyDescent="0.3">
      <c r="A19" t="s">
        <v>6</v>
      </c>
      <c r="B19" t="s">
        <v>35</v>
      </c>
      <c r="C19" t="s">
        <v>34</v>
      </c>
      <c r="D19">
        <v>80802625</v>
      </c>
      <c r="E19" t="s">
        <v>14</v>
      </c>
      <c r="F19">
        <v>11</v>
      </c>
      <c r="G19" s="3">
        <v>1304.9999999999998</v>
      </c>
      <c r="H19" s="4">
        <v>106.79205851619646</v>
      </c>
      <c r="I19" s="4">
        <f t="shared" si="0"/>
        <v>7048.2758620689674</v>
      </c>
      <c r="J19" s="2">
        <f t="shared" si="1"/>
        <v>9198000</v>
      </c>
      <c r="K19" s="2">
        <f t="shared" si="10"/>
        <v>1057.2413793103451</v>
      </c>
      <c r="L19" s="2">
        <f t="shared" si="11"/>
        <v>1379700</v>
      </c>
      <c r="M19" s="2">
        <f t="shared" si="4"/>
        <v>1198.2068965517246</v>
      </c>
      <c r="N19" s="2">
        <f t="shared" si="5"/>
        <v>1563660</v>
      </c>
      <c r="O19" s="2">
        <f t="shared" si="6"/>
        <v>1268.6896551724142</v>
      </c>
      <c r="P19" s="2">
        <f t="shared" si="7"/>
        <v>1655640</v>
      </c>
      <c r="Q19" s="2">
        <f t="shared" si="8"/>
        <v>3524.1379310344837</v>
      </c>
      <c r="R19" s="2">
        <f t="shared" si="9"/>
        <v>4599000</v>
      </c>
    </row>
    <row r="20" spans="1:18" hidden="1" x14ac:dyDescent="0.3">
      <c r="A20" t="s">
        <v>9</v>
      </c>
      <c r="B20" t="s">
        <v>36</v>
      </c>
      <c r="C20" t="s">
        <v>34</v>
      </c>
      <c r="D20">
        <v>81571686</v>
      </c>
      <c r="E20" t="s">
        <v>13</v>
      </c>
      <c r="F20">
        <v>1</v>
      </c>
      <c r="G20" s="3">
        <v>652.49999999999989</v>
      </c>
      <c r="H20" s="4">
        <v>388.88888888888891</v>
      </c>
      <c r="I20" s="4">
        <f t="shared" si="0"/>
        <v>2333.3333333333335</v>
      </c>
      <c r="J20" s="2">
        <f t="shared" si="1"/>
        <v>1522499.9999999998</v>
      </c>
      <c r="K20" s="2">
        <f t="shared" si="10"/>
        <v>350</v>
      </c>
      <c r="L20" s="2">
        <f t="shared" si="11"/>
        <v>228374.99999999997</v>
      </c>
      <c r="M20" s="2">
        <f t="shared" si="4"/>
        <v>396.66666666666674</v>
      </c>
      <c r="N20" s="2">
        <f t="shared" si="5"/>
        <v>258824.99999999997</v>
      </c>
      <c r="O20" s="2">
        <f t="shared" si="6"/>
        <v>420</v>
      </c>
      <c r="P20" s="2">
        <f t="shared" si="7"/>
        <v>274049.99999999994</v>
      </c>
      <c r="Q20" s="2">
        <f t="shared" si="8"/>
        <v>1166.6666666666667</v>
      </c>
      <c r="R20" s="2">
        <f t="shared" si="9"/>
        <v>761249.99999999988</v>
      </c>
    </row>
    <row r="21" spans="1:18" hidden="1" x14ac:dyDescent="0.3">
      <c r="A21" t="s">
        <v>9</v>
      </c>
      <c r="B21" t="s">
        <v>36</v>
      </c>
      <c r="C21" t="s">
        <v>34</v>
      </c>
      <c r="D21">
        <v>80802625</v>
      </c>
      <c r="E21" t="s">
        <v>14</v>
      </c>
      <c r="F21">
        <v>1</v>
      </c>
      <c r="G21" s="3">
        <v>1304.9999999999998</v>
      </c>
      <c r="H21" s="4">
        <v>116.66666666666669</v>
      </c>
      <c r="I21" s="4">
        <f t="shared" si="0"/>
        <v>700.00000000000011</v>
      </c>
      <c r="J21" s="2">
        <f t="shared" si="1"/>
        <v>913500</v>
      </c>
      <c r="K21" s="2">
        <f t="shared" si="10"/>
        <v>105.00000000000001</v>
      </c>
      <c r="L21" s="2">
        <f t="shared" si="11"/>
        <v>137025</v>
      </c>
      <c r="M21" s="2">
        <f t="shared" si="4"/>
        <v>119.00000000000003</v>
      </c>
      <c r="N21" s="2">
        <f t="shared" si="5"/>
        <v>155295</v>
      </c>
      <c r="O21" s="2">
        <f t="shared" si="6"/>
        <v>126.00000000000001</v>
      </c>
      <c r="P21" s="2">
        <f t="shared" si="7"/>
        <v>164430</v>
      </c>
      <c r="Q21" s="2">
        <f t="shared" si="8"/>
        <v>350.00000000000006</v>
      </c>
      <c r="R21" s="2">
        <f t="shared" si="9"/>
        <v>456750</v>
      </c>
    </row>
    <row r="22" spans="1:18" hidden="1" x14ac:dyDescent="0.3">
      <c r="A22" t="s">
        <v>9</v>
      </c>
      <c r="B22" t="s">
        <v>36</v>
      </c>
      <c r="C22" t="s">
        <v>34</v>
      </c>
      <c r="D22">
        <v>80802633</v>
      </c>
      <c r="E22" t="s">
        <v>15</v>
      </c>
      <c r="F22">
        <v>1</v>
      </c>
      <c r="G22" s="3">
        <v>1304.9999999999998</v>
      </c>
      <c r="H22" s="4">
        <v>166.66666666666669</v>
      </c>
      <c r="I22" s="4">
        <f t="shared" si="0"/>
        <v>1000.0000000000001</v>
      </c>
      <c r="J22" s="2">
        <f t="shared" si="1"/>
        <v>1305000</v>
      </c>
      <c r="K22" s="2">
        <f t="shared" si="10"/>
        <v>150</v>
      </c>
      <c r="L22" s="2">
        <f t="shared" si="11"/>
        <v>195750</v>
      </c>
      <c r="M22" s="2">
        <f t="shared" si="4"/>
        <v>170.00000000000003</v>
      </c>
      <c r="N22" s="2">
        <f t="shared" si="5"/>
        <v>221850.00000000003</v>
      </c>
      <c r="O22" s="2">
        <f t="shared" si="6"/>
        <v>180</v>
      </c>
      <c r="P22" s="2">
        <f t="shared" si="7"/>
        <v>234900</v>
      </c>
      <c r="Q22" s="2">
        <f t="shared" si="8"/>
        <v>500</v>
      </c>
      <c r="R22" s="2">
        <f t="shared" si="9"/>
        <v>652500</v>
      </c>
    </row>
    <row r="23" spans="1:18" hidden="1" x14ac:dyDescent="0.3">
      <c r="A23" t="s">
        <v>9</v>
      </c>
      <c r="B23" t="s">
        <v>36</v>
      </c>
      <c r="C23" t="s">
        <v>34</v>
      </c>
      <c r="D23">
        <v>86415798</v>
      </c>
      <c r="E23" t="s">
        <v>16</v>
      </c>
      <c r="F23">
        <v>1</v>
      </c>
      <c r="G23" s="3">
        <v>326.24999999999994</v>
      </c>
      <c r="H23" s="4">
        <v>310.96058927796668</v>
      </c>
      <c r="I23" s="4">
        <f t="shared" si="0"/>
        <v>1865.7635356678002</v>
      </c>
      <c r="J23" s="2">
        <f t="shared" si="1"/>
        <v>608705.35351161973</v>
      </c>
      <c r="K23" s="2">
        <f t="shared" si="10"/>
        <v>279.86453035017001</v>
      </c>
      <c r="L23" s="2">
        <f t="shared" si="11"/>
        <v>91305.803026742957</v>
      </c>
      <c r="M23" s="2">
        <f t="shared" si="4"/>
        <v>317.17980106352604</v>
      </c>
      <c r="N23" s="2">
        <f t="shared" si="5"/>
        <v>103479.91009697536</v>
      </c>
      <c r="O23" s="2">
        <f t="shared" si="6"/>
        <v>335.83743642020403</v>
      </c>
      <c r="P23" s="2">
        <f t="shared" si="7"/>
        <v>109566.96363209155</v>
      </c>
      <c r="Q23" s="2">
        <f t="shared" si="8"/>
        <v>932.88176783390008</v>
      </c>
      <c r="R23" s="2">
        <f t="shared" si="9"/>
        <v>304352.67675580987</v>
      </c>
    </row>
    <row r="24" spans="1:18" hidden="1" x14ac:dyDescent="0.3">
      <c r="A24" t="s">
        <v>1</v>
      </c>
      <c r="B24" t="s">
        <v>33</v>
      </c>
      <c r="C24" t="s">
        <v>34</v>
      </c>
      <c r="D24">
        <v>80802633</v>
      </c>
      <c r="E24" t="s">
        <v>15</v>
      </c>
      <c r="F24">
        <v>2</v>
      </c>
      <c r="G24" s="3">
        <v>1304.9999999999998</v>
      </c>
      <c r="H24" s="4">
        <v>160.91954022988509</v>
      </c>
      <c r="I24" s="4">
        <f t="shared" si="0"/>
        <v>1931.0344827586209</v>
      </c>
      <c r="J24" s="2">
        <f t="shared" ref="J24:J33" si="12">+G24*I24</f>
        <v>2520000</v>
      </c>
      <c r="K24" s="2">
        <f>$I24*$K$1</f>
        <v>289.65517241379314</v>
      </c>
      <c r="L24" s="2">
        <f>$J24*$K$1</f>
        <v>378000</v>
      </c>
      <c r="M24" s="2">
        <f t="shared" ref="M24:M33" si="13">$I24*$M$1</f>
        <v>328.27586206896558</v>
      </c>
      <c r="N24" s="2">
        <f t="shared" ref="N24:N33" si="14">$J24*$M$1</f>
        <v>428400.00000000006</v>
      </c>
      <c r="O24" s="2">
        <f t="shared" ref="O24:O33" si="15">$I24*$O$1</f>
        <v>347.58620689655174</v>
      </c>
      <c r="P24" s="2">
        <f t="shared" ref="P24:P33" si="16">$J24*$O$1</f>
        <v>453600</v>
      </c>
      <c r="Q24" s="2">
        <f t="shared" ref="Q24:Q33" si="17">+K24+M24+O24</f>
        <v>965.51724137931046</v>
      </c>
      <c r="R24" s="2">
        <f t="shared" ref="R24:R33" si="18">+L24+N24+P24</f>
        <v>1260000</v>
      </c>
    </row>
    <row r="25" spans="1:18" hidden="1" x14ac:dyDescent="0.3">
      <c r="A25" t="s">
        <v>2</v>
      </c>
      <c r="B25" t="s">
        <v>33</v>
      </c>
      <c r="C25" t="s">
        <v>34</v>
      </c>
      <c r="D25">
        <v>80802633</v>
      </c>
      <c r="E25" t="s">
        <v>15</v>
      </c>
      <c r="F25">
        <v>1</v>
      </c>
      <c r="G25" s="3">
        <v>1304.9999999999998</v>
      </c>
      <c r="H25" s="4">
        <v>135.63218390804599</v>
      </c>
      <c r="I25" s="4">
        <f t="shared" si="0"/>
        <v>813.79310344827593</v>
      </c>
      <c r="J25" s="2">
        <f t="shared" si="12"/>
        <v>1062000</v>
      </c>
      <c r="K25" s="2">
        <f>$I25*$K$1</f>
        <v>122.06896551724138</v>
      </c>
      <c r="L25" s="2">
        <f>$J25*$K$1</f>
        <v>159300</v>
      </c>
      <c r="M25" s="2">
        <f t="shared" si="13"/>
        <v>138.34482758620692</v>
      </c>
      <c r="N25" s="2">
        <f t="shared" si="14"/>
        <v>180540</v>
      </c>
      <c r="O25" s="2">
        <f t="shared" si="15"/>
        <v>146.48275862068965</v>
      </c>
      <c r="P25" s="2">
        <f t="shared" si="16"/>
        <v>191160</v>
      </c>
      <c r="Q25" s="2">
        <f t="shared" si="17"/>
        <v>406.89655172413796</v>
      </c>
      <c r="R25" s="2">
        <f t="shared" si="18"/>
        <v>531000</v>
      </c>
    </row>
    <row r="26" spans="1:18" hidden="1" x14ac:dyDescent="0.3">
      <c r="A26" t="s">
        <v>3</v>
      </c>
      <c r="B26" t="s">
        <v>33</v>
      </c>
      <c r="C26" t="s">
        <v>34</v>
      </c>
      <c r="D26">
        <v>80802633</v>
      </c>
      <c r="E26" t="s">
        <v>15</v>
      </c>
      <c r="F26">
        <v>1</v>
      </c>
      <c r="G26" s="3">
        <v>1304.9999999999998</v>
      </c>
      <c r="H26" s="4">
        <v>80</v>
      </c>
      <c r="I26" s="4">
        <f t="shared" si="0"/>
        <v>480</v>
      </c>
      <c r="J26" s="2">
        <f t="shared" si="12"/>
        <v>626399.99999999988</v>
      </c>
      <c r="K26" s="2">
        <f>$I26*$K$1</f>
        <v>72</v>
      </c>
      <c r="L26" s="2">
        <f>$J26*$K$1</f>
        <v>93959.999999999985</v>
      </c>
      <c r="M26" s="2">
        <f t="shared" si="13"/>
        <v>81.600000000000009</v>
      </c>
      <c r="N26" s="2">
        <f t="shared" si="14"/>
        <v>106487.99999999999</v>
      </c>
      <c r="O26" s="2">
        <f t="shared" si="15"/>
        <v>86.399999999999991</v>
      </c>
      <c r="P26" s="2">
        <f t="shared" si="16"/>
        <v>112751.99999999997</v>
      </c>
      <c r="Q26" s="2">
        <f t="shared" si="17"/>
        <v>240</v>
      </c>
      <c r="R26" s="2">
        <f t="shared" si="18"/>
        <v>313199.99999999994</v>
      </c>
    </row>
    <row r="27" spans="1:18" hidden="1" x14ac:dyDescent="0.3">
      <c r="A27" t="s">
        <v>4</v>
      </c>
      <c r="B27" t="s">
        <v>33</v>
      </c>
      <c r="C27" t="s">
        <v>34</v>
      </c>
      <c r="D27">
        <v>80802633</v>
      </c>
      <c r="E27" t="s">
        <v>15</v>
      </c>
      <c r="F27">
        <v>1</v>
      </c>
      <c r="G27" s="3">
        <v>1304.9999999999998</v>
      </c>
      <c r="H27" s="4">
        <v>80</v>
      </c>
      <c r="I27" s="4">
        <f t="shared" si="0"/>
        <v>480</v>
      </c>
      <c r="J27" s="2">
        <f t="shared" si="12"/>
        <v>626399.99999999988</v>
      </c>
      <c r="K27" s="2">
        <f t="shared" ref="K27:K33" si="19">$I27*$K$1</f>
        <v>72</v>
      </c>
      <c r="L27" s="2">
        <f t="shared" ref="L27:L33" si="20">$J27*$K$1</f>
        <v>93959.999999999985</v>
      </c>
      <c r="M27" s="2">
        <f t="shared" si="13"/>
        <v>81.600000000000009</v>
      </c>
      <c r="N27" s="2">
        <f t="shared" si="14"/>
        <v>106487.99999999999</v>
      </c>
      <c r="O27" s="2">
        <f t="shared" si="15"/>
        <v>86.399999999999991</v>
      </c>
      <c r="P27" s="2">
        <f t="shared" si="16"/>
        <v>112751.99999999997</v>
      </c>
      <c r="Q27" s="2">
        <f t="shared" si="17"/>
        <v>240</v>
      </c>
      <c r="R27" s="2">
        <f t="shared" si="18"/>
        <v>313199.99999999994</v>
      </c>
    </row>
    <row r="28" spans="1:18" hidden="1" x14ac:dyDescent="0.3">
      <c r="A28" t="s">
        <v>5</v>
      </c>
      <c r="B28" t="s">
        <v>35</v>
      </c>
      <c r="C28" t="s">
        <v>34</v>
      </c>
      <c r="D28">
        <v>80802633</v>
      </c>
      <c r="E28" t="s">
        <v>15</v>
      </c>
      <c r="F28">
        <v>1</v>
      </c>
      <c r="G28" s="3">
        <v>1304.9999999999998</v>
      </c>
      <c r="H28" s="4">
        <v>115.21378201970445</v>
      </c>
      <c r="I28" s="4">
        <f t="shared" si="0"/>
        <v>691.28269211822669</v>
      </c>
      <c r="J28" s="2">
        <f t="shared" si="12"/>
        <v>902123.91321428563</v>
      </c>
      <c r="K28" s="2">
        <f t="shared" si="19"/>
        <v>103.692403817734</v>
      </c>
      <c r="L28" s="2">
        <f t="shared" si="20"/>
        <v>135318.58698214285</v>
      </c>
      <c r="M28" s="2">
        <f t="shared" si="13"/>
        <v>117.51805766009855</v>
      </c>
      <c r="N28" s="2">
        <f t="shared" si="14"/>
        <v>153361.06524642857</v>
      </c>
      <c r="O28" s="2">
        <f t="shared" si="15"/>
        <v>124.43088458128079</v>
      </c>
      <c r="P28" s="2">
        <f t="shared" si="16"/>
        <v>162382.3043785714</v>
      </c>
      <c r="Q28" s="2">
        <f t="shared" si="17"/>
        <v>345.64134605911335</v>
      </c>
      <c r="R28" s="2">
        <f t="shared" si="18"/>
        <v>451061.95660714281</v>
      </c>
    </row>
    <row r="29" spans="1:18" hidden="1" x14ac:dyDescent="0.3">
      <c r="A29" t="s">
        <v>6</v>
      </c>
      <c r="B29" t="s">
        <v>35</v>
      </c>
      <c r="C29" t="s">
        <v>34</v>
      </c>
      <c r="D29">
        <v>80802633</v>
      </c>
      <c r="E29" t="s">
        <v>15</v>
      </c>
      <c r="F29">
        <v>11</v>
      </c>
      <c r="G29" s="3">
        <v>1304.9999999999998</v>
      </c>
      <c r="H29" s="4">
        <v>152.56008359456638</v>
      </c>
      <c r="I29" s="4">
        <f t="shared" si="0"/>
        <v>10068.96551724138</v>
      </c>
      <c r="J29" s="2">
        <f t="shared" si="12"/>
        <v>13140000</v>
      </c>
      <c r="K29" s="2">
        <f t="shared" si="19"/>
        <v>1510.344827586207</v>
      </c>
      <c r="L29" s="2">
        <f t="shared" si="20"/>
        <v>1971000</v>
      </c>
      <c r="M29" s="2">
        <f t="shared" si="13"/>
        <v>1711.7241379310349</v>
      </c>
      <c r="N29" s="2">
        <f t="shared" si="14"/>
        <v>2233800</v>
      </c>
      <c r="O29" s="2">
        <f t="shared" si="15"/>
        <v>1812.4137931034484</v>
      </c>
      <c r="P29" s="2">
        <f t="shared" si="16"/>
        <v>2365200</v>
      </c>
      <c r="Q29" s="2">
        <f t="shared" si="17"/>
        <v>5034.4827586206902</v>
      </c>
      <c r="R29" s="2">
        <f t="shared" si="18"/>
        <v>6570000</v>
      </c>
    </row>
    <row r="30" spans="1:18" hidden="1" x14ac:dyDescent="0.3">
      <c r="A30" t="s">
        <v>8</v>
      </c>
      <c r="B30" t="s">
        <v>36</v>
      </c>
      <c r="C30" t="s">
        <v>34</v>
      </c>
      <c r="D30">
        <v>81571686</v>
      </c>
      <c r="E30" t="s">
        <v>13</v>
      </c>
      <c r="F30">
        <v>1</v>
      </c>
      <c r="G30" s="3">
        <v>652.49999999999989</v>
      </c>
      <c r="H30" s="4">
        <v>241.37931034482762</v>
      </c>
      <c r="I30" s="4">
        <f t="shared" si="0"/>
        <v>1448.2758620689656</v>
      </c>
      <c r="J30" s="2">
        <f t="shared" si="12"/>
        <v>944999.99999999988</v>
      </c>
      <c r="K30" s="2">
        <f t="shared" si="19"/>
        <v>217.24137931034483</v>
      </c>
      <c r="L30" s="2">
        <f t="shared" si="20"/>
        <v>141749.99999999997</v>
      </c>
      <c r="M30" s="2">
        <f t="shared" si="13"/>
        <v>246.20689655172416</v>
      </c>
      <c r="N30" s="2">
        <f t="shared" si="14"/>
        <v>160650</v>
      </c>
      <c r="O30" s="2">
        <f t="shared" si="15"/>
        <v>260.68965517241378</v>
      </c>
      <c r="P30" s="2">
        <f t="shared" si="16"/>
        <v>170099.99999999997</v>
      </c>
      <c r="Q30" s="2">
        <f t="shared" si="17"/>
        <v>724.13793103448279</v>
      </c>
      <c r="R30" s="2">
        <f t="shared" si="18"/>
        <v>472500</v>
      </c>
    </row>
    <row r="31" spans="1:18" hidden="1" x14ac:dyDescent="0.3">
      <c r="A31" t="s">
        <v>8</v>
      </c>
      <c r="B31" t="s">
        <v>36</v>
      </c>
      <c r="C31" t="s">
        <v>34</v>
      </c>
      <c r="D31">
        <v>80802625</v>
      </c>
      <c r="E31" t="s">
        <v>14</v>
      </c>
      <c r="F31">
        <v>1</v>
      </c>
      <c r="G31" s="3">
        <v>1304.9999999999998</v>
      </c>
      <c r="H31" s="4">
        <v>72.413793103448285</v>
      </c>
      <c r="I31" s="4">
        <f t="shared" si="0"/>
        <v>434.48275862068971</v>
      </c>
      <c r="J31" s="2">
        <f t="shared" si="12"/>
        <v>567000</v>
      </c>
      <c r="K31" s="2">
        <f t="shared" si="19"/>
        <v>65.172413793103459</v>
      </c>
      <c r="L31" s="2">
        <f t="shared" si="20"/>
        <v>85050</v>
      </c>
      <c r="M31" s="2">
        <f t="shared" si="13"/>
        <v>73.862068965517253</v>
      </c>
      <c r="N31" s="2">
        <f t="shared" si="14"/>
        <v>96390</v>
      </c>
      <c r="O31" s="2">
        <f t="shared" si="15"/>
        <v>78.206896551724142</v>
      </c>
      <c r="P31" s="2">
        <f t="shared" si="16"/>
        <v>102060</v>
      </c>
      <c r="Q31" s="2">
        <f t="shared" si="17"/>
        <v>217.24137931034483</v>
      </c>
      <c r="R31" s="2">
        <f t="shared" si="18"/>
        <v>283500</v>
      </c>
    </row>
    <row r="32" spans="1:18" hidden="1" x14ac:dyDescent="0.3">
      <c r="A32" t="s">
        <v>8</v>
      </c>
      <c r="B32" t="s">
        <v>36</v>
      </c>
      <c r="C32" t="s">
        <v>34</v>
      </c>
      <c r="D32">
        <v>80802633</v>
      </c>
      <c r="E32" t="s">
        <v>15</v>
      </c>
      <c r="F32">
        <v>1</v>
      </c>
      <c r="G32" s="3">
        <v>1304.9999999999998</v>
      </c>
      <c r="H32" s="4">
        <v>103.44827586206898</v>
      </c>
      <c r="I32" s="4">
        <f t="shared" si="0"/>
        <v>620.68965517241395</v>
      </c>
      <c r="J32" s="2">
        <f t="shared" si="12"/>
        <v>810000.00000000012</v>
      </c>
      <c r="K32" s="2">
        <f t="shared" si="19"/>
        <v>93.103448275862092</v>
      </c>
      <c r="L32" s="2">
        <f t="shared" si="20"/>
        <v>121500.00000000001</v>
      </c>
      <c r="M32" s="2">
        <f t="shared" si="13"/>
        <v>105.51724137931038</v>
      </c>
      <c r="N32" s="2">
        <f t="shared" si="14"/>
        <v>137700.00000000003</v>
      </c>
      <c r="O32" s="2">
        <f t="shared" si="15"/>
        <v>111.72413793103451</v>
      </c>
      <c r="P32" s="2">
        <f t="shared" si="16"/>
        <v>145800.00000000003</v>
      </c>
      <c r="Q32" s="2">
        <f t="shared" si="17"/>
        <v>310.34482758620697</v>
      </c>
      <c r="R32" s="2">
        <f t="shared" si="18"/>
        <v>405000.00000000012</v>
      </c>
    </row>
    <row r="33" spans="1:18" hidden="1" x14ac:dyDescent="0.3">
      <c r="A33" t="s">
        <v>8</v>
      </c>
      <c r="B33" t="s">
        <v>36</v>
      </c>
      <c r="C33" t="s">
        <v>34</v>
      </c>
      <c r="D33">
        <v>86415798</v>
      </c>
      <c r="E33" t="s">
        <v>16</v>
      </c>
      <c r="F33">
        <v>1</v>
      </c>
      <c r="G33" s="3">
        <v>326.24999999999994</v>
      </c>
      <c r="H33" s="4">
        <v>193.0100209311517</v>
      </c>
      <c r="I33" s="4">
        <f t="shared" si="0"/>
        <v>1158.0601255869101</v>
      </c>
      <c r="J33" s="2">
        <f t="shared" si="12"/>
        <v>377817.11597272934</v>
      </c>
      <c r="K33" s="2">
        <f t="shared" si="19"/>
        <v>173.70901883803651</v>
      </c>
      <c r="L33" s="2">
        <f t="shared" si="20"/>
        <v>56672.567395909398</v>
      </c>
      <c r="M33" s="2">
        <f t="shared" si="13"/>
        <v>196.87022134977474</v>
      </c>
      <c r="N33" s="2">
        <f t="shared" si="14"/>
        <v>64228.909715363996</v>
      </c>
      <c r="O33" s="2">
        <f t="shared" si="15"/>
        <v>208.45082260564382</v>
      </c>
      <c r="P33" s="2">
        <f t="shared" si="16"/>
        <v>68007.080875091284</v>
      </c>
      <c r="Q33" s="2">
        <f t="shared" si="17"/>
        <v>579.03006279345504</v>
      </c>
      <c r="R33" s="2">
        <f t="shared" si="18"/>
        <v>188908.55798636467</v>
      </c>
    </row>
    <row r="34" spans="1:18" hidden="1" x14ac:dyDescent="0.3">
      <c r="A34" t="s">
        <v>1</v>
      </c>
      <c r="B34" t="s">
        <v>33</v>
      </c>
      <c r="C34" t="s">
        <v>34</v>
      </c>
      <c r="D34">
        <v>86415798</v>
      </c>
      <c r="E34" t="s">
        <v>16</v>
      </c>
      <c r="F34">
        <v>2</v>
      </c>
      <c r="G34" s="3">
        <v>326.24999999999994</v>
      </c>
      <c r="H34" s="4">
        <v>300.23781033734713</v>
      </c>
      <c r="I34" s="4">
        <f t="shared" si="0"/>
        <v>3602.8537240481655</v>
      </c>
      <c r="J34" s="2">
        <f t="shared" ref="J34:J43" si="21">+G34*I34</f>
        <v>1175431.0274707137</v>
      </c>
      <c r="K34" s="2">
        <f t="shared" ref="K34:K43" si="22">$I34*$K$1</f>
        <v>540.42805860722478</v>
      </c>
      <c r="L34" s="2">
        <f t="shared" ref="L34:L43" si="23">$J34*$K$1</f>
        <v>176314.65412060704</v>
      </c>
      <c r="M34" s="2">
        <f t="shared" ref="M34:M43" si="24">$I34*$M$1</f>
        <v>612.48513308818815</v>
      </c>
      <c r="N34" s="2">
        <f t="shared" ref="N34:N43" si="25">$J34*$M$1</f>
        <v>199823.27467002135</v>
      </c>
      <c r="O34" s="2">
        <f t="shared" ref="O34:O43" si="26">$I34*$O$1</f>
        <v>648.51367032866972</v>
      </c>
      <c r="P34" s="2">
        <f t="shared" ref="P34:P43" si="27">$J34*$O$1</f>
        <v>211577.58494472847</v>
      </c>
      <c r="Q34" s="2">
        <f t="shared" ref="Q34:Q43" si="28">+K34+M34+O34</f>
        <v>1801.4268620240828</v>
      </c>
      <c r="R34" s="2">
        <f t="shared" ref="R34:R43" si="29">+L34+N34+P34</f>
        <v>587715.51373535686</v>
      </c>
    </row>
    <row r="35" spans="1:18" hidden="1" x14ac:dyDescent="0.3">
      <c r="A35" t="s">
        <v>2</v>
      </c>
      <c r="B35" t="s">
        <v>33</v>
      </c>
      <c r="C35" t="s">
        <v>34</v>
      </c>
      <c r="D35">
        <v>86415798</v>
      </c>
      <c r="E35" t="s">
        <v>16</v>
      </c>
      <c r="F35">
        <v>1</v>
      </c>
      <c r="G35" s="3">
        <v>326.24999999999994</v>
      </c>
      <c r="H35" s="4">
        <v>253.05758299862117</v>
      </c>
      <c r="I35" s="4">
        <f t="shared" si="0"/>
        <v>1518.3454979917269</v>
      </c>
      <c r="J35" s="2">
        <f t="shared" si="21"/>
        <v>495360.21871980082</v>
      </c>
      <c r="K35" s="2">
        <f t="shared" si="22"/>
        <v>227.75182469875904</v>
      </c>
      <c r="L35" s="2">
        <f t="shared" si="23"/>
        <v>74304.032807970114</v>
      </c>
      <c r="M35" s="2">
        <f t="shared" si="24"/>
        <v>258.11873465859361</v>
      </c>
      <c r="N35" s="2">
        <f t="shared" si="25"/>
        <v>84211.237182366138</v>
      </c>
      <c r="O35" s="2">
        <f t="shared" si="26"/>
        <v>273.30218963851081</v>
      </c>
      <c r="P35" s="2">
        <f t="shared" si="27"/>
        <v>89164.839369564143</v>
      </c>
      <c r="Q35" s="2">
        <f t="shared" si="28"/>
        <v>759.17274899586346</v>
      </c>
      <c r="R35" s="2">
        <f t="shared" si="29"/>
        <v>247680.10935990041</v>
      </c>
    </row>
    <row r="36" spans="1:18" hidden="1" x14ac:dyDescent="0.3">
      <c r="A36" t="s">
        <v>3</v>
      </c>
      <c r="B36" t="s">
        <v>33</v>
      </c>
      <c r="C36" t="s">
        <v>34</v>
      </c>
      <c r="D36">
        <v>86415798</v>
      </c>
      <c r="E36" t="s">
        <v>16</v>
      </c>
      <c r="F36">
        <v>1</v>
      </c>
      <c r="G36" s="3">
        <v>326.24999999999994</v>
      </c>
      <c r="H36" s="4">
        <v>150</v>
      </c>
      <c r="I36" s="4">
        <f t="shared" si="0"/>
        <v>900</v>
      </c>
      <c r="J36" s="2">
        <f t="shared" si="21"/>
        <v>293624.99999999994</v>
      </c>
      <c r="K36" s="2">
        <f t="shared" si="22"/>
        <v>135</v>
      </c>
      <c r="L36" s="2">
        <f t="shared" si="23"/>
        <v>44043.749999999993</v>
      </c>
      <c r="M36" s="2">
        <f t="shared" si="24"/>
        <v>153</v>
      </c>
      <c r="N36" s="2">
        <f t="shared" si="25"/>
        <v>49916.249999999993</v>
      </c>
      <c r="O36" s="2">
        <f t="shared" si="26"/>
        <v>162</v>
      </c>
      <c r="P36" s="2">
        <f t="shared" si="27"/>
        <v>52852.499999999985</v>
      </c>
      <c r="Q36" s="2">
        <f t="shared" si="28"/>
        <v>450</v>
      </c>
      <c r="R36" s="2">
        <f t="shared" si="29"/>
        <v>146812.49999999997</v>
      </c>
    </row>
    <row r="37" spans="1:18" hidden="1" x14ac:dyDescent="0.3">
      <c r="A37" t="s">
        <v>4</v>
      </c>
      <c r="B37" t="s">
        <v>33</v>
      </c>
      <c r="C37" t="s">
        <v>34</v>
      </c>
      <c r="D37">
        <v>86415798</v>
      </c>
      <c r="E37" t="s">
        <v>16</v>
      </c>
      <c r="F37">
        <v>1</v>
      </c>
      <c r="G37" s="3">
        <v>326.24999999999994</v>
      </c>
      <c r="H37" s="4">
        <v>150</v>
      </c>
      <c r="I37" s="4">
        <f t="shared" si="0"/>
        <v>900</v>
      </c>
      <c r="J37" s="2">
        <f t="shared" si="21"/>
        <v>293624.99999999994</v>
      </c>
      <c r="K37" s="2">
        <f t="shared" si="22"/>
        <v>135</v>
      </c>
      <c r="L37" s="2">
        <f t="shared" si="23"/>
        <v>44043.749999999993</v>
      </c>
      <c r="M37" s="2">
        <f t="shared" si="24"/>
        <v>153</v>
      </c>
      <c r="N37" s="2">
        <f t="shared" si="25"/>
        <v>49916.249999999993</v>
      </c>
      <c r="O37" s="2">
        <f t="shared" si="26"/>
        <v>162</v>
      </c>
      <c r="P37" s="2">
        <f t="shared" si="27"/>
        <v>52852.499999999985</v>
      </c>
      <c r="Q37" s="2">
        <f t="shared" si="28"/>
        <v>450</v>
      </c>
      <c r="R37" s="2">
        <f t="shared" si="29"/>
        <v>146812.49999999997</v>
      </c>
    </row>
    <row r="38" spans="1:18" hidden="1" x14ac:dyDescent="0.3">
      <c r="A38" t="s">
        <v>5</v>
      </c>
      <c r="B38" t="s">
        <v>35</v>
      </c>
      <c r="C38" t="s">
        <v>34</v>
      </c>
      <c r="D38">
        <v>86415798</v>
      </c>
      <c r="E38" t="s">
        <v>16</v>
      </c>
      <c r="F38">
        <v>1</v>
      </c>
      <c r="G38" s="3">
        <v>326.24999999999994</v>
      </c>
      <c r="H38" s="4">
        <v>214.96167329874294</v>
      </c>
      <c r="I38" s="4">
        <f t="shared" si="0"/>
        <v>1289.7700397924577</v>
      </c>
      <c r="J38" s="2">
        <f t="shared" si="21"/>
        <v>420787.47548228927</v>
      </c>
      <c r="K38" s="2">
        <f t="shared" si="22"/>
        <v>193.46550596886865</v>
      </c>
      <c r="L38" s="2">
        <f t="shared" si="23"/>
        <v>63118.121322343388</v>
      </c>
      <c r="M38" s="2">
        <f t="shared" si="24"/>
        <v>219.26090676471784</v>
      </c>
      <c r="N38" s="2">
        <f t="shared" si="25"/>
        <v>71533.870831989188</v>
      </c>
      <c r="O38" s="2">
        <f t="shared" si="26"/>
        <v>232.1586071626424</v>
      </c>
      <c r="P38" s="2">
        <f t="shared" si="27"/>
        <v>75741.74558681206</v>
      </c>
      <c r="Q38" s="2">
        <f t="shared" si="28"/>
        <v>644.88501989622887</v>
      </c>
      <c r="R38" s="2">
        <f t="shared" si="29"/>
        <v>210393.73774114464</v>
      </c>
    </row>
    <row r="39" spans="1:18" hidden="1" x14ac:dyDescent="0.3">
      <c r="A39" t="s">
        <v>6</v>
      </c>
      <c r="B39" t="s">
        <v>35</v>
      </c>
      <c r="C39" t="s">
        <v>34</v>
      </c>
      <c r="D39">
        <v>86415798</v>
      </c>
      <c r="E39" t="s">
        <v>16</v>
      </c>
      <c r="F39">
        <v>11</v>
      </c>
      <c r="G39" s="3">
        <v>326.24999999999994</v>
      </c>
      <c r="H39" s="4">
        <v>284.64104096917322</v>
      </c>
      <c r="I39" s="4">
        <f t="shared" si="0"/>
        <v>18786.308703965431</v>
      </c>
      <c r="J39" s="2">
        <f t="shared" si="21"/>
        <v>6129033.214668721</v>
      </c>
      <c r="K39" s="2">
        <f t="shared" si="22"/>
        <v>2817.9463055948145</v>
      </c>
      <c r="L39" s="2">
        <f t="shared" si="23"/>
        <v>919354.98220030812</v>
      </c>
      <c r="M39" s="2">
        <f t="shared" si="24"/>
        <v>3193.6724796741237</v>
      </c>
      <c r="N39" s="2">
        <f t="shared" si="25"/>
        <v>1041935.6464936826</v>
      </c>
      <c r="O39" s="2">
        <f t="shared" si="26"/>
        <v>3381.5355667137774</v>
      </c>
      <c r="P39" s="2">
        <f t="shared" si="27"/>
        <v>1103225.9786403698</v>
      </c>
      <c r="Q39" s="2">
        <f t="shared" si="28"/>
        <v>9393.1543519827155</v>
      </c>
      <c r="R39" s="2">
        <f t="shared" si="29"/>
        <v>3064516.6073343605</v>
      </c>
    </row>
    <row r="40" spans="1:18" x14ac:dyDescent="0.3">
      <c r="A40" t="s">
        <v>10</v>
      </c>
      <c r="B40" t="s">
        <v>36</v>
      </c>
      <c r="C40" t="s">
        <v>34</v>
      </c>
      <c r="D40">
        <v>81571686</v>
      </c>
      <c r="E40" t="s">
        <v>13</v>
      </c>
      <c r="F40">
        <v>1</v>
      </c>
      <c r="G40" s="3">
        <v>652.49999999999989</v>
      </c>
      <c r="H40" s="4">
        <v>190</v>
      </c>
      <c r="I40" s="4">
        <f t="shared" si="0"/>
        <v>1140</v>
      </c>
      <c r="J40" s="2">
        <f t="shared" si="21"/>
        <v>743849.99999999988</v>
      </c>
      <c r="K40" s="2">
        <f t="shared" si="22"/>
        <v>171</v>
      </c>
      <c r="L40" s="2">
        <f t="shared" si="23"/>
        <v>111577.49999999999</v>
      </c>
      <c r="M40" s="2">
        <f t="shared" si="24"/>
        <v>193.8</v>
      </c>
      <c r="N40" s="2">
        <f t="shared" si="25"/>
        <v>126454.49999999999</v>
      </c>
      <c r="O40" s="2">
        <f t="shared" si="26"/>
        <v>205.2</v>
      </c>
      <c r="P40" s="2">
        <f t="shared" si="27"/>
        <v>133892.99999999997</v>
      </c>
      <c r="Q40" s="2">
        <f t="shared" si="28"/>
        <v>570</v>
      </c>
      <c r="R40" s="2">
        <f t="shared" si="29"/>
        <v>371924.99999999994</v>
      </c>
    </row>
    <row r="41" spans="1:18" x14ac:dyDescent="0.3">
      <c r="A41" t="s">
        <v>10</v>
      </c>
      <c r="B41" t="s">
        <v>36</v>
      </c>
      <c r="C41" t="s">
        <v>34</v>
      </c>
      <c r="D41">
        <v>80802625</v>
      </c>
      <c r="E41" t="s">
        <v>14</v>
      </c>
      <c r="F41">
        <v>1</v>
      </c>
      <c r="G41" s="3">
        <v>1304.9999999999998</v>
      </c>
      <c r="H41" s="4">
        <v>56</v>
      </c>
      <c r="I41" s="4">
        <f t="shared" si="0"/>
        <v>336</v>
      </c>
      <c r="J41" s="2">
        <f t="shared" si="21"/>
        <v>438479.99999999994</v>
      </c>
      <c r="K41" s="2">
        <f t="shared" si="22"/>
        <v>50.4</v>
      </c>
      <c r="L41" s="2">
        <f t="shared" si="23"/>
        <v>65771.999999999985</v>
      </c>
      <c r="M41" s="2">
        <f t="shared" si="24"/>
        <v>57.120000000000005</v>
      </c>
      <c r="N41" s="2">
        <f t="shared" si="25"/>
        <v>74541.599999999991</v>
      </c>
      <c r="O41" s="2">
        <f t="shared" si="26"/>
        <v>60.48</v>
      </c>
      <c r="P41" s="2">
        <f t="shared" si="27"/>
        <v>78926.39999999998</v>
      </c>
      <c r="Q41" s="2">
        <f t="shared" si="28"/>
        <v>168</v>
      </c>
      <c r="R41" s="2">
        <f t="shared" si="29"/>
        <v>219239.99999999994</v>
      </c>
    </row>
    <row r="42" spans="1:18" x14ac:dyDescent="0.3">
      <c r="A42" t="s">
        <v>10</v>
      </c>
      <c r="B42" t="s">
        <v>36</v>
      </c>
      <c r="C42" t="s">
        <v>34</v>
      </c>
      <c r="D42">
        <v>80802633</v>
      </c>
      <c r="E42" t="s">
        <v>15</v>
      </c>
      <c r="F42">
        <v>1</v>
      </c>
      <c r="G42" s="3">
        <v>1304.9999999999998</v>
      </c>
      <c r="H42" s="4">
        <v>80</v>
      </c>
      <c r="I42" s="4">
        <f t="shared" si="0"/>
        <v>480</v>
      </c>
      <c r="J42" s="2">
        <f t="shared" si="21"/>
        <v>626399.99999999988</v>
      </c>
      <c r="K42" s="2">
        <f t="shared" si="22"/>
        <v>72</v>
      </c>
      <c r="L42" s="2">
        <f t="shared" si="23"/>
        <v>93959.999999999985</v>
      </c>
      <c r="M42" s="2">
        <f t="shared" si="24"/>
        <v>81.600000000000009</v>
      </c>
      <c r="N42" s="2">
        <f t="shared" si="25"/>
        <v>106487.99999999999</v>
      </c>
      <c r="O42" s="2">
        <f t="shared" si="26"/>
        <v>86.399999999999991</v>
      </c>
      <c r="P42" s="2">
        <f t="shared" si="27"/>
        <v>112751.99999999997</v>
      </c>
      <c r="Q42" s="2">
        <f t="shared" si="28"/>
        <v>240</v>
      </c>
      <c r="R42" s="2">
        <f t="shared" si="29"/>
        <v>313199.99999999994</v>
      </c>
    </row>
    <row r="43" spans="1:18" x14ac:dyDescent="0.3">
      <c r="A43" t="s">
        <v>10</v>
      </c>
      <c r="B43" t="s">
        <v>36</v>
      </c>
      <c r="C43" t="s">
        <v>34</v>
      </c>
      <c r="D43">
        <v>86415798</v>
      </c>
      <c r="E43" t="s">
        <v>16</v>
      </c>
      <c r="F43">
        <v>1</v>
      </c>
      <c r="G43" s="3">
        <v>326.24999999999994</v>
      </c>
      <c r="H43" s="4">
        <v>150</v>
      </c>
      <c r="I43" s="4">
        <f t="shared" si="0"/>
        <v>900</v>
      </c>
      <c r="J43" s="2">
        <f t="shared" si="21"/>
        <v>293624.99999999994</v>
      </c>
      <c r="K43" s="2">
        <f t="shared" si="22"/>
        <v>135</v>
      </c>
      <c r="L43" s="2">
        <f t="shared" si="23"/>
        <v>44043.749999999993</v>
      </c>
      <c r="M43" s="2">
        <f t="shared" si="24"/>
        <v>153</v>
      </c>
      <c r="N43" s="2">
        <f t="shared" si="25"/>
        <v>49916.249999999993</v>
      </c>
      <c r="O43" s="2">
        <f t="shared" si="26"/>
        <v>162</v>
      </c>
      <c r="P43" s="2">
        <f t="shared" si="27"/>
        <v>52852.499999999985</v>
      </c>
      <c r="Q43" s="2">
        <f t="shared" si="28"/>
        <v>450</v>
      </c>
      <c r="R43" s="2">
        <f t="shared" si="29"/>
        <v>146812.49999999997</v>
      </c>
    </row>
    <row r="45" spans="1:18" x14ac:dyDescent="0.3">
      <c r="D45">
        <v>81571686</v>
      </c>
      <c r="E45" t="s">
        <v>13</v>
      </c>
      <c r="G45" s="3">
        <v>652.49999999999989</v>
      </c>
      <c r="H45" s="4">
        <f>+I45/6</f>
        <v>6642.2421197318008</v>
      </c>
      <c r="I45" s="2">
        <f t="shared" ref="I45:R48" si="30">SUMIFS(I$4:I$43,$D$4:$D$43,$D45)</f>
        <v>39853.452718390807</v>
      </c>
      <c r="J45" s="2">
        <f t="shared" si="30"/>
        <v>26004377.89875</v>
      </c>
      <c r="K45" s="2">
        <f t="shared" si="30"/>
        <v>5978.0179077586208</v>
      </c>
      <c r="L45" s="2">
        <f t="shared" si="30"/>
        <v>3900656.6848125001</v>
      </c>
      <c r="M45" s="2">
        <f t="shared" si="30"/>
        <v>6775.0869621264374</v>
      </c>
      <c r="N45" s="2">
        <f t="shared" si="30"/>
        <v>4420744.2427874999</v>
      </c>
      <c r="O45" s="2">
        <f t="shared" si="30"/>
        <v>7173.6214893103452</v>
      </c>
      <c r="P45" s="2">
        <f t="shared" si="30"/>
        <v>4680788.0217749998</v>
      </c>
      <c r="Q45" s="2">
        <f t="shared" si="30"/>
        <v>19926.726359195403</v>
      </c>
      <c r="R45" s="2">
        <f t="shared" si="30"/>
        <v>13002188.949375</v>
      </c>
    </row>
    <row r="46" spans="1:18" x14ac:dyDescent="0.3">
      <c r="D46">
        <v>80802625</v>
      </c>
      <c r="E46" t="s">
        <v>14</v>
      </c>
      <c r="G46" s="3">
        <v>1304.9999999999998</v>
      </c>
      <c r="H46" s="4">
        <f>+I46/6</f>
        <v>1988.6726359195409</v>
      </c>
      <c r="I46" s="2">
        <f t="shared" si="30"/>
        <v>11932.035815517245</v>
      </c>
      <c r="J46" s="2">
        <f t="shared" si="30"/>
        <v>15571306.739250001</v>
      </c>
      <c r="K46" s="2">
        <f t="shared" si="30"/>
        <v>1789.8053723275866</v>
      </c>
      <c r="L46" s="2">
        <f t="shared" si="30"/>
        <v>2335696.0108874999</v>
      </c>
      <c r="M46" s="2">
        <f t="shared" si="30"/>
        <v>2028.4460886379316</v>
      </c>
      <c r="N46" s="2">
        <f t="shared" si="30"/>
        <v>2647122.1456725001</v>
      </c>
      <c r="O46" s="2">
        <f t="shared" si="30"/>
        <v>2147.766446793104</v>
      </c>
      <c r="P46" s="2">
        <f t="shared" si="30"/>
        <v>2802835.2130649998</v>
      </c>
      <c r="Q46" s="2">
        <f t="shared" si="30"/>
        <v>5966.0179077586226</v>
      </c>
      <c r="R46" s="2">
        <f t="shared" si="30"/>
        <v>7785653.3696250003</v>
      </c>
    </row>
    <row r="47" spans="1:18" x14ac:dyDescent="0.3">
      <c r="D47">
        <v>80802633</v>
      </c>
      <c r="E47" t="s">
        <v>15</v>
      </c>
      <c r="G47" s="3">
        <v>1304.9999999999998</v>
      </c>
      <c r="H47" s="4">
        <f>+I47/6</f>
        <v>2840.9609084564859</v>
      </c>
      <c r="I47" s="2">
        <f t="shared" si="30"/>
        <v>17045.765450738916</v>
      </c>
      <c r="J47" s="2">
        <f t="shared" si="30"/>
        <v>22244723.913214285</v>
      </c>
      <c r="K47" s="2">
        <f t="shared" si="30"/>
        <v>2556.8648176108372</v>
      </c>
      <c r="L47" s="2">
        <f t="shared" si="30"/>
        <v>3336708.5869821431</v>
      </c>
      <c r="M47" s="2">
        <f t="shared" si="30"/>
        <v>2897.780126625616</v>
      </c>
      <c r="N47" s="2">
        <f t="shared" si="30"/>
        <v>3781603.0652464284</v>
      </c>
      <c r="O47" s="2">
        <f t="shared" si="30"/>
        <v>3068.2377811330048</v>
      </c>
      <c r="P47" s="2">
        <f t="shared" si="30"/>
        <v>4004050.3043785715</v>
      </c>
      <c r="Q47" s="2">
        <f t="shared" si="30"/>
        <v>8522.8827253694581</v>
      </c>
      <c r="R47" s="2">
        <f t="shared" si="30"/>
        <v>11122361.956607142</v>
      </c>
    </row>
    <row r="48" spans="1:18" x14ac:dyDescent="0.3">
      <c r="D48">
        <v>86415798</v>
      </c>
      <c r="E48" t="s">
        <v>16</v>
      </c>
      <c r="G48" s="3">
        <v>326.24999999999994</v>
      </c>
      <c r="H48" s="4">
        <f>+I48/6</f>
        <v>5303.5169378420824</v>
      </c>
      <c r="I48" s="2">
        <f t="shared" si="30"/>
        <v>31821.101627052492</v>
      </c>
      <c r="J48" s="2">
        <f t="shared" si="30"/>
        <v>10381634.405825874</v>
      </c>
      <c r="K48" s="2">
        <f t="shared" si="30"/>
        <v>4773.1652440578737</v>
      </c>
      <c r="L48" s="2">
        <f t="shared" si="30"/>
        <v>1557245.1608738811</v>
      </c>
      <c r="M48" s="2">
        <f t="shared" si="30"/>
        <v>5409.5872765989243</v>
      </c>
      <c r="N48" s="2">
        <f t="shared" si="30"/>
        <v>1764877.8489903987</v>
      </c>
      <c r="O48" s="2">
        <f t="shared" si="30"/>
        <v>5727.7982928694482</v>
      </c>
      <c r="P48" s="2">
        <f t="shared" si="30"/>
        <v>1868694.1930486574</v>
      </c>
      <c r="Q48" s="2">
        <f t="shared" si="30"/>
        <v>15910.550813526246</v>
      </c>
      <c r="R48" s="2">
        <f t="shared" si="30"/>
        <v>5190817.2029129369</v>
      </c>
    </row>
    <row r="49" spans="9:18" x14ac:dyDescent="0.3">
      <c r="I49" s="2">
        <f>SUM(I45:I48)</f>
        <v>100652.35561169946</v>
      </c>
      <c r="J49" s="2">
        <f>SUM(J45:J48)</f>
        <v>74202042.957040146</v>
      </c>
      <c r="K49" s="2">
        <f t="shared" ref="K49:R49" si="31">SUM(K45:K48)</f>
        <v>15097.853341754919</v>
      </c>
      <c r="L49" s="2">
        <f t="shared" si="31"/>
        <v>11130306.443556024</v>
      </c>
      <c r="M49" s="2">
        <f t="shared" si="31"/>
        <v>17110.900453988907</v>
      </c>
      <c r="N49" s="2">
        <f t="shared" si="31"/>
        <v>12614347.302696828</v>
      </c>
      <c r="O49" s="2">
        <f t="shared" si="31"/>
        <v>18117.4240101059</v>
      </c>
      <c r="P49" s="2">
        <f t="shared" si="31"/>
        <v>13356367.732267229</v>
      </c>
      <c r="Q49" s="2">
        <f t="shared" si="31"/>
        <v>50326.177805849729</v>
      </c>
      <c r="R49" s="2">
        <f t="shared" si="31"/>
        <v>37101021.478520073</v>
      </c>
    </row>
  </sheetData>
  <autoFilter ref="A3:I43" xr:uid="{5A479D41-403D-4D20-8FB0-9A7416261258}">
    <filterColumn colId="0">
      <filters>
        <filter val="VARANASI"/>
      </filters>
    </filterColumn>
    <filterColumn colId="1">
      <filters>
        <filter val="LUCKNOW ABM"/>
      </filters>
    </filterColumn>
    <sortState xmlns:xlrd2="http://schemas.microsoft.com/office/spreadsheetml/2017/richdata2" ref="A10:I43">
      <sortCondition ref="A3:A43"/>
    </sortState>
  </autoFilter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8F4B-7635-49A7-A918-9F222C4BEA04}">
  <dimension ref="A3:V229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24" sqref="E24"/>
    </sheetView>
  </sheetViews>
  <sheetFormatPr defaultRowHeight="13" x14ac:dyDescent="0.3"/>
  <cols>
    <col min="2" max="2" width="20" bestFit="1" customWidth="1"/>
    <col min="3" max="3" width="18.8984375" bestFit="1" customWidth="1"/>
    <col min="4" max="4" width="12.09765625" customWidth="1"/>
    <col min="5" max="6" width="10.296875" style="13" bestFit="1" customWidth="1"/>
    <col min="7" max="8" width="11.296875" style="13" bestFit="1" customWidth="1"/>
    <col min="9" max="10" width="10.296875" style="13" bestFit="1" customWidth="1"/>
    <col min="11" max="11" width="11.296875" style="13" bestFit="1" customWidth="1"/>
    <col min="12" max="13" width="10.296875" style="13" bestFit="1" customWidth="1"/>
    <col min="14" max="14" width="11.296875" style="13" bestFit="1" customWidth="1"/>
    <col min="15" max="16" width="9.296875" style="13" bestFit="1" customWidth="1"/>
    <col min="17" max="19" width="10.296875" style="13" bestFit="1" customWidth="1"/>
    <col min="20" max="20" width="11.296875" style="13" bestFit="1" customWidth="1"/>
    <col min="21" max="21" width="9.296875" style="13" bestFit="1" customWidth="1"/>
    <col min="22" max="22" width="11.296875" style="13" bestFit="1" customWidth="1"/>
  </cols>
  <sheetData>
    <row r="3" spans="1:22" x14ac:dyDescent="0.3">
      <c r="D3" s="12" t="s">
        <v>42</v>
      </c>
      <c r="G3" s="18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s="16" customFormat="1" ht="39" x14ac:dyDescent="0.3">
      <c r="A4" s="14" t="s">
        <v>32</v>
      </c>
      <c r="B4" s="14" t="s">
        <v>31</v>
      </c>
      <c r="C4" s="14" t="s">
        <v>0</v>
      </c>
      <c r="D4" s="15" t="s">
        <v>57</v>
      </c>
      <c r="E4" s="15" t="s">
        <v>44</v>
      </c>
      <c r="F4" s="15" t="s">
        <v>59</v>
      </c>
      <c r="G4" s="17" t="s">
        <v>58</v>
      </c>
      <c r="H4"/>
      <c r="I4"/>
      <c r="J4"/>
      <c r="K4"/>
      <c r="L4"/>
      <c r="M4"/>
      <c r="N4"/>
    </row>
    <row r="5" spans="1:22" x14ac:dyDescent="0.3">
      <c r="A5" t="s">
        <v>34</v>
      </c>
      <c r="B5" t="s">
        <v>33</v>
      </c>
      <c r="C5" t="s">
        <v>1</v>
      </c>
      <c r="D5" s="13">
        <v>1259914.6541206071</v>
      </c>
      <c r="E5" s="13">
        <v>1427903.2746700214</v>
      </c>
      <c r="F5" s="13">
        <v>1511897.5849447285</v>
      </c>
      <c r="G5" s="13">
        <v>4199715.5137353567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3">
      <c r="C6" t="s">
        <v>2</v>
      </c>
      <c r="D6" s="13">
        <v>530964.03280797007</v>
      </c>
      <c r="E6" s="13">
        <v>601759.2371823662</v>
      </c>
      <c r="F6" s="13">
        <v>637156.83936956408</v>
      </c>
      <c r="G6" s="13">
        <v>1769880.1093599005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3">
      <c r="C7" t="s">
        <v>3</v>
      </c>
      <c r="D7" s="13">
        <v>315353.24999999994</v>
      </c>
      <c r="E7" s="13">
        <v>357400.35</v>
      </c>
      <c r="F7" s="13">
        <v>378423.89999999991</v>
      </c>
      <c r="G7" s="13">
        <v>1051177.4999999998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x14ac:dyDescent="0.3">
      <c r="C8" t="s">
        <v>4</v>
      </c>
      <c r="D8" s="13">
        <v>315353.24999999994</v>
      </c>
      <c r="E8" s="13">
        <v>357400.35</v>
      </c>
      <c r="F8" s="13">
        <v>378423.89999999991</v>
      </c>
      <c r="G8" s="13">
        <v>1051177.4999999998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x14ac:dyDescent="0.3">
      <c r="B9" s="19" t="s">
        <v>38</v>
      </c>
      <c r="C9" s="19"/>
      <c r="D9" s="20">
        <v>2421585.1869285773</v>
      </c>
      <c r="E9" s="20">
        <v>2744463.2118523875</v>
      </c>
      <c r="F9" s="20">
        <v>2905902.2243142924</v>
      </c>
      <c r="G9" s="20">
        <v>8071950.6230952572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x14ac:dyDescent="0.3">
      <c r="B10" t="s">
        <v>35</v>
      </c>
      <c r="C10" t="s">
        <v>5</v>
      </c>
      <c r="D10" s="13">
        <v>451031.40400448616</v>
      </c>
      <c r="E10" s="13">
        <v>511168.92453841772</v>
      </c>
      <c r="F10" s="13">
        <v>541237.68480538344</v>
      </c>
      <c r="G10" s="13">
        <v>1503438.0133482872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x14ac:dyDescent="0.3">
      <c r="C11" t="s">
        <v>6</v>
      </c>
      <c r="D11" s="13">
        <v>6569554.9822003078</v>
      </c>
      <c r="E11" s="13">
        <v>7445495.6464936826</v>
      </c>
      <c r="F11" s="13">
        <v>7883465.9786403701</v>
      </c>
      <c r="G11" s="13">
        <v>21898516.60733436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x14ac:dyDescent="0.3">
      <c r="B12" s="19" t="s">
        <v>39</v>
      </c>
      <c r="C12" s="19"/>
      <c r="D12" s="20">
        <v>7020586.386204794</v>
      </c>
      <c r="E12" s="20">
        <v>7956664.5710321004</v>
      </c>
      <c r="F12" s="20">
        <v>8424703.663445754</v>
      </c>
      <c r="G12" s="20">
        <v>23401954.620682649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x14ac:dyDescent="0.3">
      <c r="B13" t="s">
        <v>36</v>
      </c>
      <c r="C13" t="s">
        <v>7</v>
      </c>
      <c r="D13" s="13">
        <v>315353.24999999994</v>
      </c>
      <c r="E13" s="13">
        <v>357400.35</v>
      </c>
      <c r="F13" s="13">
        <v>378423.89999999991</v>
      </c>
      <c r="G13" s="13">
        <v>1051177.4999999998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x14ac:dyDescent="0.3">
      <c r="C14" t="s">
        <v>9</v>
      </c>
      <c r="D14" s="13">
        <v>652455.803026743</v>
      </c>
      <c r="E14" s="13">
        <v>739449.91009697539</v>
      </c>
      <c r="F14" s="13">
        <v>782946.96363209153</v>
      </c>
      <c r="G14" s="13">
        <v>2174852.6767558097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3">
      <c r="C15" t="s">
        <v>8</v>
      </c>
      <c r="D15" s="13">
        <v>404972.5673959094</v>
      </c>
      <c r="E15" s="13">
        <v>458968.90971536399</v>
      </c>
      <c r="F15" s="13">
        <v>485967.08087509125</v>
      </c>
      <c r="G15" s="13">
        <v>1349908.5579863647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x14ac:dyDescent="0.3">
      <c r="C16" t="s">
        <v>10</v>
      </c>
      <c r="D16" s="13">
        <v>315353.24999999994</v>
      </c>
      <c r="E16" s="13">
        <v>357400.35</v>
      </c>
      <c r="F16" s="13">
        <v>378423.89999999991</v>
      </c>
      <c r="G16" s="13">
        <v>1051177.4999999998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B17" s="19" t="s">
        <v>40</v>
      </c>
      <c r="C17" s="19"/>
      <c r="D17" s="20">
        <v>1688134.8704226525</v>
      </c>
      <c r="E17" s="20">
        <v>1913219.5198123395</v>
      </c>
      <c r="F17" s="20">
        <v>2025761.8445071825</v>
      </c>
      <c r="G17" s="20">
        <v>5627116.2347421739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A18" t="s">
        <v>37</v>
      </c>
      <c r="D18" s="13">
        <v>11130306.443556024</v>
      </c>
      <c r="E18" s="13">
        <v>12614347.302696826</v>
      </c>
      <c r="F18" s="13">
        <v>13356367.732267231</v>
      </c>
      <c r="G18" s="13">
        <v>37101021.47852008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">
      <c r="A19" t="s">
        <v>30</v>
      </c>
      <c r="D19" s="13">
        <v>11130306.443556024</v>
      </c>
      <c r="E19" s="13">
        <v>12614347.302696826</v>
      </c>
      <c r="F19" s="13">
        <v>13356367.732267231</v>
      </c>
      <c r="G19" s="13">
        <v>37101021.47852008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3"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"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3"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x14ac:dyDescent="0.3"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x14ac:dyDescent="0.3"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x14ac:dyDescent="0.3"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x14ac:dyDescent="0.3"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x14ac:dyDescent="0.3"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x14ac:dyDescent="0.3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x14ac:dyDescent="0.3"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x14ac:dyDescent="0.3"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x14ac:dyDescent="0.3"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</sheetData>
  <pageMargins left="0.7" right="0.7" top="0.75" bottom="0.75" header="0.3" footer="0.3"/>
  <pageSetup orientation="portrait" r:id="rId2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073E-6D13-4FD0-AD5C-FB685BBA7392}">
  <dimension ref="A1:V229"/>
  <sheetViews>
    <sheetView workbookViewId="0">
      <pane xSplit="2" ySplit="6" topLeftCell="C24" activePane="bottomRight" state="frozen"/>
      <selection pane="topRight" activeCell="C1" sqref="C1"/>
      <selection pane="bottomLeft" activeCell="A7" sqref="A7"/>
      <selection pane="bottomRight" activeCell="D19" sqref="D19"/>
    </sheetView>
  </sheetViews>
  <sheetFormatPr defaultRowHeight="13" x14ac:dyDescent="0.3"/>
  <cols>
    <col min="1" max="1" width="16.8984375" bestFit="1" customWidth="1"/>
    <col min="2" max="2" width="20" bestFit="1" customWidth="1"/>
    <col min="3" max="3" width="10.296875" customWidth="1"/>
    <col min="4" max="4" width="9.3984375" customWidth="1"/>
    <col min="5" max="8" width="9.296875" style="13" bestFit="1" customWidth="1"/>
    <col min="9" max="10" width="10.296875" style="13" bestFit="1" customWidth="1"/>
    <col min="11" max="11" width="9.3984375" style="13" bestFit="1" customWidth="1"/>
    <col min="12" max="12" width="11.296875" style="13" bestFit="1" customWidth="1"/>
    <col min="13" max="16" width="9.296875" style="13" bestFit="1" customWidth="1"/>
    <col min="17" max="19" width="10.296875" style="13" bestFit="1" customWidth="1"/>
    <col min="20" max="22" width="11.296875" style="13" bestFit="1" customWidth="1"/>
  </cols>
  <sheetData>
    <row r="1" spans="1:22" x14ac:dyDescent="0.3">
      <c r="A1" s="11" t="s">
        <v>32</v>
      </c>
      <c r="B1" t="s">
        <v>60</v>
      </c>
    </row>
    <row r="2" spans="1:22" x14ac:dyDescent="0.3">
      <c r="A2" s="11" t="s">
        <v>31</v>
      </c>
      <c r="B2" t="s">
        <v>60</v>
      </c>
    </row>
    <row r="3" spans="1:22" x14ac:dyDescent="0.3"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3">
      <c r="C4" s="12" t="s">
        <v>42</v>
      </c>
      <c r="D4" s="13"/>
      <c r="K4"/>
      <c r="L4"/>
      <c r="M4"/>
      <c r="N4"/>
      <c r="O4"/>
      <c r="P4"/>
      <c r="Q4"/>
      <c r="R4"/>
      <c r="S4"/>
      <c r="T4"/>
      <c r="U4"/>
      <c r="V4"/>
    </row>
    <row r="5" spans="1:22" s="16" customFormat="1" ht="39" x14ac:dyDescent="0.3">
      <c r="A5" s="14" t="s">
        <v>0</v>
      </c>
      <c r="B5" s="14" t="s">
        <v>12</v>
      </c>
      <c r="C5" s="15" t="s">
        <v>41</v>
      </c>
      <c r="D5" s="15" t="s">
        <v>43</v>
      </c>
      <c r="E5" s="15" t="s">
        <v>55</v>
      </c>
      <c r="F5" s="15" t="s">
        <v>56</v>
      </c>
      <c r="G5" s="15" t="s">
        <v>57</v>
      </c>
      <c r="H5" s="15" t="s">
        <v>44</v>
      </c>
      <c r="I5" s="15" t="s">
        <v>59</v>
      </c>
      <c r="J5" s="15" t="s">
        <v>58</v>
      </c>
      <c r="K5"/>
      <c r="L5"/>
      <c r="M5"/>
      <c r="N5"/>
      <c r="O5"/>
      <c r="P5"/>
      <c r="Q5"/>
      <c r="R5"/>
      <c r="S5"/>
      <c r="T5"/>
      <c r="U5"/>
    </row>
    <row r="6" spans="1:22" x14ac:dyDescent="0.3">
      <c r="A6" t="s">
        <v>1</v>
      </c>
      <c r="B6" t="s">
        <v>13</v>
      </c>
      <c r="C6" s="13">
        <v>675.86206896551721</v>
      </c>
      <c r="D6" s="13">
        <v>765.97701149425291</v>
      </c>
      <c r="E6" s="13">
        <v>811.03448275862058</v>
      </c>
      <c r="F6" s="13">
        <v>2252.8735632183907</v>
      </c>
      <c r="G6" s="13">
        <v>440999.99999999994</v>
      </c>
      <c r="H6" s="13">
        <v>499799.99999999994</v>
      </c>
      <c r="I6" s="13">
        <v>529199.99999999988</v>
      </c>
      <c r="J6" s="13">
        <v>1469999.9999999998</v>
      </c>
      <c r="K6"/>
      <c r="L6"/>
      <c r="M6"/>
      <c r="N6"/>
      <c r="O6"/>
      <c r="P6"/>
      <c r="Q6"/>
      <c r="R6"/>
      <c r="S6"/>
      <c r="T6"/>
      <c r="U6"/>
      <c r="V6"/>
    </row>
    <row r="7" spans="1:22" x14ac:dyDescent="0.3">
      <c r="B7" t="s">
        <v>14</v>
      </c>
      <c r="C7" s="13">
        <v>202.75862068965523</v>
      </c>
      <c r="D7" s="13">
        <v>229.79310344827596</v>
      </c>
      <c r="E7" s="13">
        <v>243.31034482758628</v>
      </c>
      <c r="F7" s="13">
        <v>675.86206896551744</v>
      </c>
      <c r="G7" s="13">
        <v>264600</v>
      </c>
      <c r="H7" s="13">
        <v>299880.00000000006</v>
      </c>
      <c r="I7" s="13">
        <v>317520.00000000006</v>
      </c>
      <c r="J7" s="13">
        <v>882000</v>
      </c>
      <c r="K7"/>
      <c r="L7"/>
      <c r="M7"/>
      <c r="N7"/>
      <c r="O7"/>
      <c r="P7"/>
      <c r="Q7"/>
      <c r="R7"/>
      <c r="S7"/>
      <c r="T7"/>
      <c r="U7"/>
      <c r="V7"/>
    </row>
    <row r="8" spans="1:22" x14ac:dyDescent="0.3">
      <c r="B8" t="s">
        <v>16</v>
      </c>
      <c r="C8" s="13">
        <v>540.42805860722478</v>
      </c>
      <c r="D8" s="13">
        <v>612.48513308818815</v>
      </c>
      <c r="E8" s="13">
        <v>648.51367032866972</v>
      </c>
      <c r="F8" s="13">
        <v>1801.4268620240828</v>
      </c>
      <c r="G8" s="13">
        <v>176314.65412060704</v>
      </c>
      <c r="H8" s="13">
        <v>199823.27467002135</v>
      </c>
      <c r="I8" s="13">
        <v>211577.58494472847</v>
      </c>
      <c r="J8" s="13">
        <v>587715.51373535686</v>
      </c>
      <c r="K8"/>
      <c r="L8"/>
      <c r="M8"/>
      <c r="N8"/>
      <c r="O8"/>
      <c r="P8"/>
      <c r="Q8"/>
      <c r="R8"/>
      <c r="S8"/>
      <c r="T8"/>
      <c r="U8"/>
      <c r="V8"/>
    </row>
    <row r="9" spans="1:22" x14ac:dyDescent="0.3">
      <c r="B9" t="s">
        <v>15</v>
      </c>
      <c r="C9" s="13">
        <v>289.65517241379314</v>
      </c>
      <c r="D9" s="13">
        <v>328.27586206896558</v>
      </c>
      <c r="E9" s="13">
        <v>347.58620689655174</v>
      </c>
      <c r="F9" s="13">
        <v>965.51724137931046</v>
      </c>
      <c r="G9" s="13">
        <v>378000</v>
      </c>
      <c r="H9" s="13">
        <v>428400.00000000006</v>
      </c>
      <c r="I9" s="13">
        <v>453600</v>
      </c>
      <c r="J9" s="13">
        <v>1260000</v>
      </c>
      <c r="K9"/>
      <c r="L9"/>
      <c r="M9"/>
      <c r="N9"/>
      <c r="O9"/>
      <c r="P9"/>
      <c r="Q9"/>
      <c r="R9"/>
      <c r="S9"/>
      <c r="T9"/>
      <c r="U9"/>
      <c r="V9"/>
    </row>
    <row r="10" spans="1:22" x14ac:dyDescent="0.3">
      <c r="A10" s="19" t="s">
        <v>45</v>
      </c>
      <c r="B10" s="19"/>
      <c r="C10" s="20">
        <v>1708.7039206761901</v>
      </c>
      <c r="D10" s="20">
        <v>1936.5311100996826</v>
      </c>
      <c r="E10" s="20">
        <v>2050.4447048114284</v>
      </c>
      <c r="F10" s="20">
        <v>5695.6797355873014</v>
      </c>
      <c r="G10" s="20">
        <v>1259914.6541206071</v>
      </c>
      <c r="H10" s="20">
        <v>1427903.2746700214</v>
      </c>
      <c r="I10" s="20">
        <v>1511897.5849447285</v>
      </c>
      <c r="J10" s="20">
        <v>4199715.5137353567</v>
      </c>
      <c r="K10"/>
      <c r="L10"/>
      <c r="M10"/>
      <c r="N10"/>
      <c r="O10"/>
      <c r="P10"/>
      <c r="Q10"/>
      <c r="R10"/>
      <c r="S10"/>
      <c r="T10"/>
      <c r="U10"/>
      <c r="V10"/>
    </row>
    <row r="11" spans="1:22" x14ac:dyDescent="0.3">
      <c r="A11" t="s">
        <v>5</v>
      </c>
      <c r="B11" t="s">
        <v>13</v>
      </c>
      <c r="C11" s="13">
        <v>241.94894224137931</v>
      </c>
      <c r="D11" s="13">
        <v>274.20880120689657</v>
      </c>
      <c r="E11" s="13">
        <v>290.33873068965516</v>
      </c>
      <c r="F11" s="13">
        <v>806.49647413793105</v>
      </c>
      <c r="G11" s="13">
        <v>157871.6848125</v>
      </c>
      <c r="H11" s="13">
        <v>178921.2427875</v>
      </c>
      <c r="I11" s="13">
        <v>189446.02177499997</v>
      </c>
      <c r="J11" s="13">
        <v>526238.94937499997</v>
      </c>
      <c r="K11"/>
      <c r="L11"/>
      <c r="M11"/>
      <c r="N11"/>
      <c r="O11"/>
      <c r="P11"/>
      <c r="Q11"/>
      <c r="R11"/>
      <c r="S11"/>
      <c r="T11"/>
      <c r="U11"/>
      <c r="V11"/>
    </row>
    <row r="12" spans="1:22" x14ac:dyDescent="0.3">
      <c r="B12" t="s">
        <v>14</v>
      </c>
      <c r="C12" s="13">
        <v>72.584682672413791</v>
      </c>
      <c r="D12" s="13">
        <v>82.262640362068979</v>
      </c>
      <c r="E12" s="13">
        <v>87.101619206896544</v>
      </c>
      <c r="F12" s="13">
        <v>241.94894224137931</v>
      </c>
      <c r="G12" s="13">
        <v>94723.010887499971</v>
      </c>
      <c r="H12" s="13">
        <v>107352.74567249998</v>
      </c>
      <c r="I12" s="13">
        <v>113667.61306499997</v>
      </c>
      <c r="J12" s="13">
        <v>315743.36962499993</v>
      </c>
      <c r="K12"/>
      <c r="L12"/>
      <c r="M12"/>
      <c r="N12"/>
      <c r="O12"/>
      <c r="P12"/>
      <c r="Q12"/>
      <c r="R12"/>
      <c r="S12"/>
      <c r="T12"/>
      <c r="U12"/>
      <c r="V12"/>
    </row>
    <row r="13" spans="1:22" x14ac:dyDescent="0.3">
      <c r="B13" t="s">
        <v>16</v>
      </c>
      <c r="C13" s="13">
        <v>193.46550596886865</v>
      </c>
      <c r="D13" s="13">
        <v>219.26090676471784</v>
      </c>
      <c r="E13" s="13">
        <v>232.1586071626424</v>
      </c>
      <c r="F13" s="13">
        <v>644.88501989622887</v>
      </c>
      <c r="G13" s="13">
        <v>63118.121322343388</v>
      </c>
      <c r="H13" s="13">
        <v>71533.870831989188</v>
      </c>
      <c r="I13" s="13">
        <v>75741.74558681206</v>
      </c>
      <c r="J13" s="13">
        <v>210393.73774114464</v>
      </c>
      <c r="K13"/>
      <c r="L13"/>
      <c r="M13"/>
      <c r="N13"/>
      <c r="O13"/>
      <c r="P13"/>
      <c r="Q13"/>
      <c r="R13"/>
      <c r="S13"/>
      <c r="T13"/>
      <c r="U13"/>
      <c r="V13"/>
    </row>
    <row r="14" spans="1:22" x14ac:dyDescent="0.3">
      <c r="B14" t="s">
        <v>15</v>
      </c>
      <c r="C14" s="13">
        <v>103.692403817734</v>
      </c>
      <c r="D14" s="13">
        <v>117.51805766009855</v>
      </c>
      <c r="E14" s="13">
        <v>124.43088458128079</v>
      </c>
      <c r="F14" s="13">
        <v>345.64134605911335</v>
      </c>
      <c r="G14" s="13">
        <v>135318.58698214285</v>
      </c>
      <c r="H14" s="13">
        <v>153361.06524642857</v>
      </c>
      <c r="I14" s="13">
        <v>162382.3043785714</v>
      </c>
      <c r="J14" s="13">
        <v>451061.95660714281</v>
      </c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3">
      <c r="A15" s="19" t="s">
        <v>49</v>
      </c>
      <c r="B15" s="19"/>
      <c r="C15" s="20">
        <v>611.69153470039578</v>
      </c>
      <c r="D15" s="20">
        <v>693.2504059937819</v>
      </c>
      <c r="E15" s="20">
        <v>734.02984164047496</v>
      </c>
      <c r="F15" s="20">
        <v>2038.9717823346525</v>
      </c>
      <c r="G15" s="20">
        <v>451031.40400448628</v>
      </c>
      <c r="H15" s="20">
        <v>511168.92453841772</v>
      </c>
      <c r="I15" s="20">
        <v>541237.68480538344</v>
      </c>
      <c r="J15" s="20">
        <v>1503438.0133482874</v>
      </c>
      <c r="K15"/>
      <c r="L15"/>
      <c r="M15"/>
      <c r="N15"/>
      <c r="O15"/>
      <c r="P15"/>
      <c r="Q15"/>
      <c r="R15"/>
      <c r="S15"/>
      <c r="T15"/>
      <c r="U15"/>
      <c r="V15"/>
    </row>
    <row r="16" spans="1:22" x14ac:dyDescent="0.3">
      <c r="A16" t="s">
        <v>6</v>
      </c>
      <c r="B16" t="s">
        <v>13</v>
      </c>
      <c r="C16" s="13">
        <v>3524.1379310344832</v>
      </c>
      <c r="D16" s="13">
        <v>3994.0229885057479</v>
      </c>
      <c r="E16" s="13">
        <v>4228.9655172413795</v>
      </c>
      <c r="F16" s="13">
        <v>11747.126436781611</v>
      </c>
      <c r="G16" s="13">
        <v>2299500</v>
      </c>
      <c r="H16" s="13">
        <v>2606100</v>
      </c>
      <c r="I16" s="13">
        <v>2759400</v>
      </c>
      <c r="J16" s="13">
        <v>7665000</v>
      </c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B17" t="s">
        <v>14</v>
      </c>
      <c r="C17" s="13">
        <v>1057.2413793103451</v>
      </c>
      <c r="D17" s="13">
        <v>1198.2068965517246</v>
      </c>
      <c r="E17" s="13">
        <v>1268.6896551724142</v>
      </c>
      <c r="F17" s="13">
        <v>3524.1379310344837</v>
      </c>
      <c r="G17" s="13">
        <v>1379700</v>
      </c>
      <c r="H17" s="13">
        <v>1563660</v>
      </c>
      <c r="I17" s="13">
        <v>1655640</v>
      </c>
      <c r="J17" s="13">
        <v>4599000</v>
      </c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B18" t="s">
        <v>16</v>
      </c>
      <c r="C18" s="13">
        <v>2817.9463055948145</v>
      </c>
      <c r="D18" s="13">
        <v>3193.6724796741237</v>
      </c>
      <c r="E18" s="13">
        <v>3381.5355667137774</v>
      </c>
      <c r="F18" s="13">
        <v>9393.1543519827155</v>
      </c>
      <c r="G18" s="13">
        <v>919354.98220030812</v>
      </c>
      <c r="H18" s="13">
        <v>1041935.6464936826</v>
      </c>
      <c r="I18" s="13">
        <v>1103225.9786403698</v>
      </c>
      <c r="J18" s="13">
        <v>3064516.6073343605</v>
      </c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">
      <c r="B19" t="s">
        <v>15</v>
      </c>
      <c r="C19" s="13">
        <v>1510.344827586207</v>
      </c>
      <c r="D19" s="13">
        <v>1711.7241379310349</v>
      </c>
      <c r="E19" s="13">
        <v>1812.4137931034484</v>
      </c>
      <c r="F19" s="13">
        <v>5034.4827586206902</v>
      </c>
      <c r="G19" s="13">
        <v>1971000</v>
      </c>
      <c r="H19" s="13">
        <v>2233800</v>
      </c>
      <c r="I19" s="13">
        <v>2365200</v>
      </c>
      <c r="J19" s="13">
        <v>6570000</v>
      </c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3">
      <c r="A20" s="19" t="s">
        <v>50</v>
      </c>
      <c r="B20" s="19"/>
      <c r="C20" s="20">
        <v>8909.6704435258489</v>
      </c>
      <c r="D20" s="20">
        <v>10097.62650266263</v>
      </c>
      <c r="E20" s="20">
        <v>10691.60453223102</v>
      </c>
      <c r="F20" s="20">
        <v>29698.901478419502</v>
      </c>
      <c r="G20" s="20">
        <v>6569554.9822003078</v>
      </c>
      <c r="H20" s="20">
        <v>7445495.6464936826</v>
      </c>
      <c r="I20" s="20">
        <v>7883465.9786403701</v>
      </c>
      <c r="J20" s="20">
        <v>21898516.60733436</v>
      </c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">
      <c r="A21" t="s">
        <v>2</v>
      </c>
      <c r="B21" t="s">
        <v>13</v>
      </c>
      <c r="C21" s="13">
        <v>284.82758620689657</v>
      </c>
      <c r="D21" s="13">
        <v>322.80459770114948</v>
      </c>
      <c r="E21" s="13">
        <v>341.79310344827587</v>
      </c>
      <c r="F21" s="13">
        <v>949.42528735632186</v>
      </c>
      <c r="G21" s="13">
        <v>185850</v>
      </c>
      <c r="H21" s="13">
        <v>210630.00000000003</v>
      </c>
      <c r="I21" s="13">
        <v>223020</v>
      </c>
      <c r="J21" s="13">
        <v>619500</v>
      </c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B22" t="s">
        <v>14</v>
      </c>
      <c r="C22" s="13">
        <v>85.448275862068968</v>
      </c>
      <c r="D22" s="13">
        <v>96.841379310344834</v>
      </c>
      <c r="E22" s="13">
        <v>102.53793103448277</v>
      </c>
      <c r="F22" s="13">
        <v>284.82758620689657</v>
      </c>
      <c r="G22" s="13">
        <v>111509.99999999999</v>
      </c>
      <c r="H22" s="13">
        <v>126377.99999999999</v>
      </c>
      <c r="I22" s="13">
        <v>133811.99999999997</v>
      </c>
      <c r="J22" s="13">
        <v>371699.99999999994</v>
      </c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3">
      <c r="B23" t="s">
        <v>16</v>
      </c>
      <c r="C23" s="13">
        <v>227.75182469875904</v>
      </c>
      <c r="D23" s="13">
        <v>258.11873465859361</v>
      </c>
      <c r="E23" s="13">
        <v>273.30218963851081</v>
      </c>
      <c r="F23" s="13">
        <v>759.17274899586346</v>
      </c>
      <c r="G23" s="13">
        <v>74304.032807970114</v>
      </c>
      <c r="H23" s="13">
        <v>84211.237182366138</v>
      </c>
      <c r="I23" s="13">
        <v>89164.839369564143</v>
      </c>
      <c r="J23" s="13">
        <v>247680.10935990041</v>
      </c>
      <c r="K23"/>
      <c r="L23"/>
      <c r="M23"/>
      <c r="N23"/>
      <c r="O23"/>
      <c r="P23"/>
      <c r="Q23"/>
      <c r="R23"/>
      <c r="S23"/>
      <c r="T23"/>
      <c r="U23"/>
      <c r="V23"/>
    </row>
    <row r="24" spans="1:22" x14ac:dyDescent="0.3">
      <c r="B24" t="s">
        <v>15</v>
      </c>
      <c r="C24" s="13">
        <v>122.06896551724138</v>
      </c>
      <c r="D24" s="13">
        <v>138.34482758620692</v>
      </c>
      <c r="E24" s="13">
        <v>146.48275862068965</v>
      </c>
      <c r="F24" s="13">
        <v>406.89655172413796</v>
      </c>
      <c r="G24" s="13">
        <v>159300</v>
      </c>
      <c r="H24" s="13">
        <v>180540</v>
      </c>
      <c r="I24" s="13">
        <v>191160</v>
      </c>
      <c r="J24" s="13">
        <v>531000</v>
      </c>
      <c r="K24"/>
      <c r="L24"/>
      <c r="M24"/>
      <c r="N24"/>
      <c r="O24"/>
      <c r="P24"/>
      <c r="Q24"/>
      <c r="R24"/>
      <c r="S24"/>
      <c r="T24"/>
      <c r="U24"/>
      <c r="V24"/>
    </row>
    <row r="25" spans="1:22" x14ac:dyDescent="0.3">
      <c r="A25" s="19" t="s">
        <v>46</v>
      </c>
      <c r="B25" s="19"/>
      <c r="C25" s="20">
        <v>720.09665228496601</v>
      </c>
      <c r="D25" s="20">
        <v>816.10953925629497</v>
      </c>
      <c r="E25" s="20">
        <v>864.1159827419591</v>
      </c>
      <c r="F25" s="20">
        <v>2400.3221742832197</v>
      </c>
      <c r="G25" s="20">
        <v>530964.03280797019</v>
      </c>
      <c r="H25" s="20">
        <v>601759.2371823662</v>
      </c>
      <c r="I25" s="20">
        <v>637156.83936956408</v>
      </c>
      <c r="J25" s="20">
        <v>1769880.1093599005</v>
      </c>
      <c r="K25"/>
      <c r="L25"/>
      <c r="M25"/>
      <c r="N25"/>
      <c r="O25"/>
      <c r="P25"/>
      <c r="Q25"/>
      <c r="R25"/>
      <c r="S25"/>
      <c r="T25"/>
      <c r="U25"/>
      <c r="V25"/>
    </row>
    <row r="26" spans="1:22" x14ac:dyDescent="0.3">
      <c r="A26" t="s">
        <v>7</v>
      </c>
      <c r="B26" t="s">
        <v>13</v>
      </c>
      <c r="C26" s="13">
        <v>171</v>
      </c>
      <c r="D26" s="13">
        <v>193.8</v>
      </c>
      <c r="E26" s="13">
        <v>205.2</v>
      </c>
      <c r="F26" s="13">
        <v>570</v>
      </c>
      <c r="G26" s="13">
        <v>111577.49999999999</v>
      </c>
      <c r="H26" s="13">
        <v>126454.49999999999</v>
      </c>
      <c r="I26" s="13">
        <v>133892.99999999997</v>
      </c>
      <c r="J26" s="13">
        <v>371924.99999999994</v>
      </c>
      <c r="K26"/>
      <c r="L26"/>
      <c r="M26"/>
      <c r="N26"/>
      <c r="O26"/>
      <c r="P26"/>
      <c r="Q26"/>
      <c r="R26"/>
      <c r="S26"/>
      <c r="T26"/>
      <c r="U26"/>
      <c r="V26"/>
    </row>
    <row r="27" spans="1:22" x14ac:dyDescent="0.3">
      <c r="B27" t="s">
        <v>14</v>
      </c>
      <c r="C27" s="13">
        <v>50.4</v>
      </c>
      <c r="D27" s="13">
        <v>57.120000000000005</v>
      </c>
      <c r="E27" s="13">
        <v>60.48</v>
      </c>
      <c r="F27" s="13">
        <v>168</v>
      </c>
      <c r="G27" s="13">
        <v>65771.999999999985</v>
      </c>
      <c r="H27" s="13">
        <v>74541.599999999991</v>
      </c>
      <c r="I27" s="13">
        <v>78926.39999999998</v>
      </c>
      <c r="J27" s="13">
        <v>219239.99999999994</v>
      </c>
      <c r="K27"/>
      <c r="L27"/>
      <c r="M27"/>
      <c r="N27"/>
      <c r="O27"/>
      <c r="P27"/>
      <c r="Q27"/>
      <c r="R27"/>
      <c r="S27"/>
      <c r="T27"/>
      <c r="U27"/>
      <c r="V27"/>
    </row>
    <row r="28" spans="1:22" x14ac:dyDescent="0.3">
      <c r="B28" t="s">
        <v>16</v>
      </c>
      <c r="C28" s="13">
        <v>135</v>
      </c>
      <c r="D28" s="13">
        <v>153</v>
      </c>
      <c r="E28" s="13">
        <v>162</v>
      </c>
      <c r="F28" s="13">
        <v>450</v>
      </c>
      <c r="G28" s="13">
        <v>44043.749999999993</v>
      </c>
      <c r="H28" s="13">
        <v>49916.249999999993</v>
      </c>
      <c r="I28" s="13">
        <v>52852.499999999985</v>
      </c>
      <c r="J28" s="13">
        <v>146812.49999999997</v>
      </c>
      <c r="K28"/>
      <c r="L28"/>
      <c r="M28"/>
      <c r="N28"/>
      <c r="O28"/>
      <c r="P28"/>
      <c r="Q28"/>
      <c r="R28"/>
      <c r="S28"/>
      <c r="T28"/>
      <c r="U28"/>
      <c r="V28"/>
    </row>
    <row r="29" spans="1:22" x14ac:dyDescent="0.3">
      <c r="B29" t="s">
        <v>15</v>
      </c>
      <c r="C29" s="13">
        <v>72</v>
      </c>
      <c r="D29" s="13">
        <v>81.600000000000009</v>
      </c>
      <c r="E29" s="13">
        <v>86.399999999999991</v>
      </c>
      <c r="F29" s="13">
        <v>240</v>
      </c>
      <c r="G29" s="13">
        <v>93959.999999999985</v>
      </c>
      <c r="H29" s="13">
        <v>106487.99999999999</v>
      </c>
      <c r="I29" s="13">
        <v>112751.99999999997</v>
      </c>
      <c r="J29" s="13">
        <v>313199.99999999994</v>
      </c>
      <c r="K29"/>
      <c r="L29"/>
      <c r="M29"/>
      <c r="N29"/>
      <c r="O29"/>
      <c r="P29"/>
      <c r="Q29"/>
      <c r="R29"/>
      <c r="S29"/>
      <c r="T29"/>
      <c r="U29"/>
      <c r="V29"/>
    </row>
    <row r="30" spans="1:22" x14ac:dyDescent="0.3">
      <c r="A30" s="19" t="s">
        <v>51</v>
      </c>
      <c r="B30" s="19"/>
      <c r="C30" s="20">
        <v>428.4</v>
      </c>
      <c r="D30" s="20">
        <v>485.52000000000004</v>
      </c>
      <c r="E30" s="20">
        <v>514.08000000000004</v>
      </c>
      <c r="F30" s="20">
        <v>1428</v>
      </c>
      <c r="G30" s="20">
        <v>315353.24999999994</v>
      </c>
      <c r="H30" s="20">
        <v>357400.35</v>
      </c>
      <c r="I30" s="20">
        <v>378423.89999999991</v>
      </c>
      <c r="J30" s="20">
        <v>1051177.4999999998</v>
      </c>
      <c r="K30"/>
      <c r="L30"/>
      <c r="M30"/>
      <c r="N30"/>
      <c r="O30"/>
      <c r="P30"/>
      <c r="Q30"/>
      <c r="R30"/>
      <c r="S30"/>
      <c r="T30"/>
      <c r="U30"/>
      <c r="V30"/>
    </row>
    <row r="31" spans="1:22" x14ac:dyDescent="0.3">
      <c r="A31" t="s">
        <v>9</v>
      </c>
      <c r="B31" t="s">
        <v>13</v>
      </c>
      <c r="C31" s="13">
        <v>350</v>
      </c>
      <c r="D31" s="13">
        <v>396.66666666666674</v>
      </c>
      <c r="E31" s="13">
        <v>420</v>
      </c>
      <c r="F31" s="13">
        <v>1166.6666666666667</v>
      </c>
      <c r="G31" s="13">
        <v>228374.99999999997</v>
      </c>
      <c r="H31" s="13">
        <v>258824.99999999997</v>
      </c>
      <c r="I31" s="13">
        <v>274049.99999999994</v>
      </c>
      <c r="J31" s="13">
        <v>761249.99999999988</v>
      </c>
      <c r="K31"/>
      <c r="L31"/>
      <c r="M31"/>
      <c r="N31"/>
      <c r="O31"/>
      <c r="P31"/>
      <c r="Q31"/>
      <c r="R31"/>
      <c r="S31"/>
      <c r="T31"/>
      <c r="U31"/>
      <c r="V31"/>
    </row>
    <row r="32" spans="1:22" x14ac:dyDescent="0.3">
      <c r="B32" t="s">
        <v>14</v>
      </c>
      <c r="C32" s="13">
        <v>105.00000000000001</v>
      </c>
      <c r="D32" s="13">
        <v>119.00000000000003</v>
      </c>
      <c r="E32" s="13">
        <v>126.00000000000001</v>
      </c>
      <c r="F32" s="13">
        <v>350.00000000000006</v>
      </c>
      <c r="G32" s="13">
        <v>137025</v>
      </c>
      <c r="H32" s="13">
        <v>155295</v>
      </c>
      <c r="I32" s="13">
        <v>164430</v>
      </c>
      <c r="J32" s="13">
        <v>456750</v>
      </c>
      <c r="K32"/>
      <c r="L32"/>
      <c r="M32"/>
      <c r="N32"/>
      <c r="O32"/>
      <c r="P32"/>
      <c r="Q32"/>
      <c r="R32"/>
      <c r="S32"/>
      <c r="T32"/>
      <c r="U32"/>
      <c r="V32"/>
    </row>
    <row r="33" spans="1:22" x14ac:dyDescent="0.3">
      <c r="B33" t="s">
        <v>16</v>
      </c>
      <c r="C33" s="13">
        <v>279.86453035017001</v>
      </c>
      <c r="D33" s="13">
        <v>317.17980106352604</v>
      </c>
      <c r="E33" s="13">
        <v>335.83743642020403</v>
      </c>
      <c r="F33" s="13">
        <v>932.88176783390008</v>
      </c>
      <c r="G33" s="13">
        <v>91305.803026742957</v>
      </c>
      <c r="H33" s="13">
        <v>103479.91009697536</v>
      </c>
      <c r="I33" s="13">
        <v>109566.96363209155</v>
      </c>
      <c r="J33" s="13">
        <v>304352.67675580987</v>
      </c>
      <c r="K33"/>
      <c r="L33"/>
      <c r="M33"/>
      <c r="N33"/>
      <c r="O33"/>
      <c r="P33"/>
      <c r="Q33"/>
      <c r="R33"/>
      <c r="S33"/>
      <c r="T33"/>
      <c r="U33"/>
      <c r="V33"/>
    </row>
    <row r="34" spans="1:22" x14ac:dyDescent="0.3">
      <c r="B34" t="s">
        <v>15</v>
      </c>
      <c r="C34" s="13">
        <v>150</v>
      </c>
      <c r="D34" s="13">
        <v>170.00000000000003</v>
      </c>
      <c r="E34" s="13">
        <v>180</v>
      </c>
      <c r="F34" s="13">
        <v>500</v>
      </c>
      <c r="G34" s="13">
        <v>195750</v>
      </c>
      <c r="H34" s="13">
        <v>221850.00000000003</v>
      </c>
      <c r="I34" s="13">
        <v>234900</v>
      </c>
      <c r="J34" s="13">
        <v>652500</v>
      </c>
      <c r="K34"/>
      <c r="L34"/>
      <c r="M34"/>
      <c r="N34"/>
      <c r="O34"/>
      <c r="P34"/>
      <c r="Q34"/>
      <c r="R34"/>
      <c r="S34"/>
      <c r="T34"/>
      <c r="U34"/>
      <c r="V34"/>
    </row>
    <row r="35" spans="1:22" x14ac:dyDescent="0.3">
      <c r="A35" s="19" t="s">
        <v>52</v>
      </c>
      <c r="B35" s="19"/>
      <c r="C35" s="20">
        <v>884.86453035017007</v>
      </c>
      <c r="D35" s="20">
        <v>1002.8464677301928</v>
      </c>
      <c r="E35" s="20">
        <v>1061.8374364202041</v>
      </c>
      <c r="F35" s="20">
        <v>2949.5484345005671</v>
      </c>
      <c r="G35" s="20">
        <v>652455.803026743</v>
      </c>
      <c r="H35" s="20">
        <v>739449.91009697539</v>
      </c>
      <c r="I35" s="20">
        <v>782946.96363209153</v>
      </c>
      <c r="J35" s="20">
        <v>2174852.6767558102</v>
      </c>
      <c r="K35"/>
      <c r="L35"/>
      <c r="M35"/>
      <c r="N35"/>
      <c r="O35"/>
      <c r="P35"/>
      <c r="Q35"/>
      <c r="R35"/>
      <c r="S35"/>
      <c r="T35"/>
      <c r="U35"/>
      <c r="V35"/>
    </row>
    <row r="36" spans="1:22" x14ac:dyDescent="0.3">
      <c r="A36" t="s">
        <v>3</v>
      </c>
      <c r="B36" t="s">
        <v>13</v>
      </c>
      <c r="C36" s="13">
        <v>171</v>
      </c>
      <c r="D36" s="13">
        <v>193.8</v>
      </c>
      <c r="E36" s="13">
        <v>205.2</v>
      </c>
      <c r="F36" s="13">
        <v>570</v>
      </c>
      <c r="G36" s="13">
        <v>111577.49999999999</v>
      </c>
      <c r="H36" s="13">
        <v>126454.49999999999</v>
      </c>
      <c r="I36" s="13">
        <v>133892.99999999997</v>
      </c>
      <c r="J36" s="13">
        <v>371924.99999999994</v>
      </c>
      <c r="K36"/>
      <c r="L36"/>
      <c r="M36"/>
      <c r="N36"/>
      <c r="O36"/>
      <c r="P36"/>
      <c r="Q36"/>
      <c r="R36"/>
      <c r="S36"/>
      <c r="T36"/>
      <c r="U36"/>
      <c r="V36"/>
    </row>
    <row r="37" spans="1:22" x14ac:dyDescent="0.3">
      <c r="B37" t="s">
        <v>14</v>
      </c>
      <c r="C37" s="13">
        <v>50.4</v>
      </c>
      <c r="D37" s="13">
        <v>57.120000000000005</v>
      </c>
      <c r="E37" s="13">
        <v>60.48</v>
      </c>
      <c r="F37" s="13">
        <v>168</v>
      </c>
      <c r="G37" s="13">
        <v>65771.999999999985</v>
      </c>
      <c r="H37" s="13">
        <v>74541.599999999991</v>
      </c>
      <c r="I37" s="13">
        <v>78926.39999999998</v>
      </c>
      <c r="J37" s="13">
        <v>219239.99999999994</v>
      </c>
      <c r="K37"/>
      <c r="L37"/>
      <c r="M37"/>
      <c r="N37"/>
      <c r="O37"/>
      <c r="P37"/>
      <c r="Q37"/>
      <c r="R37"/>
      <c r="S37"/>
      <c r="T37"/>
      <c r="U37"/>
      <c r="V37"/>
    </row>
    <row r="38" spans="1:22" x14ac:dyDescent="0.3">
      <c r="B38" t="s">
        <v>16</v>
      </c>
      <c r="C38" s="13">
        <v>135</v>
      </c>
      <c r="D38" s="13">
        <v>153</v>
      </c>
      <c r="E38" s="13">
        <v>162</v>
      </c>
      <c r="F38" s="13">
        <v>450</v>
      </c>
      <c r="G38" s="13">
        <v>44043.749999999993</v>
      </c>
      <c r="H38" s="13">
        <v>49916.249999999993</v>
      </c>
      <c r="I38" s="13">
        <v>52852.499999999985</v>
      </c>
      <c r="J38" s="13">
        <v>146812.49999999997</v>
      </c>
      <c r="K38"/>
      <c r="L38"/>
      <c r="M38"/>
      <c r="N38"/>
      <c r="O38"/>
      <c r="P38"/>
      <c r="Q38"/>
      <c r="R38"/>
      <c r="S38"/>
      <c r="T38"/>
      <c r="U38"/>
      <c r="V38"/>
    </row>
    <row r="39" spans="1:22" x14ac:dyDescent="0.3">
      <c r="B39" t="s">
        <v>15</v>
      </c>
      <c r="C39" s="13">
        <v>72</v>
      </c>
      <c r="D39" s="13">
        <v>81.600000000000009</v>
      </c>
      <c r="E39" s="13">
        <v>86.399999999999991</v>
      </c>
      <c r="F39" s="13">
        <v>240</v>
      </c>
      <c r="G39" s="13">
        <v>93959.999999999985</v>
      </c>
      <c r="H39" s="13">
        <v>106487.99999999999</v>
      </c>
      <c r="I39" s="13">
        <v>112751.99999999997</v>
      </c>
      <c r="J39" s="13">
        <v>313199.99999999994</v>
      </c>
      <c r="K39"/>
      <c r="L39"/>
      <c r="M39"/>
      <c r="N39"/>
      <c r="O39"/>
      <c r="P39"/>
      <c r="Q39"/>
      <c r="R39"/>
      <c r="S39"/>
      <c r="T39"/>
      <c r="U39"/>
      <c r="V39"/>
    </row>
    <row r="40" spans="1:22" x14ac:dyDescent="0.3">
      <c r="A40" s="19" t="s">
        <v>47</v>
      </c>
      <c r="B40" s="19"/>
      <c r="C40" s="20">
        <v>428.4</v>
      </c>
      <c r="D40" s="20">
        <v>485.52000000000004</v>
      </c>
      <c r="E40" s="20">
        <v>514.08000000000004</v>
      </c>
      <c r="F40" s="20">
        <v>1428</v>
      </c>
      <c r="G40" s="20">
        <v>315353.24999999994</v>
      </c>
      <c r="H40" s="20">
        <v>357400.35</v>
      </c>
      <c r="I40" s="20">
        <v>378423.89999999991</v>
      </c>
      <c r="J40" s="20">
        <v>1051177.4999999998</v>
      </c>
      <c r="K40"/>
      <c r="L40"/>
      <c r="M40"/>
      <c r="N40"/>
      <c r="O40"/>
      <c r="P40"/>
      <c r="Q40"/>
      <c r="R40"/>
      <c r="S40"/>
      <c r="T40"/>
      <c r="U40"/>
      <c r="V40"/>
    </row>
    <row r="41" spans="1:22" x14ac:dyDescent="0.3">
      <c r="A41" t="s">
        <v>8</v>
      </c>
      <c r="B41" t="s">
        <v>13</v>
      </c>
      <c r="C41" s="13">
        <v>217.24137931034483</v>
      </c>
      <c r="D41" s="13">
        <v>246.20689655172416</v>
      </c>
      <c r="E41" s="13">
        <v>260.68965517241378</v>
      </c>
      <c r="F41" s="13">
        <v>724.13793103448279</v>
      </c>
      <c r="G41" s="13">
        <v>141749.99999999997</v>
      </c>
      <c r="H41" s="13">
        <v>160650</v>
      </c>
      <c r="I41" s="13">
        <v>170099.99999999997</v>
      </c>
      <c r="J41" s="13">
        <v>472500</v>
      </c>
      <c r="K41"/>
      <c r="L41"/>
      <c r="M41"/>
      <c r="N41"/>
      <c r="O41"/>
      <c r="P41"/>
      <c r="Q41"/>
      <c r="R41"/>
      <c r="S41"/>
      <c r="T41"/>
      <c r="U41"/>
      <c r="V41"/>
    </row>
    <row r="42" spans="1:22" x14ac:dyDescent="0.3">
      <c r="B42" t="s">
        <v>14</v>
      </c>
      <c r="C42" s="13">
        <v>65.172413793103459</v>
      </c>
      <c r="D42" s="13">
        <v>73.862068965517253</v>
      </c>
      <c r="E42" s="13">
        <v>78.206896551724142</v>
      </c>
      <c r="F42" s="13">
        <v>217.24137931034483</v>
      </c>
      <c r="G42" s="13">
        <v>85050</v>
      </c>
      <c r="H42" s="13">
        <v>96390</v>
      </c>
      <c r="I42" s="13">
        <v>102060</v>
      </c>
      <c r="J42" s="13">
        <v>283500</v>
      </c>
      <c r="K42"/>
      <c r="L42"/>
      <c r="M42"/>
      <c r="N42"/>
      <c r="O42"/>
      <c r="P42"/>
      <c r="Q42"/>
      <c r="R42"/>
      <c r="S42"/>
      <c r="T42"/>
      <c r="U42"/>
      <c r="V42"/>
    </row>
    <row r="43" spans="1:22" x14ac:dyDescent="0.3">
      <c r="B43" t="s">
        <v>16</v>
      </c>
      <c r="C43" s="13">
        <v>173.70901883803651</v>
      </c>
      <c r="D43" s="13">
        <v>196.87022134977474</v>
      </c>
      <c r="E43" s="13">
        <v>208.45082260564382</v>
      </c>
      <c r="F43" s="13">
        <v>579.03006279345504</v>
      </c>
      <c r="G43" s="13">
        <v>56672.567395909398</v>
      </c>
      <c r="H43" s="13">
        <v>64228.909715363996</v>
      </c>
      <c r="I43" s="13">
        <v>68007.080875091284</v>
      </c>
      <c r="J43" s="13">
        <v>188908.55798636467</v>
      </c>
      <c r="K43"/>
      <c r="L43"/>
      <c r="M43"/>
      <c r="N43"/>
      <c r="O43"/>
      <c r="P43"/>
      <c r="Q43"/>
      <c r="R43"/>
      <c r="S43"/>
      <c r="T43"/>
      <c r="U43"/>
      <c r="V43"/>
    </row>
    <row r="44" spans="1:22" x14ac:dyDescent="0.3">
      <c r="B44" t="s">
        <v>15</v>
      </c>
      <c r="C44" s="13">
        <v>93.103448275862092</v>
      </c>
      <c r="D44" s="13">
        <v>105.51724137931038</v>
      </c>
      <c r="E44" s="13">
        <v>111.72413793103451</v>
      </c>
      <c r="F44" s="13">
        <v>310.34482758620697</v>
      </c>
      <c r="G44" s="13">
        <v>121500.00000000001</v>
      </c>
      <c r="H44" s="13">
        <v>137700.00000000003</v>
      </c>
      <c r="I44" s="13">
        <v>145800.00000000003</v>
      </c>
      <c r="J44" s="13">
        <v>405000.00000000012</v>
      </c>
      <c r="K44"/>
      <c r="L44"/>
      <c r="M44"/>
      <c r="N44"/>
      <c r="O44"/>
      <c r="P44"/>
      <c r="Q44"/>
      <c r="R44"/>
      <c r="S44"/>
      <c r="T44"/>
      <c r="U44"/>
      <c r="V44"/>
    </row>
    <row r="45" spans="1:22" x14ac:dyDescent="0.3">
      <c r="A45" s="19" t="s">
        <v>53</v>
      </c>
      <c r="B45" s="19"/>
      <c r="C45" s="20">
        <v>549.22626021734686</v>
      </c>
      <c r="D45" s="20">
        <v>622.45642824632648</v>
      </c>
      <c r="E45" s="20">
        <v>659.07151226081623</v>
      </c>
      <c r="F45" s="20">
        <v>1830.7542007244897</v>
      </c>
      <c r="G45" s="20">
        <v>404972.56739590934</v>
      </c>
      <c r="H45" s="20">
        <v>458968.90971536399</v>
      </c>
      <c r="I45" s="20">
        <v>485967.08087509125</v>
      </c>
      <c r="J45" s="20">
        <v>1349908.5579863647</v>
      </c>
      <c r="K45"/>
      <c r="L45"/>
      <c r="M45"/>
      <c r="N45"/>
      <c r="O45"/>
      <c r="P45"/>
      <c r="Q45"/>
      <c r="R45"/>
      <c r="S45"/>
      <c r="T45"/>
      <c r="U45"/>
      <c r="V45"/>
    </row>
    <row r="46" spans="1:22" x14ac:dyDescent="0.3">
      <c r="A46" t="s">
        <v>4</v>
      </c>
      <c r="B46" t="s">
        <v>13</v>
      </c>
      <c r="C46" s="13">
        <v>171</v>
      </c>
      <c r="D46" s="13">
        <v>193.8</v>
      </c>
      <c r="E46" s="13">
        <v>205.2</v>
      </c>
      <c r="F46" s="13">
        <v>570</v>
      </c>
      <c r="G46" s="13">
        <v>111577.49999999999</v>
      </c>
      <c r="H46" s="13">
        <v>126454.49999999999</v>
      </c>
      <c r="I46" s="13">
        <v>133892.99999999997</v>
      </c>
      <c r="J46" s="13">
        <v>371924.99999999994</v>
      </c>
      <c r="K46"/>
      <c r="L46"/>
      <c r="M46"/>
      <c r="N46"/>
      <c r="O46"/>
      <c r="P46"/>
      <c r="Q46"/>
      <c r="R46"/>
      <c r="S46"/>
      <c r="T46"/>
      <c r="U46"/>
      <c r="V46"/>
    </row>
    <row r="47" spans="1:22" x14ac:dyDescent="0.3">
      <c r="B47" t="s">
        <v>14</v>
      </c>
      <c r="C47" s="13">
        <v>50.4</v>
      </c>
      <c r="D47" s="13">
        <v>57.120000000000005</v>
      </c>
      <c r="E47" s="13">
        <v>60.48</v>
      </c>
      <c r="F47" s="13">
        <v>168</v>
      </c>
      <c r="G47" s="13">
        <v>65771.999999999985</v>
      </c>
      <c r="H47" s="13">
        <v>74541.599999999991</v>
      </c>
      <c r="I47" s="13">
        <v>78926.39999999998</v>
      </c>
      <c r="J47" s="13">
        <v>219239.99999999994</v>
      </c>
      <c r="K47"/>
      <c r="L47"/>
      <c r="M47"/>
      <c r="N47"/>
      <c r="O47"/>
      <c r="P47"/>
      <c r="Q47"/>
      <c r="R47"/>
      <c r="S47"/>
      <c r="T47"/>
      <c r="U47"/>
      <c r="V47"/>
    </row>
    <row r="48" spans="1:22" x14ac:dyDescent="0.3">
      <c r="B48" t="s">
        <v>16</v>
      </c>
      <c r="C48" s="13">
        <v>135</v>
      </c>
      <c r="D48" s="13">
        <v>153</v>
      </c>
      <c r="E48" s="13">
        <v>162</v>
      </c>
      <c r="F48" s="13">
        <v>450</v>
      </c>
      <c r="G48" s="13">
        <v>44043.749999999993</v>
      </c>
      <c r="H48" s="13">
        <v>49916.249999999993</v>
      </c>
      <c r="I48" s="13">
        <v>52852.499999999985</v>
      </c>
      <c r="J48" s="13">
        <v>146812.49999999997</v>
      </c>
      <c r="K48"/>
      <c r="L48"/>
      <c r="M48"/>
      <c r="N48"/>
      <c r="O48"/>
      <c r="P48"/>
      <c r="Q48"/>
      <c r="R48"/>
      <c r="S48"/>
      <c r="T48"/>
      <c r="U48"/>
      <c r="V48"/>
    </row>
    <row r="49" spans="1:22" x14ac:dyDescent="0.3">
      <c r="B49" t="s">
        <v>15</v>
      </c>
      <c r="C49" s="13">
        <v>72</v>
      </c>
      <c r="D49" s="13">
        <v>81.600000000000009</v>
      </c>
      <c r="E49" s="13">
        <v>86.399999999999991</v>
      </c>
      <c r="F49" s="13">
        <v>240</v>
      </c>
      <c r="G49" s="13">
        <v>93959.999999999985</v>
      </c>
      <c r="H49" s="13">
        <v>106487.99999999999</v>
      </c>
      <c r="I49" s="13">
        <v>112751.99999999997</v>
      </c>
      <c r="J49" s="13">
        <v>313199.99999999994</v>
      </c>
      <c r="K49"/>
      <c r="L49"/>
      <c r="M49"/>
      <c r="N49"/>
      <c r="O49"/>
      <c r="P49"/>
      <c r="Q49"/>
      <c r="R49"/>
      <c r="S49"/>
      <c r="T49"/>
      <c r="U49"/>
      <c r="V49"/>
    </row>
    <row r="50" spans="1:22" x14ac:dyDescent="0.3">
      <c r="A50" s="19" t="s">
        <v>48</v>
      </c>
      <c r="B50" s="19"/>
      <c r="C50" s="20">
        <v>428.4</v>
      </c>
      <c r="D50" s="20">
        <v>485.52000000000004</v>
      </c>
      <c r="E50" s="20">
        <v>514.08000000000004</v>
      </c>
      <c r="F50" s="20">
        <v>1428</v>
      </c>
      <c r="G50" s="20">
        <v>315353.24999999994</v>
      </c>
      <c r="H50" s="20">
        <v>357400.35</v>
      </c>
      <c r="I50" s="20">
        <v>378423.89999999991</v>
      </c>
      <c r="J50" s="20">
        <v>1051177.4999999998</v>
      </c>
      <c r="K50"/>
      <c r="L50"/>
      <c r="M50"/>
      <c r="N50"/>
      <c r="O50"/>
      <c r="P50"/>
      <c r="Q50"/>
      <c r="R50"/>
      <c r="S50"/>
      <c r="T50"/>
      <c r="U50"/>
      <c r="V50"/>
    </row>
    <row r="51" spans="1:22" x14ac:dyDescent="0.3">
      <c r="A51" t="s">
        <v>10</v>
      </c>
      <c r="B51" t="s">
        <v>13</v>
      </c>
      <c r="C51" s="13">
        <v>171</v>
      </c>
      <c r="D51" s="13">
        <v>193.8</v>
      </c>
      <c r="E51" s="13">
        <v>205.2</v>
      </c>
      <c r="F51" s="13">
        <v>570</v>
      </c>
      <c r="G51" s="13">
        <v>111577.49999999999</v>
      </c>
      <c r="H51" s="13">
        <v>126454.49999999999</v>
      </c>
      <c r="I51" s="13">
        <v>133892.99999999997</v>
      </c>
      <c r="J51" s="13">
        <v>371924.99999999994</v>
      </c>
      <c r="K51"/>
      <c r="L51"/>
      <c r="M51"/>
      <c r="N51"/>
      <c r="O51"/>
      <c r="P51"/>
      <c r="Q51"/>
      <c r="R51"/>
      <c r="S51"/>
      <c r="T51"/>
      <c r="U51"/>
      <c r="V51"/>
    </row>
    <row r="52" spans="1:22" x14ac:dyDescent="0.3">
      <c r="B52" t="s">
        <v>14</v>
      </c>
      <c r="C52" s="13">
        <v>50.4</v>
      </c>
      <c r="D52" s="13">
        <v>57.120000000000005</v>
      </c>
      <c r="E52" s="13">
        <v>60.48</v>
      </c>
      <c r="F52" s="13">
        <v>168</v>
      </c>
      <c r="G52" s="13">
        <v>65771.999999999985</v>
      </c>
      <c r="H52" s="13">
        <v>74541.599999999991</v>
      </c>
      <c r="I52" s="13">
        <v>78926.39999999998</v>
      </c>
      <c r="J52" s="13">
        <v>219239.99999999994</v>
      </c>
      <c r="K52"/>
      <c r="L52"/>
      <c r="M52"/>
      <c r="N52"/>
      <c r="O52"/>
      <c r="P52"/>
      <c r="Q52"/>
      <c r="R52"/>
      <c r="S52"/>
      <c r="T52"/>
      <c r="U52"/>
      <c r="V52"/>
    </row>
    <row r="53" spans="1:22" x14ac:dyDescent="0.3">
      <c r="B53" t="s">
        <v>16</v>
      </c>
      <c r="C53" s="13">
        <v>135</v>
      </c>
      <c r="D53" s="13">
        <v>153</v>
      </c>
      <c r="E53" s="13">
        <v>162</v>
      </c>
      <c r="F53" s="13">
        <v>450</v>
      </c>
      <c r="G53" s="13">
        <v>44043.749999999993</v>
      </c>
      <c r="H53" s="13">
        <v>49916.249999999993</v>
      </c>
      <c r="I53" s="13">
        <v>52852.499999999985</v>
      </c>
      <c r="J53" s="13">
        <v>146812.49999999997</v>
      </c>
      <c r="K53"/>
      <c r="L53"/>
      <c r="M53"/>
      <c r="N53"/>
      <c r="O53"/>
      <c r="P53"/>
      <c r="Q53"/>
      <c r="R53"/>
      <c r="S53"/>
      <c r="T53"/>
      <c r="U53"/>
      <c r="V53"/>
    </row>
    <row r="54" spans="1:22" x14ac:dyDescent="0.3">
      <c r="B54" t="s">
        <v>15</v>
      </c>
      <c r="C54" s="13">
        <v>72</v>
      </c>
      <c r="D54" s="13">
        <v>81.600000000000009</v>
      </c>
      <c r="E54" s="13">
        <v>86.399999999999991</v>
      </c>
      <c r="F54" s="13">
        <v>240</v>
      </c>
      <c r="G54" s="13">
        <v>93959.999999999985</v>
      </c>
      <c r="H54" s="13">
        <v>106487.99999999999</v>
      </c>
      <c r="I54" s="13">
        <v>112751.99999999997</v>
      </c>
      <c r="J54" s="13">
        <v>313199.99999999994</v>
      </c>
      <c r="K54"/>
      <c r="L54"/>
      <c r="M54"/>
      <c r="N54"/>
      <c r="O54"/>
      <c r="P54"/>
      <c r="Q54"/>
      <c r="R54"/>
      <c r="S54"/>
      <c r="T54"/>
      <c r="U54"/>
      <c r="V54"/>
    </row>
    <row r="55" spans="1:22" x14ac:dyDescent="0.3">
      <c r="A55" s="19" t="s">
        <v>54</v>
      </c>
      <c r="B55" s="19"/>
      <c r="C55" s="20">
        <v>428.4</v>
      </c>
      <c r="D55" s="20">
        <v>485.52000000000004</v>
      </c>
      <c r="E55" s="20">
        <v>514.08000000000004</v>
      </c>
      <c r="F55" s="20">
        <v>1428</v>
      </c>
      <c r="G55" s="20">
        <v>315353.24999999994</v>
      </c>
      <c r="H55" s="20">
        <v>357400.35</v>
      </c>
      <c r="I55" s="20">
        <v>378423.89999999991</v>
      </c>
      <c r="J55" s="20">
        <v>1051177.4999999998</v>
      </c>
      <c r="K55"/>
      <c r="L55"/>
      <c r="M55"/>
      <c r="N55"/>
      <c r="O55"/>
      <c r="P55"/>
      <c r="Q55"/>
      <c r="R55"/>
      <c r="S55"/>
      <c r="T55"/>
      <c r="U55"/>
      <c r="V55"/>
    </row>
    <row r="56" spans="1:22" x14ac:dyDescent="0.3">
      <c r="A56" t="s">
        <v>30</v>
      </c>
      <c r="C56" s="13">
        <v>15097.853341754915</v>
      </c>
      <c r="D56" s="13">
        <v>17110.900453988907</v>
      </c>
      <c r="E56" s="13">
        <v>18117.424010105908</v>
      </c>
      <c r="F56" s="13">
        <v>50326.177805849737</v>
      </c>
      <c r="G56" s="13">
        <v>11130306.443556024</v>
      </c>
      <c r="H56" s="13">
        <v>12614347.302696826</v>
      </c>
      <c r="I56" s="13">
        <v>13356367.732267229</v>
      </c>
      <c r="J56" s="13">
        <v>37101021.478520073</v>
      </c>
      <c r="K56"/>
      <c r="L56"/>
      <c r="M56"/>
      <c r="N56"/>
      <c r="O56"/>
      <c r="P56"/>
      <c r="Q56"/>
      <c r="R56"/>
      <c r="S56"/>
      <c r="T56"/>
      <c r="U56"/>
      <c r="V56"/>
    </row>
    <row r="57" spans="1:22" x14ac:dyDescent="0.3"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x14ac:dyDescent="0.3"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x14ac:dyDescent="0.3"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x14ac:dyDescent="0.3"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x14ac:dyDescent="0.3"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x14ac:dyDescent="0.3"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x14ac:dyDescent="0.3"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x14ac:dyDescent="0.3"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</sheetData>
  <pageMargins left="0.7" right="0.7" top="0.75" bottom="0.75" header="0.3" footer="0.3"/>
  <pageSetup orientation="portrait" r:id="rId2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HQ-wise</vt:lpstr>
      <vt:lpstr>HQ SKU-wise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Vishwas Chavan</dc:creator>
  <cp:lastModifiedBy>Hanit Pal Singh</cp:lastModifiedBy>
  <dcterms:created xsi:type="dcterms:W3CDTF">2022-07-20T11:11:03Z</dcterms:created>
  <dcterms:modified xsi:type="dcterms:W3CDTF">2022-07-31T17:38:37Z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2022-07-31T17:38:22Z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b87e2016-e00a-4f53-bab8-b4d41df1143c</vt:lpwstr>
  </property>
  <property fmtid="{D5CDD505-2E9C-101B-9397-08002B2CF9AE}" pid="8" name="MSIP_Label_2c76c141-ac86-40e5-abf2-c6f60e474cee_ContentBits">
    <vt:lpwstr>2</vt:lpwstr>
  </property>
</Properties>
</file>