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nswn\Desktop\certificate-study\사무자동화산업기사\공개문제풀어보기\03\"/>
    </mc:Choice>
  </mc:AlternateContent>
  <xr:revisionPtr revIDLastSave="0" documentId="13_ncr:1_{BD93E204-7E00-4FCA-B945-CDD57F62FB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4" i="1"/>
  <c r="G9" i="1"/>
  <c r="I9" i="1" s="1"/>
  <c r="G14" i="1"/>
  <c r="G5" i="1"/>
  <c r="G21" i="1"/>
  <c r="G4" i="1"/>
  <c r="G15" i="1"/>
  <c r="F12" i="1"/>
  <c r="F20" i="1"/>
  <c r="F22" i="1"/>
  <c r="F9" i="1"/>
  <c r="F14" i="1"/>
  <c r="F13" i="1"/>
  <c r="F16" i="1"/>
  <c r="F23" i="1"/>
  <c r="F18" i="1"/>
  <c r="F5" i="1"/>
  <c r="F21" i="1"/>
  <c r="F10" i="1"/>
  <c r="F6" i="1"/>
  <c r="F7" i="1"/>
  <c r="F11" i="1"/>
  <c r="F4" i="1"/>
  <c r="F15" i="1"/>
  <c r="F8" i="1"/>
  <c r="F17" i="1"/>
  <c r="F19" i="1"/>
  <c r="C12" i="1"/>
  <c r="H12" i="1" s="1"/>
  <c r="C20" i="1"/>
  <c r="H20" i="1" s="1"/>
  <c r="C22" i="1"/>
  <c r="G22" i="1" s="1"/>
  <c r="C9" i="1"/>
  <c r="H9" i="1" s="1"/>
  <c r="C14" i="1"/>
  <c r="H14" i="1" s="1"/>
  <c r="C13" i="1"/>
  <c r="G13" i="1" s="1"/>
  <c r="C16" i="1"/>
  <c r="H16" i="1" s="1"/>
  <c r="C23" i="1"/>
  <c r="H23" i="1" s="1"/>
  <c r="C18" i="1"/>
  <c r="G18" i="1" s="1"/>
  <c r="C5" i="1"/>
  <c r="H5" i="1" s="1"/>
  <c r="C21" i="1"/>
  <c r="H21" i="1" s="1"/>
  <c r="C10" i="1"/>
  <c r="G10" i="1" s="1"/>
  <c r="C6" i="1"/>
  <c r="H6" i="1" s="1"/>
  <c r="C7" i="1"/>
  <c r="H7" i="1" s="1"/>
  <c r="C11" i="1"/>
  <c r="G11" i="1" s="1"/>
  <c r="C4" i="1"/>
  <c r="C15" i="1"/>
  <c r="H15" i="1" s="1"/>
  <c r="C8" i="1"/>
  <c r="H8" i="1" s="1"/>
  <c r="C17" i="1"/>
  <c r="H17" i="1" s="1"/>
  <c r="C19" i="1"/>
  <c r="H19" i="1" s="1"/>
  <c r="I15" i="1" l="1"/>
  <c r="I22" i="1"/>
  <c r="I21" i="1"/>
  <c r="I5" i="1"/>
  <c r="I14" i="1"/>
  <c r="H13" i="1"/>
  <c r="I13" i="1" s="1"/>
  <c r="G23" i="1"/>
  <c r="I23" i="1" s="1"/>
  <c r="F24" i="1"/>
  <c r="F26" i="1"/>
  <c r="H10" i="1"/>
  <c r="I10" i="1" s="1"/>
  <c r="G19" i="1"/>
  <c r="I19" i="1" s="1"/>
  <c r="G7" i="1"/>
  <c r="I7" i="1" s="1"/>
  <c r="G20" i="1"/>
  <c r="I20" i="1" s="1"/>
  <c r="H4" i="1"/>
  <c r="F25" i="1"/>
  <c r="G17" i="1"/>
  <c r="I17" i="1" s="1"/>
  <c r="G6" i="1"/>
  <c r="I6" i="1" s="1"/>
  <c r="I25" i="1" s="1"/>
  <c r="G16" i="1"/>
  <c r="I16" i="1" s="1"/>
  <c r="G12" i="1"/>
  <c r="I12" i="1" s="1"/>
  <c r="H11" i="1"/>
  <c r="I11" i="1" s="1"/>
  <c r="H18" i="1"/>
  <c r="H26" i="1" s="1"/>
  <c r="H22" i="1"/>
  <c r="E24" i="1"/>
  <c r="E25" i="1"/>
  <c r="E26" i="1"/>
  <c r="G8" i="1"/>
  <c r="I8" i="1" s="1"/>
  <c r="D24" i="1"/>
  <c r="D25" i="1"/>
  <c r="D26" i="1"/>
  <c r="H24" i="1"/>
  <c r="H25" i="1"/>
  <c r="G24" i="1"/>
  <c r="I18" i="1" l="1"/>
  <c r="I26" i="1" s="1"/>
  <c r="H28" i="1" a="1"/>
  <c r="H28" i="1" s="1"/>
  <c r="H27" i="1" a="1"/>
  <c r="H27" i="1" s="1"/>
  <c r="G26" i="1"/>
  <c r="G25" i="1"/>
  <c r="I4" i="1"/>
  <c r="I28" i="1" l="1" a="1"/>
  <c r="I28" i="1" s="1"/>
  <c r="I27" i="1" a="1"/>
  <c r="I27" i="1" s="1"/>
  <c r="I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<sst xmlns="http://schemas.openxmlformats.org/spreadsheetml/2006/main" count="60" uniqueCount="59">
  <si>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자동차 렌트 관리</t>
    <phoneticPr fontId="1" type="noConversion"/>
  </si>
  <si>
    <t>대여자</t>
    <phoneticPr fontId="1" type="noConversion"/>
  </si>
  <si>
    <t>코드</t>
    <phoneticPr fontId="1" type="noConversion"/>
  </si>
  <si>
    <t>차종</t>
    <phoneticPr fontId="1" type="noConversion"/>
  </si>
  <si>
    <t>대여일자</t>
    <phoneticPr fontId="1" type="noConversion"/>
  </si>
  <si>
    <t>반납일자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</si>
  <si>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</si>
  <si>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</si>
  <si>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</si>
  <si>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</si>
  <si>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</si>
  <si>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</si>
  <si>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</si>
  <si>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</si>
  <si>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</si>
  <si>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</si>
  <si>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</si>
  <si>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</si>
  <si>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</si>
  <si>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</si>
  <si>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</si>
  <si>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</si>
  <si>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</si>
  <si>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</si>
  <si>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</si>
  <si>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</si>
  <si>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</si>
  <si>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</si>
  <si>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</si>
  <si>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</si>
  <si>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</si>
  <si>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</si>
  <si>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</si>
  <si>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</si>
  <si>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</si>
  <si>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</si>
  <si>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</si>
  <si>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</si>
  <si>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</si>
  <si>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</si>
  <si>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</si>
  <si>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</si>
  <si>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</si>
  <si>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</si>
  <si>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</si>
  <si>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</si>
  <si>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</si>
  <si>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</si>
  <si>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</si>
  <si>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</si>
  <si>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요금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</si>
  <si>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</si>
  <si>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</si>
  <si>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</si>
  <si>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"이"씨 성이면서 코드에 "1"을 포함한 합</t>
    <phoneticPr fontId="1" type="noConversion"/>
  </si>
  <si>
    <t>"김"씨 성이면서 코드에 "5"를 포함한 합</t>
    <phoneticPr fontId="1" type="noConversion"/>
  </si>
  <si>
    <t>종합 열에 사용된 함수식(조성진 기준)</t>
    <phoneticPr fontId="1" type="noConversion"/>
  </si>
  <si>
    <t>CONCATENATE(A12, " :", LEFT(B12, 1), ":", F12)</t>
    <phoneticPr fontId="1" type="noConversion"/>
  </si>
  <si>
    <t>SUMIFS(I4:I23,$C$4:$C$23,$C$26)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</si>
</sst>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81" formatCode="&quot;₩&quot;#,##0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81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/>
    <xf numFmtId="0" fontId="3" fillId="0" borderId="2" xfId="0" applyFont="1" applyBorder="1"/>
    <xf numFmtId="181" fontId="3" fillId="0" borderId="2" xfId="0" applyNumberFormat="1" applyFont="1" applyBorder="1"/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/>
    <xf numFmtId="0" fontId="3" fillId="0" borderId="3" xfId="0" applyFont="1" applyBorder="1"/>
    <xf numFmtId="181" fontId="3" fillId="0" borderId="3" xfId="0" applyNumberFormat="1" applyFont="1" applyBorder="1"/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/>
    <xf numFmtId="0" fontId="3" fillId="0" borderId="4" xfId="0" applyFont="1" applyBorder="1"/>
    <xf numFmtId="181" fontId="3" fillId="0" borderId="4" xfId="0" applyNumberFormat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이봉주</c:v>
                </c:pt>
                <c:pt idx="2">
                  <c:v>이수현</c:v>
                </c:pt>
                <c:pt idx="3">
                  <c:v>한기주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"₩"#,##0</c:formatCode>
                <c:ptCount val="10"/>
                <c:pt idx="0">
                  <c:v>500000</c:v>
                </c:pt>
                <c:pt idx="1">
                  <c:v>550000</c:v>
                </c:pt>
                <c:pt idx="2">
                  <c:v>600000</c:v>
                </c:pt>
                <c:pt idx="3">
                  <c:v>650000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1-4569-8985-4BB5BCB2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1479679"/>
        <c:axId val="1321481119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이봉주</c:v>
                </c:pt>
                <c:pt idx="2">
                  <c:v>이수현</c:v>
                </c:pt>
                <c:pt idx="3">
                  <c:v>한기주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"₩"#,##0</c:formatCode>
                <c:ptCount val="10"/>
                <c:pt idx="0">
                  <c:v>700000</c:v>
                </c:pt>
                <c:pt idx="1">
                  <c:v>750000</c:v>
                </c:pt>
                <c:pt idx="2">
                  <c:v>800000</c:v>
                </c:pt>
                <c:pt idx="3">
                  <c:v>850000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61-4569-8985-4BB5BCB2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479679"/>
        <c:axId val="1321481119"/>
      </c:lineChart>
      <c:catAx>
        <c:axId val="1321479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481119"/>
        <c:crosses val="autoZero"/>
        <c:auto val="1"/>
        <c:lblAlgn val="ctr"/>
        <c:lblOffset val="100"/>
        <c:noMultiLvlLbl val="0"/>
      </c:catAx>
      <c:valAx>
        <c:axId val="13214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&quot;₩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47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30</xdr:row>
      <xdr:rowOff>15875</xdr:rowOff>
    </xdr:from>
    <xdr:to>
      <xdr:col>9</xdr:col>
      <xdr:colOff>977900</xdr:colOff>
      <xdr:row>41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EBCD8B-3237-96E9-0F9E-F1512489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2" workbookViewId="0">
      <selection activeCell="L14" sqref="L14"/>
    </sheetView>
  </sheetViews>
  <sheetFormatPr defaultRowHeight="17" x14ac:dyDescent="0.45"/>
  <cols>
    <col min="2" max="2" width="9.33203125" customWidth="1"/>
    <col min="3" max="3" width="9.25" customWidth="1"/>
    <col min="4" max="4" width="12.5" hidden="1" customWidth="1"/>
    <col min="5" max="5" width="9.5" hidden="1" customWidth="1"/>
    <col min="6" max="6" width="9.5" customWidth="1"/>
    <col min="7" max="7" width="9.9140625" customWidth="1"/>
    <col min="8" max="8" width="9.75" customWidth="1"/>
    <col min="9" max="9" width="10.33203125" customWidth="1"/>
    <col min="10" max="10" width="13.1640625" customWidth="1"/>
  </cols>
  <sheetData>
    <row r="1" spans="1:10" ht="30" x14ac:dyDescent="0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4.5" x14ac:dyDescent="0.4"/>
    <row r="3" spans="1:10" s="2" customFormat="1" ht="14.5" x14ac:dyDescent="0.4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s="2" customFormat="1" ht="14.5" x14ac:dyDescent="0.4">
      <c r="A4" s="10" t="s">
        <v>27</v>
      </c>
      <c r="B4" s="10" t="s">
        <v>46</v>
      </c>
      <c r="C4" s="10" t="str">
        <f>IF(LEFT(B4,1)="A", "버스", IF(LEFT(B4,1)="B", "승합차", "승용차"))</f>
        <v>승용차</v>
      </c>
      <c r="D4" s="11">
        <v>45114</v>
      </c>
      <c r="E4" s="11">
        <v>45114</v>
      </c>
      <c r="F4" s="12">
        <f>E4-D4+1</f>
        <v>1</v>
      </c>
      <c r="G4" s="13">
        <f>IF(C4="승용차", 150000, IF(C4="승합차", 200000, 400000))</f>
        <v>150000</v>
      </c>
      <c r="H4" s="13">
        <f>IF(C4="승용차", F4*10000, IF(C4="승합차", F4*50000, F4*80000))</f>
        <v>10000</v>
      </c>
      <c r="I4" s="13">
        <f>G4+H4</f>
        <v>160000</v>
      </c>
      <c r="J4" s="10" t="str">
        <f>CONCATENATE(A4, " :", LEFT(B4, 1), ":", F4, "일")</f>
        <v>최경주 :C:1일</v>
      </c>
    </row>
    <row r="5" spans="1:10" s="2" customFormat="1" ht="14.5" x14ac:dyDescent="0.4">
      <c r="A5" s="14" t="s">
        <v>21</v>
      </c>
      <c r="B5" s="14" t="s">
        <v>41</v>
      </c>
      <c r="C5" s="14" t="str">
        <f>IF(LEFT(B5,1)="A", "버스", IF(LEFT(B5,1)="B", "승합차", "승용차"))</f>
        <v>버스</v>
      </c>
      <c r="D5" s="15">
        <v>45151</v>
      </c>
      <c r="E5" s="15">
        <v>45152</v>
      </c>
      <c r="F5" s="16">
        <f>E5-D5+1</f>
        <v>2</v>
      </c>
      <c r="G5" s="17">
        <f>IF(C5="승용차", 150000, IF(C5="승합차", 200000, 400000))</f>
        <v>400000</v>
      </c>
      <c r="H5" s="17">
        <f>IF(C5="승용차", F5*10000, IF(C5="승합차", F5*50000, F5*80000))</f>
        <v>160000</v>
      </c>
      <c r="I5" s="17">
        <f>G5+H5</f>
        <v>560000</v>
      </c>
      <c r="J5" s="14" t="str">
        <f t="shared" ref="J5:J23" si="0">CONCATENATE(A5, " :", LEFT(B5, 1), ":", F5, "일")</f>
        <v>김종서 :A:2일</v>
      </c>
    </row>
    <row r="6" spans="1:10" s="2" customFormat="1" ht="14.5" x14ac:dyDescent="0.4">
      <c r="A6" s="14" t="s">
        <v>24</v>
      </c>
      <c r="B6" s="14" t="s">
        <v>35</v>
      </c>
      <c r="C6" s="14" t="str">
        <f>IF(LEFT(B6,1)="A", "버스", IF(LEFT(B6,1)="B", "승합차", "승용차"))</f>
        <v>승합차</v>
      </c>
      <c r="D6" s="15">
        <v>45185</v>
      </c>
      <c r="E6" s="15">
        <v>45187</v>
      </c>
      <c r="F6" s="16">
        <f>E6-D6+1</f>
        <v>3</v>
      </c>
      <c r="G6" s="17">
        <f>IF(C6="승용차", 150000, IF(C6="승합차", 200000, 400000))</f>
        <v>200000</v>
      </c>
      <c r="H6" s="17">
        <f>IF(C6="승용차", F6*10000, IF(C6="승합차", F6*50000, F6*80000))</f>
        <v>150000</v>
      </c>
      <c r="I6" s="17">
        <f>G6+H6</f>
        <v>350000</v>
      </c>
      <c r="J6" s="14" t="str">
        <f t="shared" si="0"/>
        <v>이승엽 :B:3일</v>
      </c>
    </row>
    <row r="7" spans="1:10" s="2" customFormat="1" ht="14.5" x14ac:dyDescent="0.4">
      <c r="A7" s="14" t="s">
        <v>25</v>
      </c>
      <c r="B7" s="14" t="s">
        <v>44</v>
      </c>
      <c r="C7" s="14" t="str">
        <f>IF(LEFT(B7,1)="A", "버스", IF(LEFT(B7,1)="B", "승합차", "승용차"))</f>
        <v>버스</v>
      </c>
      <c r="D7" s="15">
        <v>45193</v>
      </c>
      <c r="E7" s="15">
        <v>45196</v>
      </c>
      <c r="F7" s="16">
        <f>E7-D7+1</f>
        <v>4</v>
      </c>
      <c r="G7" s="17">
        <f>IF(C7="승용차", 150000, IF(C7="승합차", 200000, 400000))</f>
        <v>400000</v>
      </c>
      <c r="H7" s="17">
        <f>IF(C7="승용차", F7*10000, IF(C7="승합차", F7*50000, F7*80000))</f>
        <v>320000</v>
      </c>
      <c r="I7" s="17">
        <f>G7+H7</f>
        <v>720000</v>
      </c>
      <c r="J7" s="14" t="str">
        <f t="shared" si="0"/>
        <v>이종범 :A:4일</v>
      </c>
    </row>
    <row r="8" spans="1:10" s="2" customFormat="1" ht="14.5" x14ac:dyDescent="0.4">
      <c r="A8" s="14" t="s">
        <v>29</v>
      </c>
      <c r="B8" s="14" t="s">
        <v>48</v>
      </c>
      <c r="C8" s="14" t="str">
        <f>IF(LEFT(B8,1)="A", "버스", IF(LEFT(B8,1)="B", "승합차", "승용차"))</f>
        <v>버스</v>
      </c>
      <c r="D8" s="15">
        <v>45084</v>
      </c>
      <c r="E8" s="15">
        <v>45088</v>
      </c>
      <c r="F8" s="16">
        <f>E8-D8+1</f>
        <v>5</v>
      </c>
      <c r="G8" s="17">
        <f>IF(C8="승용차", 150000, IF(C8="승합차", 200000, 400000))</f>
        <v>400000</v>
      </c>
      <c r="H8" s="17">
        <f>IF(C8="승용차", F8*10000, IF(C8="승합차", F8*50000, F8*80000))</f>
        <v>400000</v>
      </c>
      <c r="I8" s="17">
        <f>G8+H8</f>
        <v>800000</v>
      </c>
      <c r="J8" s="14" t="str">
        <f t="shared" si="0"/>
        <v>유남규 :A:5일</v>
      </c>
    </row>
    <row r="9" spans="1:10" s="2" customFormat="1" ht="14.5" x14ac:dyDescent="0.4">
      <c r="A9" s="14" t="s">
        <v>15</v>
      </c>
      <c r="B9" s="14" t="s">
        <v>35</v>
      </c>
      <c r="C9" s="14" t="str">
        <f>IF(LEFT(B9,1)="A", "버스", IF(LEFT(B9,1)="B", "승합차", "승용차"))</f>
        <v>승합차</v>
      </c>
      <c r="D9" s="15">
        <v>45040</v>
      </c>
      <c r="E9" s="15">
        <v>45045</v>
      </c>
      <c r="F9" s="16">
        <f>E9-D9+1</f>
        <v>6</v>
      </c>
      <c r="G9" s="17">
        <f>IF(C9="승용차", 150000, IF(C9="승합차", 200000, 400000))</f>
        <v>200000</v>
      </c>
      <c r="H9" s="17">
        <f>IF(C9="승용차", F9*10000, IF(C9="승합차", F9*50000, F9*80000))</f>
        <v>300000</v>
      </c>
      <c r="I9" s="17">
        <f>G9+H9</f>
        <v>500000</v>
      </c>
      <c r="J9" s="14" t="str">
        <f t="shared" si="0"/>
        <v>원미경 :B:6일</v>
      </c>
    </row>
    <row r="10" spans="1:10" s="2" customFormat="1" ht="14.5" x14ac:dyDescent="0.4">
      <c r="A10" s="14" t="s">
        <v>23</v>
      </c>
      <c r="B10" s="14" t="s">
        <v>43</v>
      </c>
      <c r="C10" s="14" t="str">
        <f>IF(LEFT(B10,1)="A", "버스", IF(LEFT(B10,1)="B", "승합차", "승용차"))</f>
        <v>승용차</v>
      </c>
      <c r="D10" s="15">
        <v>45155</v>
      </c>
      <c r="E10" s="15">
        <v>45161</v>
      </c>
      <c r="F10" s="16">
        <f>E10-D10+1</f>
        <v>7</v>
      </c>
      <c r="G10" s="17">
        <f>IF(C10="승용차", 150000, IF(C10="승합차", 200000, 400000))</f>
        <v>150000</v>
      </c>
      <c r="H10" s="17">
        <f>IF(C10="승용차", F10*10000, IF(C10="승합차", F10*50000, F10*80000))</f>
        <v>70000</v>
      </c>
      <c r="I10" s="17">
        <f>G10+H10</f>
        <v>220000</v>
      </c>
      <c r="J10" s="14" t="str">
        <f t="shared" si="0"/>
        <v>김동렬 :C:7일</v>
      </c>
    </row>
    <row r="11" spans="1:10" s="2" customFormat="1" ht="14.5" x14ac:dyDescent="0.4">
      <c r="A11" s="14" t="s">
        <v>26</v>
      </c>
      <c r="B11" s="14" t="s">
        <v>45</v>
      </c>
      <c r="C11" s="14" t="str">
        <f>IF(LEFT(B11,1)="A", "버스", IF(LEFT(B11,1)="B", "승합차", "승용차"))</f>
        <v>승용차</v>
      </c>
      <c r="D11" s="15">
        <v>45113</v>
      </c>
      <c r="E11" s="15">
        <v>45120</v>
      </c>
      <c r="F11" s="16">
        <f>E11-D11+1</f>
        <v>8</v>
      </c>
      <c r="G11" s="17">
        <f>IF(C11="승용차", 150000, IF(C11="승합차", 200000, 400000))</f>
        <v>150000</v>
      </c>
      <c r="H11" s="17">
        <f>IF(C11="승용차", F11*10000, IF(C11="승합차", F11*50000, F11*80000))</f>
        <v>80000</v>
      </c>
      <c r="I11" s="17">
        <f>G11+H11</f>
        <v>230000</v>
      </c>
      <c r="J11" s="14" t="str">
        <f t="shared" si="0"/>
        <v>박세리 :C:8일</v>
      </c>
    </row>
    <row r="12" spans="1:10" s="2" customFormat="1" ht="14.5" x14ac:dyDescent="0.4">
      <c r="A12" s="14" t="s">
        <v>12</v>
      </c>
      <c r="B12" s="14" t="s">
        <v>32</v>
      </c>
      <c r="C12" s="14" t="str">
        <f>IF(LEFT(B12,1)="A", "버스", IF(LEFT(B12,1)="B", "승합차", "승용차"))</f>
        <v>승용차</v>
      </c>
      <c r="D12" s="15">
        <v>45205</v>
      </c>
      <c r="E12" s="15">
        <v>45213</v>
      </c>
      <c r="F12" s="16">
        <f>E12-D12+1</f>
        <v>9</v>
      </c>
      <c r="G12" s="17">
        <f>IF(C12="승용차", 150000, IF(C12="승합차", 200000, 400000))</f>
        <v>150000</v>
      </c>
      <c r="H12" s="17">
        <f>IF(C12="승용차", F12*10000, IF(C12="승합차", F12*50000, F12*80000))</f>
        <v>90000</v>
      </c>
      <c r="I12" s="17">
        <f>G12+H12</f>
        <v>240000</v>
      </c>
      <c r="J12" s="14" t="str">
        <f t="shared" si="0"/>
        <v>김명호 :C:9일</v>
      </c>
    </row>
    <row r="13" spans="1:10" s="2" customFormat="1" ht="14.5" x14ac:dyDescent="0.4">
      <c r="A13" s="14" t="s">
        <v>17</v>
      </c>
      <c r="B13" s="14" t="s">
        <v>37</v>
      </c>
      <c r="C13" s="14" t="str">
        <f>IF(LEFT(B13,1)="A", "버스", IF(LEFT(B13,1)="B", "승합차", "승용차"))</f>
        <v>승합차</v>
      </c>
      <c r="D13" s="15">
        <v>44996</v>
      </c>
      <c r="E13" s="15">
        <v>45004</v>
      </c>
      <c r="F13" s="16">
        <f>E13-D13+1</f>
        <v>9</v>
      </c>
      <c r="G13" s="17">
        <f>IF(C13="승용차", 150000, IF(C13="승합차", 200000, 400000))</f>
        <v>200000</v>
      </c>
      <c r="H13" s="17">
        <f>IF(C13="승용차", F13*10000, IF(C13="승합차", F13*50000, F13*80000))</f>
        <v>450000</v>
      </c>
      <c r="I13" s="17">
        <f>G13+H13</f>
        <v>650000</v>
      </c>
      <c r="J13" s="14" t="str">
        <f t="shared" si="0"/>
        <v>이경호 :B:9일</v>
      </c>
    </row>
    <row r="14" spans="1:10" s="2" customFormat="1" ht="14.5" x14ac:dyDescent="0.4">
      <c r="A14" s="14" t="s">
        <v>16</v>
      </c>
      <c r="B14" s="14" t="s">
        <v>36</v>
      </c>
      <c r="C14" s="14" t="str">
        <f>IF(LEFT(B14,1)="A", "버스", IF(LEFT(B14,1)="B", "승합차", "승용차"))</f>
        <v>승합차</v>
      </c>
      <c r="D14" s="15">
        <v>45062</v>
      </c>
      <c r="E14" s="15">
        <v>45071</v>
      </c>
      <c r="F14" s="16">
        <f>E14-D14+1</f>
        <v>10</v>
      </c>
      <c r="G14" s="17">
        <f>IF(C14="승용차", 150000, IF(C14="승합차", 200000, 400000))</f>
        <v>200000</v>
      </c>
      <c r="H14" s="17">
        <f>IF(C14="승용차", F14*10000, IF(C14="승합차", F14*50000, F14*80000))</f>
        <v>500000</v>
      </c>
      <c r="I14" s="17">
        <f>G14+H14</f>
        <v>700000</v>
      </c>
      <c r="J14" s="14" t="str">
        <f t="shared" si="0"/>
        <v>윤나영 :B:10일</v>
      </c>
    </row>
    <row r="15" spans="1:10" s="2" customFormat="1" ht="14.5" x14ac:dyDescent="0.4">
      <c r="A15" s="14" t="s">
        <v>28</v>
      </c>
      <c r="B15" s="14" t="s">
        <v>47</v>
      </c>
      <c r="C15" s="14" t="str">
        <f>IF(LEFT(B15,1)="A", "버스", IF(LEFT(B15,1)="B", "승합차", "승용차"))</f>
        <v>승합차</v>
      </c>
      <c r="D15" s="15">
        <v>45185</v>
      </c>
      <c r="E15" s="15">
        <v>45195</v>
      </c>
      <c r="F15" s="16">
        <f>E15-D15+1</f>
        <v>11</v>
      </c>
      <c r="G15" s="17">
        <f>IF(C15="승용차", 150000, IF(C15="승합차", 200000, 400000))</f>
        <v>200000</v>
      </c>
      <c r="H15" s="17">
        <f>IF(C15="승용차", F15*10000, IF(C15="승합차", F15*50000, F15*80000))</f>
        <v>550000</v>
      </c>
      <c r="I15" s="17">
        <f>G15+H15</f>
        <v>750000</v>
      </c>
      <c r="J15" s="14" t="str">
        <f t="shared" si="0"/>
        <v>이봉주 :B:11일</v>
      </c>
    </row>
    <row r="16" spans="1:10" s="2" customFormat="1" ht="14.5" x14ac:dyDescent="0.4">
      <c r="A16" s="14" t="s">
        <v>18</v>
      </c>
      <c r="B16" s="14" t="s">
        <v>38</v>
      </c>
      <c r="C16" s="14" t="str">
        <f>IF(LEFT(B16,1)="A", "버스", IF(LEFT(B16,1)="B", "승합차", "승용차"))</f>
        <v>승합차</v>
      </c>
      <c r="D16" s="15">
        <v>45020</v>
      </c>
      <c r="E16" s="15">
        <v>45031</v>
      </c>
      <c r="F16" s="16">
        <f>E16-D16+1</f>
        <v>12</v>
      </c>
      <c r="G16" s="17">
        <f>IF(C16="승용차", 150000, IF(C16="승합차", 200000, 400000))</f>
        <v>200000</v>
      </c>
      <c r="H16" s="17">
        <f>IF(C16="승용차", F16*10000, IF(C16="승합차", F16*50000, F16*80000))</f>
        <v>600000</v>
      </c>
      <c r="I16" s="17">
        <f>G16+H16</f>
        <v>800000</v>
      </c>
      <c r="J16" s="14" t="str">
        <f t="shared" si="0"/>
        <v>이수현 :B:12일</v>
      </c>
    </row>
    <row r="17" spans="1:10" s="2" customFormat="1" ht="14.5" x14ac:dyDescent="0.4">
      <c r="A17" s="14" t="s">
        <v>30</v>
      </c>
      <c r="B17" s="14" t="s">
        <v>49</v>
      </c>
      <c r="C17" s="14" t="str">
        <f>IF(LEFT(B17,1)="A", "버스", IF(LEFT(B17,1)="B", "승합차", "승용차"))</f>
        <v>승합차</v>
      </c>
      <c r="D17" s="15">
        <v>45093</v>
      </c>
      <c r="E17" s="15">
        <v>45105</v>
      </c>
      <c r="F17" s="16">
        <f>E17-D17+1</f>
        <v>13</v>
      </c>
      <c r="G17" s="17">
        <f>IF(C17="승용차", 150000, IF(C17="승합차", 200000, 400000))</f>
        <v>200000</v>
      </c>
      <c r="H17" s="17">
        <f>IF(C17="승용차", F17*10000, IF(C17="승합차", F17*50000, F17*80000))</f>
        <v>650000</v>
      </c>
      <c r="I17" s="17">
        <f>G17+H17</f>
        <v>850000</v>
      </c>
      <c r="J17" s="14" t="str">
        <f t="shared" si="0"/>
        <v>한기주 :B:13일</v>
      </c>
    </row>
    <row r="18" spans="1:10" s="2" customFormat="1" ht="14.5" x14ac:dyDescent="0.4">
      <c r="A18" s="14" t="s">
        <v>20</v>
      </c>
      <c r="B18" s="14" t="s">
        <v>40</v>
      </c>
      <c r="C18" s="14" t="str">
        <f>IF(LEFT(B18,1)="A", "버스", IF(LEFT(B18,1)="B", "승합차", "승용차"))</f>
        <v>버스</v>
      </c>
      <c r="D18" s="15">
        <v>45185</v>
      </c>
      <c r="E18" s="15">
        <v>45199</v>
      </c>
      <c r="F18" s="16">
        <f>E18-D18+1</f>
        <v>15</v>
      </c>
      <c r="G18" s="17">
        <f>IF(C18="승용차", 150000, IF(C18="승합차", 200000, 400000))</f>
        <v>400000</v>
      </c>
      <c r="H18" s="17">
        <f>IF(C18="승용차", F18*10000, IF(C18="승합차", F18*50000, F18*80000))</f>
        <v>1200000</v>
      </c>
      <c r="I18" s="17">
        <f>G18+H18</f>
        <v>1600000</v>
      </c>
      <c r="J18" s="14" t="str">
        <f t="shared" si="0"/>
        <v>이수경 :A:15일</v>
      </c>
    </row>
    <row r="19" spans="1:10" s="2" customFormat="1" ht="14.5" x14ac:dyDescent="0.4">
      <c r="A19" s="14" t="s">
        <v>11</v>
      </c>
      <c r="B19" s="14" t="s">
        <v>31</v>
      </c>
      <c r="C19" s="14" t="str">
        <f>IF(LEFT(B19,1)="A", "버스", IF(LEFT(B19,1)="B", "승합차", "승용차"))</f>
        <v>버스</v>
      </c>
      <c r="D19" s="15">
        <v>45055</v>
      </c>
      <c r="E19" s="15">
        <v>45074</v>
      </c>
      <c r="F19" s="16">
        <f>E19-D19+1</f>
        <v>20</v>
      </c>
      <c r="G19" s="17">
        <f>IF(C19="승용차", 150000, IF(C19="승합차", 200000, 400000))</f>
        <v>400000</v>
      </c>
      <c r="H19" s="17">
        <f>IF(C19="승용차", F19*10000, IF(C19="승합차", F19*50000, F19*80000))</f>
        <v>1600000</v>
      </c>
      <c r="I19" s="17">
        <f>G19+H19</f>
        <v>2000000</v>
      </c>
      <c r="J19" s="14" t="str">
        <f t="shared" si="0"/>
        <v>권은경 :A:20일</v>
      </c>
    </row>
    <row r="20" spans="1:10" s="2" customFormat="1" ht="14.5" x14ac:dyDescent="0.4">
      <c r="A20" s="14" t="s">
        <v>13</v>
      </c>
      <c r="B20" s="14" t="s">
        <v>33</v>
      </c>
      <c r="C20" s="14" t="str">
        <f>IF(LEFT(B20,1)="A", "버스", IF(LEFT(B20,1)="B", "승합차", "승용차"))</f>
        <v>승용차</v>
      </c>
      <c r="D20" s="15">
        <v>45115</v>
      </c>
      <c r="E20" s="15">
        <v>45135</v>
      </c>
      <c r="F20" s="16">
        <f>E20-D20+1</f>
        <v>21</v>
      </c>
      <c r="G20" s="17">
        <f>IF(C20="승용차", 150000, IF(C20="승합차", 200000, 400000))</f>
        <v>150000</v>
      </c>
      <c r="H20" s="17">
        <f>IF(C20="승용차", F20*10000, IF(C20="승합차", F20*50000, F20*80000))</f>
        <v>210000</v>
      </c>
      <c r="I20" s="17">
        <f>G20+H20</f>
        <v>360000</v>
      </c>
      <c r="J20" s="14" t="str">
        <f t="shared" si="0"/>
        <v>이나요 :C:21일</v>
      </c>
    </row>
    <row r="21" spans="1:10" s="2" customFormat="1" ht="14.5" x14ac:dyDescent="0.4">
      <c r="A21" s="14" t="s">
        <v>22</v>
      </c>
      <c r="B21" s="14" t="s">
        <v>42</v>
      </c>
      <c r="C21" s="14" t="str">
        <f>IF(LEFT(B21,1)="A", "버스", IF(LEFT(B21,1)="B", "승합차", "승용차"))</f>
        <v>승용차</v>
      </c>
      <c r="D21" s="15">
        <v>45176</v>
      </c>
      <c r="E21" s="15">
        <v>45197</v>
      </c>
      <c r="F21" s="16">
        <f>E21-D21+1</f>
        <v>22</v>
      </c>
      <c r="G21" s="17">
        <f>IF(C21="승용차", 150000, IF(C21="승합차", 200000, 400000))</f>
        <v>150000</v>
      </c>
      <c r="H21" s="17">
        <f>IF(C21="승용차", F21*10000, IF(C21="승합차", F21*50000, F21*80000))</f>
        <v>220000</v>
      </c>
      <c r="I21" s="17">
        <f>G21+H21</f>
        <v>370000</v>
      </c>
      <c r="J21" s="14" t="str">
        <f t="shared" si="0"/>
        <v>박호호 :C:22일</v>
      </c>
    </row>
    <row r="22" spans="1:10" s="2" customFormat="1" ht="14.5" x14ac:dyDescent="0.4">
      <c r="A22" s="14" t="s">
        <v>14</v>
      </c>
      <c r="B22" s="14" t="s">
        <v>34</v>
      </c>
      <c r="C22" s="14" t="str">
        <f>IF(LEFT(B22,1)="A", "버스", IF(LEFT(B22,1)="B", "승합차", "승용차"))</f>
        <v>승용차</v>
      </c>
      <c r="D22" s="15">
        <v>45066</v>
      </c>
      <c r="E22" s="15">
        <v>45106</v>
      </c>
      <c r="F22" s="16">
        <f>E22-D22+1</f>
        <v>41</v>
      </c>
      <c r="G22" s="17">
        <f>IF(C22="승용차", 150000, IF(C22="승합차", 200000, 400000))</f>
        <v>150000</v>
      </c>
      <c r="H22" s="17">
        <f>IF(C22="승용차", F22*10000, IF(C22="승합차", F22*50000, F22*80000))</f>
        <v>410000</v>
      </c>
      <c r="I22" s="17">
        <f>G22+H22</f>
        <v>560000</v>
      </c>
      <c r="J22" s="14" t="str">
        <f t="shared" si="0"/>
        <v>서영준 :C:41일</v>
      </c>
    </row>
    <row r="23" spans="1:10" s="2" customFormat="1" ht="14.5" x14ac:dyDescent="0.4">
      <c r="A23" s="18" t="s">
        <v>19</v>
      </c>
      <c r="B23" s="18" t="s">
        <v>39</v>
      </c>
      <c r="C23" s="18" t="str">
        <f>IF(LEFT(B23,1)="A", "버스", IF(LEFT(B23,1)="B", "승합차", "승용차"))</f>
        <v>버스</v>
      </c>
      <c r="D23" s="19">
        <v>45156</v>
      </c>
      <c r="E23" s="19">
        <v>45198</v>
      </c>
      <c r="F23" s="20">
        <f>E23-D23+1</f>
        <v>43</v>
      </c>
      <c r="G23" s="21">
        <f>IF(C23="승용차", 150000, IF(C23="승합차", 200000, 400000))</f>
        <v>400000</v>
      </c>
      <c r="H23" s="21">
        <f>IF(C23="승용차", F23*10000, IF(C23="승합차", F23*50000, F23*80000))</f>
        <v>3440000</v>
      </c>
      <c r="I23" s="21">
        <f>G23+H23</f>
        <v>3840000</v>
      </c>
      <c r="J23" s="18" t="str">
        <f t="shared" si="0"/>
        <v>조성진 :A:43일</v>
      </c>
    </row>
    <row r="24" spans="1:10" s="2" customFormat="1" ht="14.5" x14ac:dyDescent="0.4">
      <c r="A24" s="6" t="s">
        <v>50</v>
      </c>
      <c r="B24" s="6"/>
      <c r="C24" s="3" t="s">
        <v>51</v>
      </c>
      <c r="D24" s="7">
        <f>SUMIFS(D4:D23,$C$4:$C$23,$C$24)</f>
        <v>315944</v>
      </c>
      <c r="E24" s="7">
        <f t="shared" ref="E24:I24" si="1">SUMIFS(E4:E23,$C$4:$C$23,$C$24)</f>
        <v>316046</v>
      </c>
      <c r="F24" s="7">
        <f t="shared" si="1"/>
        <v>109</v>
      </c>
      <c r="G24" s="5">
        <f t="shared" si="1"/>
        <v>1050000</v>
      </c>
      <c r="H24" s="5">
        <f t="shared" si="1"/>
        <v>1090000</v>
      </c>
      <c r="I24" s="5">
        <f t="shared" si="1"/>
        <v>2140000</v>
      </c>
      <c r="J24" s="8"/>
    </row>
    <row r="25" spans="1:10" s="2" customFormat="1" ht="14.5" x14ac:dyDescent="0.4">
      <c r="A25" s="6"/>
      <c r="B25" s="6"/>
      <c r="C25" s="3" t="s">
        <v>52</v>
      </c>
      <c r="D25" s="7">
        <f>SUMIFS(D4:D23,$C$4:$C$23,$C$25)</f>
        <v>315581</v>
      </c>
      <c r="E25" s="7">
        <f>SUMIFS(E4:E23,$C$4:$C$23,$C$25)</f>
        <v>315638</v>
      </c>
      <c r="F25" s="7">
        <f t="shared" ref="E25:I25" si="2">SUMIFS(F4:F23,$C$4:$C$23,$C$25)</f>
        <v>64</v>
      </c>
      <c r="G25" s="5">
        <f t="shared" si="2"/>
        <v>1400000</v>
      </c>
      <c r="H25" s="5">
        <f t="shared" si="2"/>
        <v>3200000</v>
      </c>
      <c r="I25" s="5">
        <f t="shared" si="2"/>
        <v>4600000</v>
      </c>
      <c r="J25" s="8"/>
    </row>
    <row r="26" spans="1:10" s="2" customFormat="1" ht="14.5" x14ac:dyDescent="0.4">
      <c r="A26" s="6"/>
      <c r="B26" s="6"/>
      <c r="C26" s="3" t="s">
        <v>53</v>
      </c>
      <c r="D26" s="7">
        <f>SUMIFS(D4:D23,$C$4:$C$23,$C$26)</f>
        <v>270824</v>
      </c>
      <c r="E26" s="7">
        <f t="shared" ref="E26:I26" si="3">SUMIFS(E4:E23,$C$4:$C$23,$C$26)</f>
        <v>270907</v>
      </c>
      <c r="F26" s="7">
        <f t="shared" si="3"/>
        <v>89</v>
      </c>
      <c r="G26" s="5">
        <f t="shared" si="3"/>
        <v>2400000</v>
      </c>
      <c r="H26" s="5">
        <f t="shared" si="3"/>
        <v>7120000</v>
      </c>
      <c r="I26" s="5">
        <f t="shared" si="3"/>
        <v>9520000</v>
      </c>
      <c r="J26" s="8"/>
    </row>
    <row r="27" spans="1:10" s="2" customFormat="1" ht="14.5" x14ac:dyDescent="0.4">
      <c r="A27" s="8" t="s">
        <v>54</v>
      </c>
      <c r="B27" s="8"/>
      <c r="C27" s="8"/>
      <c r="D27" s="8"/>
      <c r="E27" s="8"/>
      <c r="F27" s="8"/>
      <c r="G27" s="8"/>
      <c r="H27" s="5" cm="1">
        <f t="array" ref="H27">SUMPRODUCT((LEFT($A$4:$A$23, 1)="이") * ISNUMBER(FIND("1", $B$4:$B$23)), H4:H23)</f>
        <v>1560000</v>
      </c>
      <c r="I27" s="5" cm="1">
        <f t="array" ref="I27">SUMPRODUCT((LEFT($A$4:$A$23, 1)="이") * ISNUMBER(FIND("1", $B$4:$B$23)), I4:I23)</f>
        <v>2310000</v>
      </c>
      <c r="J27" s="8"/>
    </row>
    <row r="28" spans="1:10" s="2" customFormat="1" ht="14.5" x14ac:dyDescent="0.4">
      <c r="A28" s="8" t="s">
        <v>55</v>
      </c>
      <c r="B28" s="8"/>
      <c r="C28" s="8"/>
      <c r="D28" s="8"/>
      <c r="E28" s="8"/>
      <c r="F28" s="8"/>
      <c r="G28" s="8"/>
      <c r="H28" s="5" cm="1">
        <f t="array" ref="H28">SUMPRODUCT((LEFT($A$4:$A$23, 1)="김") * ISNUMBER(FIND("5", $B$4:$B$23)), H4:H23)</f>
        <v>230000</v>
      </c>
      <c r="I28" s="5" cm="1">
        <f t="array" ref="I28">SUMPRODUCT((LEFT($A$4:$A$23, 1)="김") * ISNUMBER(FIND("5", $B$4:$B$23)), I4:I23)</f>
        <v>780000</v>
      </c>
      <c r="J28" s="8"/>
    </row>
    <row r="29" spans="1:10" s="2" customFormat="1" ht="14.5" x14ac:dyDescent="0.4">
      <c r="A29" s="8" t="s">
        <v>56</v>
      </c>
      <c r="B29" s="8"/>
      <c r="C29" s="8"/>
      <c r="D29" s="8"/>
      <c r="E29" s="8"/>
      <c r="F29" s="8"/>
      <c r="G29" s="8"/>
      <c r="H29" s="22" t="s">
        <v>57</v>
      </c>
      <c r="I29" s="23"/>
      <c r="J29" s="23"/>
    </row>
    <row r="30" spans="1:10" s="2" customFormat="1" ht="14.5" x14ac:dyDescent="0.4">
      <c r="A30" s="9" t="s">
        <v>58</v>
      </c>
      <c r="B30" s="8"/>
      <c r="C30" s="8"/>
      <c r="D30" s="8"/>
      <c r="E30" s="8"/>
      <c r="F30" s="8"/>
      <c r="G30" s="8"/>
      <c r="H30" s="8"/>
      <c r="I30" s="8"/>
      <c r="J30" s="8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A24:B26"/>
    <mergeCell ref="A27:G27"/>
    <mergeCell ref="A28:G28"/>
    <mergeCell ref="A29:G29"/>
    <mergeCell ref="A30:J30"/>
    <mergeCell ref="J24:J28"/>
    <mergeCell ref="H29:J29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headerFooter>
    <oddHeader>&amp;L비번호: XXX&amp;C수험번호: XXX&amp;R성명: XXX</oddHeader>
    <oddFooter>&amp;C4-1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cp:lastPrinted>2023-07-22T15:32:28Z</cp:lastPrinted>
  <dcterms:created xsi:type="dcterms:W3CDTF">2015-06-05T18:19:34Z</dcterms:created>
  <dcterms:modified xsi:type="dcterms:W3CDTF">2023-07-22T15:35:56Z</dcterms:modified>
</cp:coreProperties>
</file>