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nswn\Desktop\certificate-study\사무자동화산업기사\공개문제풀어보기\01\"/>
    </mc:Choice>
  </mc:AlternateContent>
  <xr:revisionPtr revIDLastSave="0" documentId="13_ncr:1_{AA081D58-039B-43C6-A464-AACE1F0A44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C23" i="1"/>
  <c r="E22" i="1"/>
  <c r="F22" i="1" s="1"/>
  <c r="G22" i="1"/>
  <c r="E17" i="1"/>
  <c r="F17" i="1" s="1"/>
  <c r="G17" i="1"/>
  <c r="E9" i="1"/>
  <c r="F9" i="1"/>
  <c r="G9" i="1"/>
  <c r="E19" i="1"/>
  <c r="F19" i="1" s="1"/>
  <c r="G19" i="1"/>
  <c r="E8" i="1"/>
  <c r="F8" i="1" s="1"/>
  <c r="H8" i="1" s="1"/>
  <c r="J8" i="1" s="1"/>
  <c r="G8" i="1"/>
  <c r="E6" i="1"/>
  <c r="F6" i="1"/>
  <c r="G6" i="1"/>
  <c r="E10" i="1"/>
  <c r="F10" i="1"/>
  <c r="G10" i="1"/>
  <c r="H10" i="1"/>
  <c r="J10" i="1" s="1"/>
  <c r="E12" i="1"/>
  <c r="F12" i="1" s="1"/>
  <c r="G12" i="1"/>
  <c r="E20" i="1"/>
  <c r="F20" i="1"/>
  <c r="G20" i="1"/>
  <c r="E14" i="1"/>
  <c r="F14" i="1" s="1"/>
  <c r="G14" i="1"/>
  <c r="E7" i="1"/>
  <c r="F7" i="1" s="1"/>
  <c r="H7" i="1" s="1"/>
  <c r="J7" i="1" s="1"/>
  <c r="G7" i="1"/>
  <c r="E5" i="1"/>
  <c r="F5" i="1" s="1"/>
  <c r="G5" i="1"/>
  <c r="E4" i="1"/>
  <c r="F4" i="1" s="1"/>
  <c r="H4" i="1" s="1"/>
  <c r="J4" i="1" s="1"/>
  <c r="G4" i="1"/>
  <c r="E3" i="1"/>
  <c r="F3" i="1" s="1"/>
  <c r="F23" i="1" s="1"/>
  <c r="G3" i="1"/>
  <c r="G23" i="1" s="1"/>
  <c r="E16" i="1"/>
  <c r="F16" i="1" s="1"/>
  <c r="H16" i="1" s="1"/>
  <c r="J16" i="1" s="1"/>
  <c r="G16" i="1"/>
  <c r="E13" i="1"/>
  <c r="F13" i="1" s="1"/>
  <c r="G13" i="1"/>
  <c r="E18" i="1"/>
  <c r="F18" i="1"/>
  <c r="H18" i="1" s="1"/>
  <c r="J18" i="1" s="1"/>
  <c r="G18" i="1"/>
  <c r="E15" i="1"/>
  <c r="F15" i="1"/>
  <c r="G15" i="1"/>
  <c r="E21" i="1"/>
  <c r="F21" i="1" s="1"/>
  <c r="H21" i="1" s="1"/>
  <c r="J21" i="1" s="1"/>
  <c r="G21" i="1"/>
  <c r="G11" i="1"/>
  <c r="E11" i="1"/>
  <c r="F11" i="1" s="1"/>
  <c r="H11" i="1" s="1"/>
  <c r="J11" i="1" s="1"/>
  <c r="H12" i="1" l="1"/>
  <c r="H5" i="1"/>
  <c r="J5" i="1" s="1"/>
  <c r="H22" i="1"/>
  <c r="J22" i="1" s="1"/>
  <c r="G28" i="1" a="1"/>
  <c r="G28" i="1" s="1"/>
  <c r="H6" i="1"/>
  <c r="H17" i="1"/>
  <c r="H15" i="1"/>
  <c r="H3" i="1"/>
  <c r="H14" i="1"/>
  <c r="J14" i="1" s="1"/>
  <c r="H19" i="1"/>
  <c r="H13" i="1"/>
  <c r="J13" i="1" s="1"/>
  <c r="E23" i="1"/>
  <c r="H20" i="1"/>
  <c r="J20" i="1" s="1"/>
  <c r="H9" i="1"/>
  <c r="J9" i="1" s="1"/>
  <c r="I3" i="1"/>
  <c r="I14" i="1"/>
  <c r="I13" i="1"/>
  <c r="I18" i="1"/>
  <c r="I9" i="1"/>
  <c r="I11" i="1"/>
  <c r="I17" i="1" l="1"/>
  <c r="J17" i="1"/>
  <c r="I22" i="1"/>
  <c r="I20" i="1"/>
  <c r="I10" i="1"/>
  <c r="I6" i="1"/>
  <c r="J6" i="1"/>
  <c r="H27" i="1"/>
  <c r="I7" i="1"/>
  <c r="H28" i="1" a="1"/>
  <c r="H28" i="1" s="1"/>
  <c r="J3" i="1"/>
  <c r="H25" i="1" a="1"/>
  <c r="H25" i="1" s="1"/>
  <c r="H23" i="1"/>
  <c r="H24" i="1"/>
  <c r="I19" i="1"/>
  <c r="J19" i="1"/>
  <c r="I21" i="1"/>
  <c r="I8" i="1"/>
  <c r="I5" i="1"/>
  <c r="I16" i="1"/>
  <c r="I4" i="1"/>
  <c r="G27" i="1" s="1"/>
  <c r="I15" i="1"/>
  <c r="J15" i="1"/>
  <c r="I12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<sst xmlns="http://schemas.openxmlformats.org/spreadsheetml/2006/main" count="58" uniqueCount="41">
  <si>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학생 성적 현황</t>
    <phoneticPr fontId="1" type="noConversion"/>
  </si>
  <si>
    <t>학생이름</t>
    <phoneticPr fontId="1" type="noConversion"/>
  </si>
  <si>
    <t>과제등급</t>
    <phoneticPr fontId="1" type="noConversion"/>
  </si>
  <si>
    <t>중간</t>
    <phoneticPr fontId="1" type="noConversion"/>
  </si>
  <si>
    <t>기말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</si>
  <si>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</si>
  <si>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</si>
  <si>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</si>
  <si>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</si>
  <si>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</si>
  <si>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</si>
  <si>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</si>
  <si>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</si>
  <si>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</si>
  <si>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김찬진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</si>
  <si>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</si>
  <si>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</si>
  <si>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</si>
  <si>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</si>
  <si>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</si>
  <si>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</si>
  <si>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최진현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</si>
  <si>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</si>
  <si>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</si>
  <si>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</si>
  <si>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</si>
  <si>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</si>
  <si>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</si>
  <si>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</si>
  <si>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</si>
  <si>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</si>
  <si>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</si>
  <si>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</si>
  <si>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</si>
  <si>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</si>
  <si>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</si>
  <si>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 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</si>
  <si>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</si>
  <si>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</si>
  <si>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ROUND(SUMPRODUCT(ISNUMBER(FIND("A", B3:B22)) + ISNUMBER(FIND("B", B3:B22)), H3:H22), 0)</t>
    <phoneticPr fontId="1" type="noConversion"/>
  </si>
  <si>
    <t>SUMPRODUCT((LEFT($A$3:$A$22, 1) = "이") * (($B$3:$B$22 = "B") + ($B$3:$B$22 = "C")), G3:G22)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</si>
</sst>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78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3" xfId="0" applyFont="1" applyBorder="1"/>
    <xf numFmtId="178" fontId="3" fillId="0" borderId="3" xfId="0" applyNumberFormat="1" applyFont="1" applyBorder="1"/>
    <xf numFmtId="0" fontId="3" fillId="0" borderId="4" xfId="0" applyFont="1" applyBorder="1"/>
    <xf numFmtId="178" fontId="3" fillId="0" borderId="4" xfId="0" applyNumberFormat="1" applyFont="1" applyBorder="1"/>
    <xf numFmtId="0" fontId="3" fillId="0" borderId="5" xfId="0" applyFont="1" applyBorder="1"/>
    <xf numFmtId="178" fontId="3" fillId="0" borderId="5" xfId="0" applyNumberFormat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/>
              <a:t>학생별 성적현황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0_);[Red]\(0\)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D-4443-8D33-3D3D64135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8764192"/>
        <c:axId val="1998764672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0_);[Red]\(0\)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D-4443-8D33-3D3D64135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764192"/>
        <c:axId val="1998764672"/>
      </c:lineChart>
      <c:catAx>
        <c:axId val="19987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학생이름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8764672"/>
        <c:crosses val="autoZero"/>
        <c:auto val="1"/>
        <c:lblAlgn val="ctr"/>
        <c:lblOffset val="100"/>
        <c:noMultiLvlLbl val="0"/>
      </c:catAx>
      <c:valAx>
        <c:axId val="19987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점수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_);[Red]\(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87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29</xdr:row>
      <xdr:rowOff>53975</xdr:rowOff>
    </xdr:from>
    <xdr:to>
      <xdr:col>9</xdr:col>
      <xdr:colOff>584200</xdr:colOff>
      <xdr:row>41</xdr:row>
      <xdr:rowOff>158750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18E69D-E062-F6C6-A12A-0C8B1EF0B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7" workbookViewId="0">
      <selection activeCell="K27" sqref="K27"/>
    </sheetView>
  </sheetViews>
  <sheetFormatPr defaultRowHeight="17" x14ac:dyDescent="0.45"/>
  <sheetData>
    <row r="1" spans="1:10" ht="25.5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14.5" x14ac:dyDescent="0.4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</row>
    <row r="3" spans="1:10" s="2" customFormat="1" ht="14.5" x14ac:dyDescent="0.4">
      <c r="A3" s="18" t="s">
        <v>25</v>
      </c>
      <c r="B3" s="14" t="s">
        <v>32</v>
      </c>
      <c r="C3" s="9">
        <v>62</v>
      </c>
      <c r="D3" s="9">
        <v>92</v>
      </c>
      <c r="E3" s="9">
        <f>IF(B3 = "A", 20, IF(B3 = "B", 15, 10))</f>
        <v>20</v>
      </c>
      <c r="F3" s="9">
        <f>E3 + ((C3+D3)*0.4)</f>
        <v>81.599999999999994</v>
      </c>
      <c r="G3" s="9">
        <f>IF(D3 &gt;= C3, D3*0.2, C3*0.1)</f>
        <v>18.400000000000002</v>
      </c>
      <c r="H3" s="9">
        <f>F3+G3</f>
        <v>100</v>
      </c>
      <c r="I3" s="8">
        <f>RANK(H3,$H$3:$H$22)</f>
        <v>1</v>
      </c>
      <c r="J3" s="18" t="str">
        <f>IF(H3 &gt;= 90, "최우수", IF(H3 &gt;= 80, "우수", IF(H3 &lt; 60, "미달", "보통")))</f>
        <v>최우수</v>
      </c>
    </row>
    <row r="4" spans="1:10" s="2" customFormat="1" ht="14.5" x14ac:dyDescent="0.4">
      <c r="A4" s="19" t="s">
        <v>24</v>
      </c>
      <c r="B4" s="15" t="s">
        <v>33</v>
      </c>
      <c r="C4" s="11">
        <v>65</v>
      </c>
      <c r="D4" s="11">
        <v>88</v>
      </c>
      <c r="E4" s="11">
        <f>IF(B4 = "A", 20, IF(B4 = "B", 15, 10))</f>
        <v>15</v>
      </c>
      <c r="F4" s="11">
        <f>E4 + ((C4+D4)*0.4)</f>
        <v>76.2</v>
      </c>
      <c r="G4" s="11">
        <f>IF(D4 &gt;= C4, D4*0.2, C4*0.1)</f>
        <v>17.600000000000001</v>
      </c>
      <c r="H4" s="11">
        <f>F4+G4</f>
        <v>93.800000000000011</v>
      </c>
      <c r="I4" s="10">
        <f>RANK(H4,$H$3:$H$22)</f>
        <v>2</v>
      </c>
      <c r="J4" s="19" t="str">
        <f>IF(H4 &gt;= 90, "최우수", IF(H4 &gt;= 80, "우수", IF(H4 &lt; 60, "미달", "보통")))</f>
        <v>최우수</v>
      </c>
    </row>
    <row r="5" spans="1:10" s="2" customFormat="1" ht="14.5" x14ac:dyDescent="0.4">
      <c r="A5" s="19" t="s">
        <v>23</v>
      </c>
      <c r="B5" s="15" t="s">
        <v>32</v>
      </c>
      <c r="C5" s="11">
        <v>62</v>
      </c>
      <c r="D5" s="11">
        <v>80</v>
      </c>
      <c r="E5" s="11">
        <f>IF(B5 = "A", 20, IF(B5 = "B", 15, 10))</f>
        <v>20</v>
      </c>
      <c r="F5" s="11">
        <f>E5 + ((C5+D5)*0.4)</f>
        <v>76.800000000000011</v>
      </c>
      <c r="G5" s="11">
        <f>IF(D5 &gt;= C5, D5*0.2, C5*0.1)</f>
        <v>16</v>
      </c>
      <c r="H5" s="11">
        <f>F5+G5</f>
        <v>92.800000000000011</v>
      </c>
      <c r="I5" s="10">
        <f>RANK(H5,$H$3:$H$22)</f>
        <v>3</v>
      </c>
      <c r="J5" s="19" t="str">
        <f>IF(H5 &gt;= 90, "최우수", IF(H5 &gt;= 80, "우수", IF(H5 &lt; 60, "미달", "보통")))</f>
        <v>최우수</v>
      </c>
    </row>
    <row r="6" spans="1:10" s="2" customFormat="1" ht="14.5" x14ac:dyDescent="0.4">
      <c r="A6" s="19" t="s">
        <v>17</v>
      </c>
      <c r="B6" s="15" t="s">
        <v>32</v>
      </c>
      <c r="C6" s="11">
        <v>85</v>
      </c>
      <c r="D6" s="11">
        <v>74</v>
      </c>
      <c r="E6" s="11">
        <f>IF(B6 = "A", 20, IF(B6 = "B", 15, 10))</f>
        <v>20</v>
      </c>
      <c r="F6" s="11">
        <f>E6 + ((C6+D6)*0.4)</f>
        <v>83.6</v>
      </c>
      <c r="G6" s="11">
        <f>IF(D6 &gt;= C6, D6*0.2, C6*0.1)</f>
        <v>8.5</v>
      </c>
      <c r="H6" s="11">
        <f>F6+G6</f>
        <v>92.1</v>
      </c>
      <c r="I6" s="10">
        <f>RANK(H6,$H$3:$H$22)</f>
        <v>4</v>
      </c>
      <c r="J6" s="19" t="str">
        <f>IF(H6 &gt;= 90, "최우수", IF(H6 &gt;= 80, "우수", IF(H6 &lt; 60, "미달", "보통")))</f>
        <v>최우수</v>
      </c>
    </row>
    <row r="7" spans="1:10" s="2" customFormat="1" ht="14.5" x14ac:dyDescent="0.4">
      <c r="A7" s="19" t="s">
        <v>22</v>
      </c>
      <c r="B7" s="15" t="s">
        <v>32</v>
      </c>
      <c r="C7" s="11">
        <v>70</v>
      </c>
      <c r="D7" s="11">
        <v>72</v>
      </c>
      <c r="E7" s="11">
        <f>IF(B7 = "A", 20, IF(B7 = "B", 15, 10))</f>
        <v>20</v>
      </c>
      <c r="F7" s="11">
        <f>E7 + ((C7+D7)*0.4)</f>
        <v>76.800000000000011</v>
      </c>
      <c r="G7" s="11">
        <f>IF(D7 &gt;= C7, D7*0.2, C7*0.1)</f>
        <v>14.4</v>
      </c>
      <c r="H7" s="11">
        <f>F7+G7</f>
        <v>91.200000000000017</v>
      </c>
      <c r="I7" s="10">
        <f>RANK(H7,$H$3:$H$22)</f>
        <v>5</v>
      </c>
      <c r="J7" s="19" t="str">
        <f>IF(H7 &gt;= 90, "최우수", IF(H7 &gt;= 80, "우수", IF(H7 &lt; 60, "미달", "보통")))</f>
        <v>최우수</v>
      </c>
    </row>
    <row r="8" spans="1:10" s="2" customFormat="1" ht="14.5" x14ac:dyDescent="0.4">
      <c r="A8" s="19" t="s">
        <v>16</v>
      </c>
      <c r="B8" s="15" t="s">
        <v>31</v>
      </c>
      <c r="C8" s="11">
        <v>77</v>
      </c>
      <c r="D8" s="11">
        <v>78</v>
      </c>
      <c r="E8" s="11">
        <f>IF(B8 = "A", 20, IF(B8 = "B", 15, 10))</f>
        <v>10</v>
      </c>
      <c r="F8" s="11">
        <f>E8 + ((C8+D8)*0.4)</f>
        <v>72</v>
      </c>
      <c r="G8" s="11">
        <f>IF(D8 &gt;= C8, D8*0.2, C8*0.1)</f>
        <v>15.600000000000001</v>
      </c>
      <c r="H8" s="11">
        <f>F8+G8</f>
        <v>87.6</v>
      </c>
      <c r="I8" s="10">
        <f>RANK(H8,$H$3:$H$22)</f>
        <v>6</v>
      </c>
      <c r="J8" s="19" t="str">
        <f>IF(H8 &gt;= 90, "최우수", IF(H8 &gt;= 80, "우수", IF(H8 &lt; 60, "미달", "보통")))</f>
        <v>우수</v>
      </c>
    </row>
    <row r="9" spans="1:10" s="2" customFormat="1" ht="14.5" x14ac:dyDescent="0.4">
      <c r="A9" s="19" t="s">
        <v>14</v>
      </c>
      <c r="B9" s="15" t="s">
        <v>31</v>
      </c>
      <c r="C9" s="11">
        <v>69</v>
      </c>
      <c r="D9" s="11">
        <v>82</v>
      </c>
      <c r="E9" s="11">
        <f>IF(B9 = "A", 20, IF(B9 = "B", 15, 10))</f>
        <v>10</v>
      </c>
      <c r="F9" s="11">
        <f>E9 + ((C9+D9)*0.4)</f>
        <v>70.400000000000006</v>
      </c>
      <c r="G9" s="11">
        <f>IF(D9 &gt;= C9, D9*0.2, C9*0.1)</f>
        <v>16.400000000000002</v>
      </c>
      <c r="H9" s="11">
        <f>F9+G9</f>
        <v>86.800000000000011</v>
      </c>
      <c r="I9" s="10">
        <f>RANK(H9,$H$3:$H$22)</f>
        <v>7</v>
      </c>
      <c r="J9" s="19" t="str">
        <f>IF(H9 &gt;= 90, "최우수", IF(H9 &gt;= 80, "우수", IF(H9 &lt; 60, "미달", "보통")))</f>
        <v>우수</v>
      </c>
    </row>
    <row r="10" spans="1:10" s="2" customFormat="1" ht="14.5" x14ac:dyDescent="0.4">
      <c r="A10" s="19" t="s">
        <v>18</v>
      </c>
      <c r="B10" s="15" t="s">
        <v>33</v>
      </c>
      <c r="C10" s="11">
        <v>84</v>
      </c>
      <c r="D10" s="11">
        <v>65</v>
      </c>
      <c r="E10" s="11">
        <f>IF(B10 = "A", 20, IF(B10 = "B", 15, 10))</f>
        <v>15</v>
      </c>
      <c r="F10" s="11">
        <f>E10 + ((C10+D10)*0.4)</f>
        <v>74.599999999999994</v>
      </c>
      <c r="G10" s="11">
        <f>IF(D10 &gt;= C10, D10*0.2, C10*0.1)</f>
        <v>8.4</v>
      </c>
      <c r="H10" s="11">
        <f>F10+G10</f>
        <v>83</v>
      </c>
      <c r="I10" s="10">
        <f>RANK(H10,$H$3:$H$22)</f>
        <v>8</v>
      </c>
      <c r="J10" s="19" t="str">
        <f>IF(H10 &gt;= 90, "최우수", IF(H10 &gt;= 80, "우수", IF(H10 &lt; 60, "미달", "보통")))</f>
        <v>우수</v>
      </c>
    </row>
    <row r="11" spans="1:10" s="2" customFormat="1" ht="14.5" x14ac:dyDescent="0.4">
      <c r="A11" s="19" t="s">
        <v>11</v>
      </c>
      <c r="B11" s="15" t="s">
        <v>31</v>
      </c>
      <c r="C11" s="11">
        <v>70</v>
      </c>
      <c r="D11" s="11">
        <v>73</v>
      </c>
      <c r="E11" s="11">
        <f>IF(B11 = "A", 20, IF(B11 = "B", 15, 10))</f>
        <v>10</v>
      </c>
      <c r="F11" s="11">
        <f>E11 + ((C11+D11)*0.4)</f>
        <v>67.2</v>
      </c>
      <c r="G11" s="11">
        <f>IF(D11 &gt;= C11, D11*0.2, C11*0.1)</f>
        <v>14.600000000000001</v>
      </c>
      <c r="H11" s="11">
        <f>F11+G11</f>
        <v>81.800000000000011</v>
      </c>
      <c r="I11" s="10">
        <f>RANK(H11,$H$3:$H$22)</f>
        <v>9</v>
      </c>
      <c r="J11" s="19" t="str">
        <f>IF(H11 &gt;= 90, "최우수", IF(H11 &gt;= 80, "우수", IF(H11 &lt; 60, "미달", "보통")))</f>
        <v>우수</v>
      </c>
    </row>
    <row r="12" spans="1:10" s="2" customFormat="1" ht="14.5" x14ac:dyDescent="0.4">
      <c r="A12" s="19" t="s">
        <v>19</v>
      </c>
      <c r="B12" s="15" t="s">
        <v>31</v>
      </c>
      <c r="C12" s="11">
        <v>57</v>
      </c>
      <c r="D12" s="11">
        <v>80</v>
      </c>
      <c r="E12" s="11">
        <f>IF(B12 = "A", 20, IF(B12 = "B", 15, 10))</f>
        <v>10</v>
      </c>
      <c r="F12" s="11">
        <f>E12 + ((C12+D12)*0.4)</f>
        <v>64.800000000000011</v>
      </c>
      <c r="G12" s="11">
        <f>IF(D12 &gt;= C12, D12*0.2, C12*0.1)</f>
        <v>16</v>
      </c>
      <c r="H12" s="11">
        <f>F12+G12</f>
        <v>80.800000000000011</v>
      </c>
      <c r="I12" s="10">
        <f>RANK(H12,$H$3:$H$22)</f>
        <v>10</v>
      </c>
      <c r="J12" s="19" t="str">
        <f>IF(H12 &gt;= 90, "최우수", IF(H12 &gt;= 80, "우수", IF(H12 &lt; 60, "미달", "보통")))</f>
        <v>우수</v>
      </c>
    </row>
    <row r="13" spans="1:10" s="2" customFormat="1" ht="14.5" x14ac:dyDescent="0.4">
      <c r="A13" s="19" t="s">
        <v>27</v>
      </c>
      <c r="B13" s="15" t="s">
        <v>32</v>
      </c>
      <c r="C13" s="11">
        <v>55</v>
      </c>
      <c r="D13" s="11">
        <v>64</v>
      </c>
      <c r="E13" s="11">
        <f>IF(B13 = "A", 20, IF(B13 = "B", 15, 10))</f>
        <v>20</v>
      </c>
      <c r="F13" s="11">
        <f>E13 + ((C13+D13)*0.4)</f>
        <v>67.599999999999994</v>
      </c>
      <c r="G13" s="11">
        <f>IF(D13 &gt;= C13, D13*0.2, C13*0.1)</f>
        <v>12.8</v>
      </c>
      <c r="H13" s="11">
        <f>F13+G13</f>
        <v>80.399999999999991</v>
      </c>
      <c r="I13" s="10">
        <f>RANK(H13,$H$3:$H$22)</f>
        <v>11</v>
      </c>
      <c r="J13" s="19" t="str">
        <f>IF(H13 &gt;= 90, "최우수", IF(H13 &gt;= 80, "우수", IF(H13 &lt; 60, "미달", "보통")))</f>
        <v>우수</v>
      </c>
    </row>
    <row r="14" spans="1:10" s="2" customFormat="1" ht="14.5" x14ac:dyDescent="0.4">
      <c r="A14" s="19" t="s">
        <v>21</v>
      </c>
      <c r="B14" s="15" t="s">
        <v>33</v>
      </c>
      <c r="C14" s="11">
        <v>58</v>
      </c>
      <c r="D14" s="11">
        <v>68</v>
      </c>
      <c r="E14" s="11">
        <f>IF(B14 = "A", 20, IF(B14 = "B", 15, 10))</f>
        <v>15</v>
      </c>
      <c r="F14" s="11">
        <f>E14 + ((C14+D14)*0.4)</f>
        <v>65.400000000000006</v>
      </c>
      <c r="G14" s="11">
        <f>IF(D14 &gt;= C14, D14*0.2, C14*0.1)</f>
        <v>13.600000000000001</v>
      </c>
      <c r="H14" s="11">
        <f>F14+G14</f>
        <v>79</v>
      </c>
      <c r="I14" s="10">
        <f>RANK(H14,$H$3:$H$22)</f>
        <v>12</v>
      </c>
      <c r="J14" s="19" t="str">
        <f>IF(H14 &gt;= 90, "최우수", IF(H14 &gt;= 80, "우수", IF(H14 &lt; 60, "미달", "보통")))</f>
        <v>보통</v>
      </c>
    </row>
    <row r="15" spans="1:10" s="2" customFormat="1" ht="14.5" x14ac:dyDescent="0.4">
      <c r="A15" s="19" t="s">
        <v>29</v>
      </c>
      <c r="B15" s="15" t="s">
        <v>32</v>
      </c>
      <c r="C15" s="11">
        <v>54</v>
      </c>
      <c r="D15" s="11">
        <v>60</v>
      </c>
      <c r="E15" s="11">
        <f>IF(B15 = "A", 20, IF(B15 = "B", 15, 10))</f>
        <v>20</v>
      </c>
      <c r="F15" s="11">
        <f>E15 + ((C15+D15)*0.4)</f>
        <v>65.599999999999994</v>
      </c>
      <c r="G15" s="11">
        <f>IF(D15 &gt;= C15, D15*0.2, C15*0.1)</f>
        <v>12</v>
      </c>
      <c r="H15" s="11">
        <f>F15+G15</f>
        <v>77.599999999999994</v>
      </c>
      <c r="I15" s="10">
        <f>RANK(H15,$H$3:$H$22)</f>
        <v>13</v>
      </c>
      <c r="J15" s="19" t="str">
        <f>IF(H15 &gt;= 90, "최우수", IF(H15 &gt;= 80, "우수", IF(H15 &lt; 60, "미달", "보통")))</f>
        <v>보통</v>
      </c>
    </row>
    <row r="16" spans="1:10" s="2" customFormat="1" ht="14.5" x14ac:dyDescent="0.4">
      <c r="A16" s="19" t="s">
        <v>26</v>
      </c>
      <c r="B16" s="15" t="s">
        <v>33</v>
      </c>
      <c r="C16" s="11">
        <v>82</v>
      </c>
      <c r="D16" s="11">
        <v>48</v>
      </c>
      <c r="E16" s="11">
        <f>IF(B16 = "A", 20, IF(B16 = "B", 15, 10))</f>
        <v>15</v>
      </c>
      <c r="F16" s="11">
        <f>E16 + ((C16+D16)*0.4)</f>
        <v>67</v>
      </c>
      <c r="G16" s="11">
        <f>IF(D16 &gt;= C16, D16*0.2, C16*0.1)</f>
        <v>8.2000000000000011</v>
      </c>
      <c r="H16" s="11">
        <f>F16+G16</f>
        <v>75.2</v>
      </c>
      <c r="I16" s="10">
        <f>RANK(H16,$H$3:$H$22)</f>
        <v>14</v>
      </c>
      <c r="J16" s="19" t="str">
        <f>IF(H16 &gt;= 90, "최우수", IF(H16 &gt;= 80, "우수", IF(H16 &lt; 60, "미달", "보통")))</f>
        <v>보통</v>
      </c>
    </row>
    <row r="17" spans="1:10" s="2" customFormat="1" ht="14.5" x14ac:dyDescent="0.4">
      <c r="A17" s="19" t="s">
        <v>13</v>
      </c>
      <c r="B17" s="15" t="s">
        <v>32</v>
      </c>
      <c r="C17" s="11">
        <v>45</v>
      </c>
      <c r="D17" s="11">
        <v>60</v>
      </c>
      <c r="E17" s="11">
        <f>IF(B17 = "A", 20, IF(B17 = "B", 15, 10))</f>
        <v>20</v>
      </c>
      <c r="F17" s="11">
        <f>E17 + ((C17+D17)*0.4)</f>
        <v>62</v>
      </c>
      <c r="G17" s="11">
        <f>IF(D17 &gt;= C17, D17*0.2, C17*0.1)</f>
        <v>12</v>
      </c>
      <c r="H17" s="11">
        <f>F17+G17</f>
        <v>74</v>
      </c>
      <c r="I17" s="10">
        <f>RANK(H17,$H$3:$H$22)</f>
        <v>15</v>
      </c>
      <c r="J17" s="19" t="str">
        <f>IF(H17 &gt;= 90, "최우수", IF(H17 &gt;= 80, "우수", IF(H17 &lt; 60, "미달", "보통")))</f>
        <v>보통</v>
      </c>
    </row>
    <row r="18" spans="1:10" s="2" customFormat="1" ht="14.5" x14ac:dyDescent="0.4">
      <c r="A18" s="19" t="s">
        <v>28</v>
      </c>
      <c r="B18" s="15" t="s">
        <v>31</v>
      </c>
      <c r="C18" s="11">
        <v>76</v>
      </c>
      <c r="D18" s="11">
        <v>60</v>
      </c>
      <c r="E18" s="11">
        <f>IF(B18 = "A", 20, IF(B18 = "B", 15, 10))</f>
        <v>10</v>
      </c>
      <c r="F18" s="11">
        <f>E18 + ((C18+D18)*0.4)</f>
        <v>64.400000000000006</v>
      </c>
      <c r="G18" s="11">
        <f>IF(D18 &gt;= C18, D18*0.2, C18*0.1)</f>
        <v>7.6000000000000005</v>
      </c>
      <c r="H18" s="11">
        <f>F18+G18</f>
        <v>72</v>
      </c>
      <c r="I18" s="10">
        <f>RANK(H18,$H$3:$H$22)</f>
        <v>16</v>
      </c>
      <c r="J18" s="19" t="str">
        <f>IF(H18 &gt;= 90, "최우수", IF(H18 &gt;= 80, "우수", IF(H18 &lt; 60, "미달", "보통")))</f>
        <v>보통</v>
      </c>
    </row>
    <row r="19" spans="1:10" s="2" customFormat="1" ht="14.5" x14ac:dyDescent="0.4">
      <c r="A19" s="19" t="s">
        <v>15</v>
      </c>
      <c r="B19" s="15" t="s">
        <v>33</v>
      </c>
      <c r="C19" s="11">
        <v>54</v>
      </c>
      <c r="D19" s="11">
        <v>58</v>
      </c>
      <c r="E19" s="11">
        <f>IF(B19 = "A", 20, IF(B19 = "B", 15, 10))</f>
        <v>15</v>
      </c>
      <c r="F19" s="11">
        <f>E19 + ((C19+D19)*0.4)</f>
        <v>59.800000000000004</v>
      </c>
      <c r="G19" s="11">
        <f>IF(D19 &gt;= C19, D19*0.2, C19*0.1)</f>
        <v>11.600000000000001</v>
      </c>
      <c r="H19" s="11">
        <f>F19+G19</f>
        <v>71.400000000000006</v>
      </c>
      <c r="I19" s="10">
        <f>RANK(H19,$H$3:$H$22)</f>
        <v>17</v>
      </c>
      <c r="J19" s="19" t="str">
        <f>IF(H19 &gt;= 90, "최우수", IF(H19 &gt;= 80, "우수", IF(H19 &lt; 60, "미달", "보통")))</f>
        <v>보통</v>
      </c>
    </row>
    <row r="20" spans="1:10" s="2" customFormat="1" ht="14.5" x14ac:dyDescent="0.4">
      <c r="A20" s="19" t="s">
        <v>20</v>
      </c>
      <c r="B20" s="15" t="s">
        <v>31</v>
      </c>
      <c r="C20" s="11">
        <v>48</v>
      </c>
      <c r="D20" s="11">
        <v>50</v>
      </c>
      <c r="E20" s="11">
        <f>IF(B20 = "A", 20, IF(B20 = "B", 15, 10))</f>
        <v>10</v>
      </c>
      <c r="F20" s="11">
        <f>E20 + ((C20+D20)*0.4)</f>
        <v>49.2</v>
      </c>
      <c r="G20" s="11">
        <f>IF(D20 &gt;= C20, D20*0.2, C20*0.1)</f>
        <v>10</v>
      </c>
      <c r="H20" s="11">
        <f>F20+G20</f>
        <v>59.2</v>
      </c>
      <c r="I20" s="10">
        <f>RANK(H20,$H$3:$H$22)</f>
        <v>18</v>
      </c>
      <c r="J20" s="19" t="str">
        <f>IF(H20 &gt;= 90, "최우수", IF(H20 &gt;= 80, "우수", IF(H20 &lt; 60, "미달", "보통")))</f>
        <v>미달</v>
      </c>
    </row>
    <row r="21" spans="1:10" s="2" customFormat="1" ht="14.5" x14ac:dyDescent="0.4">
      <c r="A21" s="19" t="s">
        <v>30</v>
      </c>
      <c r="B21" s="15" t="s">
        <v>33</v>
      </c>
      <c r="C21" s="11">
        <v>50</v>
      </c>
      <c r="D21" s="11">
        <v>45</v>
      </c>
      <c r="E21" s="11">
        <f>IF(B21 = "A", 20, IF(B21 = "B", 15, 10))</f>
        <v>15</v>
      </c>
      <c r="F21" s="11">
        <f>E21 + ((C21+D21)*0.4)</f>
        <v>53</v>
      </c>
      <c r="G21" s="11">
        <f>IF(D21 &gt;= C21, D21*0.2, C21*0.1)</f>
        <v>5</v>
      </c>
      <c r="H21" s="11">
        <f>F21+G21</f>
        <v>58</v>
      </c>
      <c r="I21" s="10">
        <f>RANK(H21,$H$3:$H$22)</f>
        <v>19</v>
      </c>
      <c r="J21" s="19" t="str">
        <f>IF(H21 &gt;= 90, "최우수", IF(H21 &gt;= 80, "우수", IF(H21 &lt; 60, "미달", "보통")))</f>
        <v>미달</v>
      </c>
    </row>
    <row r="22" spans="1:10" s="2" customFormat="1" ht="14.5" x14ac:dyDescent="0.4">
      <c r="A22" s="20" t="s">
        <v>12</v>
      </c>
      <c r="B22" s="16" t="s">
        <v>31</v>
      </c>
      <c r="C22" s="13">
        <v>50</v>
      </c>
      <c r="D22" s="13">
        <v>49</v>
      </c>
      <c r="E22" s="13">
        <f>IF(B22 = "A", 20, IF(B22 = "B", 15, 10))</f>
        <v>10</v>
      </c>
      <c r="F22" s="13">
        <f>E22 + ((C22+D22)*0.4)</f>
        <v>49.6</v>
      </c>
      <c r="G22" s="13">
        <f>IF(D22 &gt;= C22, D22*0.2, C22*0.1)</f>
        <v>5</v>
      </c>
      <c r="H22" s="13">
        <f>F22+G22</f>
        <v>54.6</v>
      </c>
      <c r="I22" s="12">
        <f>RANK(H22,$H$3:$H$22)</f>
        <v>20</v>
      </c>
      <c r="J22" s="20" t="str">
        <f>IF(H22 &gt;= 90, "최우수", IF(H22 &gt;= 80, "우수", IF(H22 &lt; 60, "미달", "보통")))</f>
        <v>미달</v>
      </c>
    </row>
    <row r="23" spans="1:10" s="2" customFormat="1" ht="14.5" x14ac:dyDescent="0.4">
      <c r="A23" s="5" t="s">
        <v>34</v>
      </c>
      <c r="B23" s="5"/>
      <c r="C23" s="4">
        <f>AVERAGE(C3:C22)</f>
        <v>63.65</v>
      </c>
      <c r="D23" s="4">
        <f t="shared" ref="D23:H23" si="0">AVERAGE(D3:D22)</f>
        <v>67.3</v>
      </c>
      <c r="E23" s="4">
        <f t="shared" si="0"/>
        <v>15</v>
      </c>
      <c r="F23" s="4">
        <f t="shared" si="0"/>
        <v>67.380000000000024</v>
      </c>
      <c r="G23" s="4">
        <f t="shared" si="0"/>
        <v>12.184999999999999</v>
      </c>
      <c r="H23" s="4">
        <f t="shared" si="0"/>
        <v>79.565000000000012</v>
      </c>
      <c r="I23" s="6"/>
      <c r="J23" s="6"/>
    </row>
    <row r="24" spans="1:10" s="2" customFormat="1" ht="14.5" x14ac:dyDescent="0.4">
      <c r="A24" s="5" t="s">
        <v>35</v>
      </c>
      <c r="B24" s="5"/>
      <c r="C24" s="5"/>
      <c r="D24" s="5"/>
      <c r="E24" s="5"/>
      <c r="F24" s="5"/>
      <c r="G24" s="5"/>
      <c r="H24" s="4">
        <f>COUNTIF(H3:H22,"&gt;=85")</f>
        <v>7</v>
      </c>
      <c r="I24" s="6"/>
      <c r="J24" s="6"/>
    </row>
    <row r="25" spans="1:10" s="2" customFormat="1" ht="14.5" x14ac:dyDescent="0.4">
      <c r="A25" s="5" t="s">
        <v>36</v>
      </c>
      <c r="B25" s="5"/>
      <c r="C25" s="5"/>
      <c r="D25" s="5"/>
      <c r="E25" s="5"/>
      <c r="F25" s="5"/>
      <c r="G25" s="5"/>
      <c r="H25" s="3" cm="1">
        <f t="array" ref="H25">ROUND(SUMPRODUCT(ISNUMBER(FIND("A", B3:B22)) + ISNUMBER(FIND("B", B3:B22)), H3:H22), 0)</f>
        <v>1069</v>
      </c>
      <c r="I25" s="6"/>
      <c r="J25" s="6"/>
    </row>
    <row r="26" spans="1:10" s="2" customFormat="1" ht="14.5" x14ac:dyDescent="0.4">
      <c r="A26" s="7" t="s">
        <v>39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s="2" customFormat="1" ht="14.5" x14ac:dyDescent="0.4">
      <c r="A27" s="5" t="s">
        <v>37</v>
      </c>
      <c r="B27" s="5"/>
      <c r="C27" s="5"/>
      <c r="D27" s="5"/>
      <c r="E27" s="5"/>
      <c r="F27" s="5"/>
      <c r="G27" s="4">
        <f>SUMIFS(G3:G22,I3:$I$22,"&gt;=10",I3:$I$22,"&lt;=15")</f>
        <v>74.600000000000009</v>
      </c>
      <c r="H27" s="4">
        <f>SUMIFS(H3:H22,I3:I22,"&gt;=10",I3:I22,"&lt;=15")</f>
        <v>466.99999999999994</v>
      </c>
      <c r="I27" s="6"/>
      <c r="J27" s="6"/>
    </row>
    <row r="28" spans="1:10" s="2" customFormat="1" ht="14.5" x14ac:dyDescent="0.4">
      <c r="A28" s="5" t="s">
        <v>38</v>
      </c>
      <c r="B28" s="5"/>
      <c r="C28" s="5"/>
      <c r="D28" s="5"/>
      <c r="E28" s="5"/>
      <c r="F28" s="5"/>
      <c r="G28" s="4" cm="1">
        <f t="array" ref="G28">SUMPRODUCT((LEFT($A$3:$A$22, 1) = "이") * (($B$3:$B$22 = "B") + ($B$3:$B$22 = "C")), G3:G22)</f>
        <v>24.4</v>
      </c>
      <c r="H28" s="4" cm="1">
        <f t="array" ref="H28">SUMPRODUCT((LEFT($A$3:$A$22, 1) = "이") * (($B$3:$B$22 = "B") + ($B$3:$B$22 = "C")), H3:H22)</f>
        <v>163.80000000000001</v>
      </c>
      <c r="I28" s="6"/>
      <c r="J28" s="6"/>
    </row>
    <row r="29" spans="1:10" s="2" customFormat="1" ht="14.5" x14ac:dyDescent="0.4">
      <c r="A29" s="7" t="s">
        <v>40</v>
      </c>
      <c r="B29" s="5"/>
      <c r="C29" s="5"/>
      <c r="D29" s="5"/>
      <c r="E29" s="5"/>
      <c r="F29" s="5"/>
      <c r="G29" s="5"/>
      <c r="H29" s="5"/>
      <c r="I29" s="5"/>
      <c r="J29" s="5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I27:J28"/>
    <mergeCell ref="A27:F27"/>
    <mergeCell ref="A28:F28"/>
    <mergeCell ref="A29:J29"/>
    <mergeCell ref="A1:J1"/>
    <mergeCell ref="A23:B23"/>
    <mergeCell ref="A24:G24"/>
    <mergeCell ref="A25:G25"/>
    <mergeCell ref="I23:J25"/>
    <mergeCell ref="A26:J26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headerFooter>
    <oddHeader>&amp;L비번호: XXX&amp;C수험번호: XXXXX&amp;R성명: XXX</oddHeader>
    <oddFooter>&amp;C4-1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한준희</cp:lastModifiedBy>
  <cp:lastPrinted>2023-07-21T06:48:33Z</cp:lastPrinted>
  <dcterms:created xsi:type="dcterms:W3CDTF">2015-06-05T18:19:34Z</dcterms:created>
  <dcterms:modified xsi:type="dcterms:W3CDTF">2023-07-21T06:49:32Z</dcterms:modified>
</cp:coreProperties>
</file>