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5937DBC2-7C6D-4910-9585-3D5ABE662A7A}" xr6:coauthVersionLast="47" xr6:coauthVersionMax="47" xr10:uidLastSave="{00000000-0000-0000-0000-000000000000}"/>
  <bookViews>
    <workbookView xWindow="28680" yWindow="-120" windowWidth="29040" windowHeight="15840" tabRatio="616" activeTab="1" xr2:uid="{5E3698F5-01A8-41EE-A738-BAB99CC962C2}"/>
  </bookViews>
  <sheets>
    <sheet name="Individual Treasure" sheetId="1" r:id="rId1"/>
    <sheet name="Table Calculations(Examples)" sheetId="6" r:id="rId2"/>
    <sheet name="Table Calculations(Old)" sheetId="2" r:id="rId3"/>
    <sheet name="Table Calculations(New)" sheetId="4" r:id="rId4"/>
    <sheet name="Table Calculations(Magic)" sheetId="5" r:id="rId5"/>
    <sheet name="Dice Averag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0" i="6" l="1"/>
  <c r="F159" i="6"/>
  <c r="B159" i="6"/>
  <c r="A159" i="6"/>
  <c r="F158" i="6"/>
  <c r="A158" i="6"/>
  <c r="C158" i="6" s="1"/>
  <c r="F157" i="6"/>
  <c r="A157" i="6"/>
  <c r="C157" i="6" s="1"/>
  <c r="F156" i="6"/>
  <c r="A156" i="6"/>
  <c r="C156" i="6" s="1"/>
  <c r="F155" i="6"/>
  <c r="A155" i="6"/>
  <c r="C155" i="6" s="1"/>
  <c r="C150" i="6"/>
  <c r="F149" i="6"/>
  <c r="B149" i="6"/>
  <c r="C149" i="6" s="1"/>
  <c r="A149" i="6"/>
  <c r="F148" i="6"/>
  <c r="A148" i="6"/>
  <c r="C148" i="6" s="1"/>
  <c r="F147" i="6"/>
  <c r="A147" i="6"/>
  <c r="C147" i="6" s="1"/>
  <c r="F146" i="6"/>
  <c r="A146" i="6"/>
  <c r="C146" i="6" s="1"/>
  <c r="F145" i="6"/>
  <c r="A145" i="6"/>
  <c r="C145" i="6" s="1"/>
  <c r="C140" i="6"/>
  <c r="F139" i="6"/>
  <c r="B139" i="6"/>
  <c r="A139" i="6"/>
  <c r="F138" i="6"/>
  <c r="A138" i="6"/>
  <c r="C138" i="6" s="1"/>
  <c r="F137" i="6"/>
  <c r="A137" i="6"/>
  <c r="C137" i="6" s="1"/>
  <c r="F136" i="6"/>
  <c r="A136" i="6"/>
  <c r="C136" i="6" s="1"/>
  <c r="F135" i="6"/>
  <c r="C135" i="6"/>
  <c r="A135" i="6"/>
  <c r="C130" i="6"/>
  <c r="C120" i="6"/>
  <c r="F129" i="6"/>
  <c r="B129" i="6"/>
  <c r="A129" i="6"/>
  <c r="F128" i="6"/>
  <c r="A128" i="6"/>
  <c r="C128" i="6" s="1"/>
  <c r="F127" i="6"/>
  <c r="A127" i="6"/>
  <c r="C127" i="6" s="1"/>
  <c r="F126" i="6"/>
  <c r="A126" i="6"/>
  <c r="C126" i="6" s="1"/>
  <c r="F125" i="6"/>
  <c r="C125" i="6"/>
  <c r="A125" i="6"/>
  <c r="F119" i="6"/>
  <c r="B119" i="6"/>
  <c r="A119" i="6"/>
  <c r="F118" i="6"/>
  <c r="A118" i="6"/>
  <c r="C118" i="6" s="1"/>
  <c r="F117" i="6"/>
  <c r="A117" i="6"/>
  <c r="C117" i="6" s="1"/>
  <c r="F116" i="6"/>
  <c r="A116" i="6"/>
  <c r="C116" i="6" s="1"/>
  <c r="F115" i="6"/>
  <c r="A115" i="6"/>
  <c r="C115" i="6" s="1"/>
  <c r="C110" i="6"/>
  <c r="C100" i="6"/>
  <c r="F109" i="6"/>
  <c r="B109" i="6"/>
  <c r="A109" i="6"/>
  <c r="F108" i="6"/>
  <c r="A108" i="6"/>
  <c r="C108" i="6" s="1"/>
  <c r="F107" i="6"/>
  <c r="A107" i="6"/>
  <c r="C107" i="6" s="1"/>
  <c r="F106" i="6"/>
  <c r="A106" i="6"/>
  <c r="C106" i="6" s="1"/>
  <c r="F105" i="6"/>
  <c r="C105" i="6"/>
  <c r="A105" i="6"/>
  <c r="F99" i="6"/>
  <c r="B99" i="6"/>
  <c r="A99" i="6"/>
  <c r="F98" i="6"/>
  <c r="A98" i="6"/>
  <c r="C98" i="6" s="1"/>
  <c r="F97" i="6"/>
  <c r="A97" i="6"/>
  <c r="C97" i="6" s="1"/>
  <c r="F96" i="6"/>
  <c r="A96" i="6"/>
  <c r="C96" i="6" s="1"/>
  <c r="F95" i="6"/>
  <c r="A95" i="6"/>
  <c r="C95" i="6" s="1"/>
  <c r="C90" i="6"/>
  <c r="F89" i="6"/>
  <c r="B89" i="6"/>
  <c r="A89" i="6"/>
  <c r="F88" i="6"/>
  <c r="A88" i="6"/>
  <c r="C88" i="6" s="1"/>
  <c r="F87" i="6"/>
  <c r="A87" i="6"/>
  <c r="C87" i="6" s="1"/>
  <c r="F86" i="6"/>
  <c r="A86" i="6"/>
  <c r="C86" i="6" s="1"/>
  <c r="F85" i="6"/>
  <c r="A85" i="6"/>
  <c r="C85" i="6" s="1"/>
  <c r="C80" i="6"/>
  <c r="F79" i="6"/>
  <c r="B79" i="6"/>
  <c r="C79" i="6" s="1"/>
  <c r="A79" i="6"/>
  <c r="F78" i="6"/>
  <c r="A78" i="6"/>
  <c r="C78" i="6" s="1"/>
  <c r="F77" i="6"/>
  <c r="A77" i="6"/>
  <c r="C77" i="6" s="1"/>
  <c r="F76" i="6"/>
  <c r="A76" i="6"/>
  <c r="C76" i="6" s="1"/>
  <c r="F75" i="6"/>
  <c r="A75" i="6"/>
  <c r="C75" i="6" s="1"/>
  <c r="C70" i="6"/>
  <c r="F69" i="6"/>
  <c r="B69" i="6"/>
  <c r="A69" i="6"/>
  <c r="F68" i="6"/>
  <c r="A68" i="6"/>
  <c r="C68" i="6" s="1"/>
  <c r="F67" i="6"/>
  <c r="A67" i="6"/>
  <c r="C67" i="6" s="1"/>
  <c r="F66" i="6"/>
  <c r="A66" i="6"/>
  <c r="C66" i="6" s="1"/>
  <c r="F65" i="6"/>
  <c r="A65" i="6"/>
  <c r="C65" i="6" s="1"/>
  <c r="C60" i="6"/>
  <c r="F59" i="6"/>
  <c r="B59" i="6"/>
  <c r="A59" i="6"/>
  <c r="F58" i="6"/>
  <c r="A58" i="6"/>
  <c r="C58" i="6" s="1"/>
  <c r="F57" i="6"/>
  <c r="A57" i="6"/>
  <c r="C57" i="6" s="1"/>
  <c r="F56" i="6"/>
  <c r="A56" i="6"/>
  <c r="C56" i="6" s="1"/>
  <c r="F55" i="6"/>
  <c r="C55" i="6"/>
  <c r="A55" i="6"/>
  <c r="C50" i="6"/>
  <c r="F49" i="6"/>
  <c r="B49" i="6"/>
  <c r="A49" i="6"/>
  <c r="F48" i="6"/>
  <c r="A48" i="6"/>
  <c r="C48" i="6" s="1"/>
  <c r="F47" i="6"/>
  <c r="A47" i="6"/>
  <c r="C47" i="6" s="1"/>
  <c r="F46" i="6"/>
  <c r="A46" i="6"/>
  <c r="C46" i="6" s="1"/>
  <c r="F45" i="6"/>
  <c r="A45" i="6"/>
  <c r="C45" i="6" s="1"/>
  <c r="C40" i="6"/>
  <c r="F39" i="6"/>
  <c r="B39" i="6"/>
  <c r="A39" i="6"/>
  <c r="F38" i="6"/>
  <c r="A38" i="6"/>
  <c r="C38" i="6" s="1"/>
  <c r="F37" i="6"/>
  <c r="A37" i="6"/>
  <c r="C37" i="6" s="1"/>
  <c r="F36" i="6"/>
  <c r="A36" i="6"/>
  <c r="C36" i="6" s="1"/>
  <c r="F35" i="6"/>
  <c r="A35" i="6"/>
  <c r="C35" i="6" s="1"/>
  <c r="I30" i="6"/>
  <c r="L29" i="6"/>
  <c r="H29" i="6"/>
  <c r="G29" i="6"/>
  <c r="L28" i="6"/>
  <c r="G28" i="6"/>
  <c r="I28" i="6" s="1"/>
  <c r="L27" i="6"/>
  <c r="G27" i="6"/>
  <c r="I27" i="6" s="1"/>
  <c r="L26" i="6"/>
  <c r="G26" i="6"/>
  <c r="I26" i="6" s="1"/>
  <c r="L25" i="6"/>
  <c r="G25" i="6"/>
  <c r="I25" i="6" s="1"/>
  <c r="C30" i="6"/>
  <c r="F29" i="6"/>
  <c r="B29" i="6"/>
  <c r="A29" i="6"/>
  <c r="F28" i="6"/>
  <c r="A28" i="6"/>
  <c r="C28" i="6" s="1"/>
  <c r="F27" i="6"/>
  <c r="A27" i="6"/>
  <c r="C27" i="6" s="1"/>
  <c r="F26" i="6"/>
  <c r="A26" i="6"/>
  <c r="C26" i="6" s="1"/>
  <c r="F25" i="6"/>
  <c r="C25" i="6"/>
  <c r="A25" i="6"/>
  <c r="B19" i="6"/>
  <c r="A17" i="6"/>
  <c r="C17" i="6" s="1"/>
  <c r="C19" i="6" s="1"/>
  <c r="A18" i="6"/>
  <c r="A19" i="6"/>
  <c r="A16" i="6"/>
  <c r="C16" i="6" s="1"/>
  <c r="A15" i="6"/>
  <c r="C15" i="6" s="1"/>
  <c r="A7" i="6"/>
  <c r="C7" i="6" s="1"/>
  <c r="A8" i="6"/>
  <c r="C8" i="6" s="1"/>
  <c r="A9" i="6"/>
  <c r="C9" i="6" s="1"/>
  <c r="B9" i="6"/>
  <c r="A6" i="6"/>
  <c r="A5" i="6"/>
  <c r="C20" i="6"/>
  <c r="F19" i="6"/>
  <c r="F18" i="6"/>
  <c r="F17" i="6"/>
  <c r="F16" i="6"/>
  <c r="F15" i="6"/>
  <c r="F6" i="6"/>
  <c r="F7" i="6"/>
  <c r="F8" i="6"/>
  <c r="F9" i="6"/>
  <c r="F5" i="6"/>
  <c r="C6" i="6"/>
  <c r="C5" i="6"/>
  <c r="C10" i="6"/>
  <c r="H18" i="5"/>
  <c r="E18" i="5"/>
  <c r="H17" i="5"/>
  <c r="E17" i="5"/>
  <c r="H16" i="5"/>
  <c r="E16" i="5"/>
  <c r="H15" i="5"/>
  <c r="H19" i="5" s="1"/>
  <c r="E15" i="5"/>
  <c r="H14" i="5"/>
  <c r="E14" i="5"/>
  <c r="E19" i="5" s="1"/>
  <c r="V9" i="5"/>
  <c r="S9" i="5"/>
  <c r="P9" i="5"/>
  <c r="M9" i="5"/>
  <c r="J9" i="5"/>
  <c r="G9" i="5"/>
  <c r="D9" i="5"/>
  <c r="W8" i="5"/>
  <c r="T8" i="5"/>
  <c r="Q8" i="5"/>
  <c r="N8" i="5"/>
  <c r="K8" i="5"/>
  <c r="H8" i="5"/>
  <c r="E8" i="5"/>
  <c r="W7" i="5"/>
  <c r="T7" i="5"/>
  <c r="Q7" i="5"/>
  <c r="N7" i="5"/>
  <c r="K7" i="5"/>
  <c r="H7" i="5"/>
  <c r="H9" i="5" s="1"/>
  <c r="E7" i="5"/>
  <c r="W6" i="5"/>
  <c r="T6" i="5"/>
  <c r="Q6" i="5"/>
  <c r="N6" i="5"/>
  <c r="K6" i="5"/>
  <c r="H6" i="5"/>
  <c r="E6" i="5"/>
  <c r="E9" i="5" s="1"/>
  <c r="W5" i="5"/>
  <c r="T5" i="5"/>
  <c r="Q5" i="5"/>
  <c r="N5" i="5"/>
  <c r="K5" i="5"/>
  <c r="H5" i="5"/>
  <c r="E5" i="5"/>
  <c r="W4" i="5"/>
  <c r="W9" i="5" s="1"/>
  <c r="T4" i="5"/>
  <c r="Q4" i="5"/>
  <c r="N4" i="5"/>
  <c r="K4" i="5"/>
  <c r="H4" i="5"/>
  <c r="E4" i="5"/>
  <c r="W9" i="4"/>
  <c r="V9" i="4"/>
  <c r="T9" i="4"/>
  <c r="S9" i="4"/>
  <c r="P9" i="4"/>
  <c r="M9" i="4"/>
  <c r="K9" i="4"/>
  <c r="J9" i="4"/>
  <c r="H9" i="4"/>
  <c r="G9" i="4"/>
  <c r="E9" i="4"/>
  <c r="D9" i="4"/>
  <c r="V9" i="2"/>
  <c r="S9" i="2"/>
  <c r="P9" i="2"/>
  <c r="M9" i="2"/>
  <c r="J9" i="2"/>
  <c r="G9" i="2"/>
  <c r="D9" i="2"/>
  <c r="H18" i="4"/>
  <c r="E18" i="4"/>
  <c r="H17" i="4"/>
  <c r="E17" i="4"/>
  <c r="H16" i="4"/>
  <c r="E16" i="4"/>
  <c r="H15" i="4"/>
  <c r="E15" i="4"/>
  <c r="H14" i="4"/>
  <c r="H19" i="4" s="1"/>
  <c r="E14" i="4"/>
  <c r="E19" i="4" s="1"/>
  <c r="W8" i="4"/>
  <c r="T8" i="4"/>
  <c r="Q8" i="4"/>
  <c r="N8" i="4"/>
  <c r="K8" i="4"/>
  <c r="H8" i="4"/>
  <c r="E8" i="4"/>
  <c r="W7" i="4"/>
  <c r="T7" i="4"/>
  <c r="Q7" i="4"/>
  <c r="N7" i="4"/>
  <c r="K7" i="4"/>
  <c r="H7" i="4"/>
  <c r="E7" i="4"/>
  <c r="W6" i="4"/>
  <c r="T6" i="4"/>
  <c r="Q6" i="4"/>
  <c r="N6" i="4"/>
  <c r="K6" i="4"/>
  <c r="H6" i="4"/>
  <c r="E6" i="4"/>
  <c r="W5" i="4"/>
  <c r="T5" i="4"/>
  <c r="Q5" i="4"/>
  <c r="N5" i="4"/>
  <c r="K5" i="4"/>
  <c r="H5" i="4"/>
  <c r="E5" i="4"/>
  <c r="W4" i="4"/>
  <c r="T4" i="4"/>
  <c r="Q4" i="4"/>
  <c r="N4" i="4"/>
  <c r="K4" i="4"/>
  <c r="H4" i="4"/>
  <c r="E4" i="4"/>
  <c r="H18" i="2"/>
  <c r="H17" i="2"/>
  <c r="H16" i="2"/>
  <c r="H15" i="2"/>
  <c r="H14" i="2"/>
  <c r="E18" i="2"/>
  <c r="E17" i="2"/>
  <c r="E16" i="2"/>
  <c r="E15" i="2"/>
  <c r="E14" i="2"/>
  <c r="W8" i="2"/>
  <c r="W7" i="2"/>
  <c r="W6" i="2"/>
  <c r="W5" i="2"/>
  <c r="W4" i="2"/>
  <c r="T8" i="2"/>
  <c r="T7" i="2"/>
  <c r="T6" i="2"/>
  <c r="T5" i="2"/>
  <c r="T4" i="2"/>
  <c r="Q8" i="2"/>
  <c r="Q7" i="2"/>
  <c r="Q6" i="2"/>
  <c r="Q5" i="2"/>
  <c r="Q4" i="2"/>
  <c r="N8" i="2"/>
  <c r="N7" i="2"/>
  <c r="N6" i="2"/>
  <c r="N5" i="2"/>
  <c r="N4" i="2"/>
  <c r="K8" i="2"/>
  <c r="K7" i="2"/>
  <c r="K6" i="2"/>
  <c r="K5" i="2"/>
  <c r="K4" i="2"/>
  <c r="H8" i="2"/>
  <c r="H7" i="2"/>
  <c r="H6" i="2"/>
  <c r="H5" i="2"/>
  <c r="H4" i="2"/>
  <c r="E8" i="2"/>
  <c r="E7" i="2"/>
  <c r="E6" i="2"/>
  <c r="E5" i="2"/>
  <c r="E4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C159" i="6" l="1"/>
  <c r="F160" i="6"/>
  <c r="F150" i="6"/>
  <c r="C139" i="6"/>
  <c r="F140" i="6" s="1"/>
  <c r="C129" i="6"/>
  <c r="F130" i="6" s="1"/>
  <c r="C119" i="6"/>
  <c r="F120" i="6" s="1"/>
  <c r="C99" i="6"/>
  <c r="F100" i="6" s="1"/>
  <c r="C109" i="6"/>
  <c r="F110" i="6"/>
  <c r="C89" i="6"/>
  <c r="F90" i="6" s="1"/>
  <c r="F80" i="6"/>
  <c r="C69" i="6"/>
  <c r="F70" i="6"/>
  <c r="C59" i="6"/>
  <c r="F60" i="6"/>
  <c r="C49" i="6"/>
  <c r="F50" i="6" s="1"/>
  <c r="C39" i="6"/>
  <c r="F40" i="6"/>
  <c r="I29" i="6"/>
  <c r="L30" i="6"/>
  <c r="C29" i="6"/>
  <c r="F30" i="6" s="1"/>
  <c r="C18" i="6"/>
  <c r="F20" i="6" s="1"/>
  <c r="F10" i="6"/>
  <c r="T9" i="5"/>
  <c r="Q9" i="5"/>
  <c r="K9" i="5"/>
  <c r="N9" i="5"/>
  <c r="Q9" i="4"/>
  <c r="N9" i="4"/>
  <c r="H19" i="2"/>
  <c r="E19" i="2"/>
  <c r="W9" i="2"/>
  <c r="T9" i="2"/>
  <c r="Q9" i="2"/>
  <c r="N9" i="2"/>
  <c r="E9" i="2"/>
  <c r="K9" i="2"/>
  <c r="H9" i="2"/>
</calcChain>
</file>

<file path=xl/sharedStrings.xml><?xml version="1.0" encoding="utf-8"?>
<sst xmlns="http://schemas.openxmlformats.org/spreadsheetml/2006/main" count="387" uniqueCount="80">
  <si>
    <t>Individual gp Per Formula</t>
  </si>
  <si>
    <t>Creature CR</t>
  </si>
  <si>
    <t>CR 0-4</t>
  </si>
  <si>
    <t>CR 5-10</t>
  </si>
  <si>
    <t>CR 11-16</t>
  </si>
  <si>
    <t>CR 17+</t>
  </si>
  <si>
    <t>gp Average</t>
  </si>
  <si>
    <t>Old Individual Treasure Averages</t>
  </si>
  <si>
    <t>Old Individual Average</t>
  </si>
  <si>
    <t>Lower Limit</t>
  </si>
  <si>
    <t>Upper Limit</t>
  </si>
  <si>
    <t>Avg. Number of Items</t>
  </si>
  <si>
    <t>CR 1/8</t>
  </si>
  <si>
    <t>CR 0-4 Table Rolls (1d20 + 3)</t>
  </si>
  <si>
    <t>Adjusted gp</t>
  </si>
  <si>
    <t>Avg. gp x Probability</t>
  </si>
  <si>
    <t>CR 0</t>
  </si>
  <si>
    <t xml:space="preserve"> Avg gp:</t>
  </si>
  <si>
    <t>CR 1/4</t>
  </si>
  <si>
    <t>CR 1/2</t>
  </si>
  <si>
    <t>CR 1</t>
  </si>
  <si>
    <t>CR 2</t>
  </si>
  <si>
    <t>CR 3</t>
  </si>
  <si>
    <t>CR 4</t>
  </si>
  <si>
    <t>Value of Item (gp)</t>
  </si>
  <si>
    <t>CR 0-4 Individual Loot Calculations (Old Avg: 4.97gp)</t>
  </si>
  <si>
    <t>CR 5-10 Individual Loot Calculations (Old Avg: 92.5gp)</t>
  </si>
  <si>
    <t>Notes</t>
  </si>
  <si>
    <t>x1</t>
  </si>
  <si>
    <t>x2</t>
  </si>
  <si>
    <t>x3</t>
  </si>
  <si>
    <t>Number of Die</t>
  </si>
  <si>
    <t>d4 Avg.</t>
  </si>
  <si>
    <t>d6 Avg</t>
  </si>
  <si>
    <t>2 (2.5)</t>
  </si>
  <si>
    <t>3 (3.5)</t>
  </si>
  <si>
    <t>7 (7.5)</t>
  </si>
  <si>
    <t>CR 5-10 Table Rolls (1d20 + 5)</t>
  </si>
  <si>
    <t>CR 5</t>
  </si>
  <si>
    <t>CR 6</t>
  </si>
  <si>
    <t>Avg gp: (Targ &amp; Act.)</t>
  </si>
  <si>
    <t>Target Avg. gp:</t>
  </si>
  <si>
    <t>Actual Avg. gp:</t>
  </si>
  <si>
    <t>Probability</t>
  </si>
  <si>
    <t>Total Value (gp)</t>
  </si>
  <si>
    <t>Treasure Results</t>
  </si>
  <si>
    <t>CR 1/8 Individual Treasure Tables</t>
  </si>
  <si>
    <t>CR 1/4 Individual Treasure Tables</t>
  </si>
  <si>
    <t>CR 1/8: Humanoid</t>
  </si>
  <si>
    <t>CR 1/4: Humanoid</t>
  </si>
  <si>
    <t>Table Roll Modifier:</t>
  </si>
  <si>
    <t>CR 1/2 Individual Treasure Tables</t>
  </si>
  <si>
    <t>CR 1/2: Humanoid</t>
  </si>
  <si>
    <t>CR 1/2: Medium Beast</t>
  </si>
  <si>
    <t>CR 1 Individual Treasure Tables</t>
  </si>
  <si>
    <t>CR 1: Humanoid</t>
  </si>
  <si>
    <t>CR 2 Individual Treasure Tables</t>
  </si>
  <si>
    <t>CR 2: Humanoid</t>
  </si>
  <si>
    <t>CR 3 Individual Treasure Tables</t>
  </si>
  <si>
    <t>CR 3: Humanoid</t>
  </si>
  <si>
    <t>CR 4 Individual Treasure Tables</t>
  </si>
  <si>
    <t>CR 4: Humanoid</t>
  </si>
  <si>
    <t>CR 5 Individual Treasure Tables</t>
  </si>
  <si>
    <t>CR 5: Humanoid</t>
  </si>
  <si>
    <t>CR 6 Individual Treasure Tables</t>
  </si>
  <si>
    <t>CR 6: Humanoid</t>
  </si>
  <si>
    <t>CR 7 Individual Treasure Tables</t>
  </si>
  <si>
    <t>CR 7: Humanoid</t>
  </si>
  <si>
    <t>CR 8 Individual Treasure Tables</t>
  </si>
  <si>
    <t>CR 8: Humanoid</t>
  </si>
  <si>
    <t>CR 9 Individual Treasure Tables</t>
  </si>
  <si>
    <t>CR 9: Humanoid</t>
  </si>
  <si>
    <t>CR 10 Individual Treasure Tables</t>
  </si>
  <si>
    <t>CR 11 Individual Treasure Tables</t>
  </si>
  <si>
    <t>CR 10: Humanoid</t>
  </si>
  <si>
    <t>CR 11: Humanoid</t>
  </si>
  <si>
    <t>CR 12 Individual Treasure Tables</t>
  </si>
  <si>
    <t>CR 12: Humanoid</t>
  </si>
  <si>
    <t>CR 13 Individual Treasure Tables</t>
  </si>
  <si>
    <t>CR 13: Humanoid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</si>
</sst>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8" xfId="0" applyNumberFormat="1" applyFon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1D1B-31BB-4664-B29D-FA377A6BC162}">
  <dimension ref="A1:H35"/>
  <sheetViews>
    <sheetView workbookViewId="0">
      <selection activeCell="B4" sqref="B4"/>
    </sheetView>
  </sheetViews>
  <sheetFormatPr defaultRowHeight="15" x14ac:dyDescent="0.25"/>
  <cols>
    <col min="1" max="1" width="11.42578125" style="1" bestFit="1" customWidth="1"/>
    <col min="2" max="2" width="24" style="4" bestFit="1" customWidth="1"/>
    <col min="3" max="3" width="19.28515625" style="7" customWidth="1"/>
    <col min="4" max="4" width="25" style="1" bestFit="1" customWidth="1"/>
    <col min="5" max="5" width="10.85546875" style="5" customWidth="1"/>
    <col min="6" max="6" width="6.7109375" style="1" customWidth="1"/>
    <col min="7" max="7" width="17.140625" style="1" customWidth="1"/>
    <col min="8" max="8" width="14.5703125" style="1" customWidth="1"/>
    <col min="9" max="9" width="13.7109375" style="1" customWidth="1"/>
    <col min="10" max="10" width="16.28515625" style="1" customWidth="1"/>
    <col min="11" max="16384" width="9.140625" style="1"/>
  </cols>
  <sheetData>
    <row r="1" spans="1:8" x14ac:dyDescent="0.25">
      <c r="A1" s="2" t="s">
        <v>1</v>
      </c>
      <c r="B1" s="3" t="s">
        <v>0</v>
      </c>
      <c r="C1" s="6" t="s">
        <v>14</v>
      </c>
      <c r="D1" s="2" t="s">
        <v>8</v>
      </c>
      <c r="E1" s="2" t="s">
        <v>27</v>
      </c>
      <c r="G1" s="45" t="s">
        <v>7</v>
      </c>
      <c r="H1" s="45"/>
    </row>
    <row r="2" spans="1:8" x14ac:dyDescent="0.25">
      <c r="A2" s="1">
        <v>-3</v>
      </c>
      <c r="B2" s="4">
        <f>(2.58912 *EXP(0.437456*A2))</f>
        <v>0.69694418498261168</v>
      </c>
      <c r="C2" s="7">
        <v>0.7</v>
      </c>
      <c r="D2" s="5">
        <v>4.97</v>
      </c>
      <c r="E2" s="1" t="s">
        <v>16</v>
      </c>
      <c r="G2" s="2" t="s">
        <v>1</v>
      </c>
      <c r="H2" s="2" t="s">
        <v>6</v>
      </c>
    </row>
    <row r="3" spans="1:8" x14ac:dyDescent="0.25">
      <c r="A3" s="1">
        <v>-2</v>
      </c>
      <c r="B3" s="4">
        <f t="shared" ref="B3:B35" si="0">(2.58912 *EXP(0.437456*A3))</f>
        <v>1.0794007754789445</v>
      </c>
      <c r="C3" s="7">
        <v>1</v>
      </c>
      <c r="D3" s="5">
        <v>4.97</v>
      </c>
      <c r="E3" s="1" t="s">
        <v>12</v>
      </c>
      <c r="G3" s="1" t="s">
        <v>2</v>
      </c>
      <c r="H3" s="5">
        <v>4.97</v>
      </c>
    </row>
    <row r="4" spans="1:8" x14ac:dyDescent="0.25">
      <c r="A4" s="1">
        <v>-1</v>
      </c>
      <c r="B4" s="4">
        <f t="shared" si="0"/>
        <v>1.6717350674697367</v>
      </c>
      <c r="C4" s="7">
        <v>1.7</v>
      </c>
      <c r="D4" s="5">
        <v>4.97</v>
      </c>
      <c r="E4" s="1" t="s">
        <v>18</v>
      </c>
      <c r="G4" s="1" t="s">
        <v>3</v>
      </c>
      <c r="H4" s="5">
        <v>92.5</v>
      </c>
    </row>
    <row r="5" spans="1:8" x14ac:dyDescent="0.25">
      <c r="A5" s="1">
        <v>0</v>
      </c>
      <c r="B5" s="4">
        <f t="shared" si="0"/>
        <v>2.5891199999999999</v>
      </c>
      <c r="C5" s="7">
        <v>2.6</v>
      </c>
      <c r="D5" s="5">
        <v>4.97</v>
      </c>
      <c r="E5" s="1" t="s">
        <v>19</v>
      </c>
      <c r="G5" s="1" t="s">
        <v>4</v>
      </c>
      <c r="H5" s="5">
        <v>946.75</v>
      </c>
    </row>
    <row r="6" spans="1:8" x14ac:dyDescent="0.25">
      <c r="A6" s="1">
        <v>1</v>
      </c>
      <c r="B6" s="4">
        <f t="shared" si="0"/>
        <v>4.0099310619512103</v>
      </c>
      <c r="C6" s="7">
        <v>4</v>
      </c>
      <c r="D6" s="5">
        <v>4.97</v>
      </c>
      <c r="E6" s="1"/>
      <c r="G6" s="1" t="s">
        <v>5</v>
      </c>
      <c r="H6" s="5">
        <v>8470</v>
      </c>
    </row>
    <row r="7" spans="1:8" x14ac:dyDescent="0.25">
      <c r="A7" s="1">
        <v>2</v>
      </c>
      <c r="B7" s="4">
        <f t="shared" si="0"/>
        <v>6.2104294592761873</v>
      </c>
      <c r="C7" s="7">
        <v>6.2</v>
      </c>
      <c r="D7" s="5">
        <v>4.97</v>
      </c>
    </row>
    <row r="8" spans="1:8" x14ac:dyDescent="0.25">
      <c r="A8" s="1">
        <v>3</v>
      </c>
      <c r="B8" s="4">
        <f t="shared" si="0"/>
        <v>9.6184780917100969</v>
      </c>
      <c r="C8" s="7">
        <v>9.6</v>
      </c>
      <c r="D8" s="5">
        <v>4.97</v>
      </c>
    </row>
    <row r="9" spans="1:8" x14ac:dyDescent="0.25">
      <c r="A9" s="1">
        <v>4</v>
      </c>
      <c r="B9" s="4">
        <f t="shared" si="0"/>
        <v>14.89673482443669</v>
      </c>
      <c r="C9" s="7">
        <v>15</v>
      </c>
      <c r="D9" s="5">
        <v>4.97</v>
      </c>
    </row>
    <row r="10" spans="1:8" x14ac:dyDescent="0.25">
      <c r="A10" s="1">
        <v>5</v>
      </c>
      <c r="B10" s="4">
        <f t="shared" si="0"/>
        <v>23.071499078512772</v>
      </c>
      <c r="C10" s="7">
        <v>23</v>
      </c>
      <c r="D10" s="5">
        <v>92.5</v>
      </c>
    </row>
    <row r="11" spans="1:8" x14ac:dyDescent="0.25">
      <c r="A11" s="1">
        <v>6</v>
      </c>
      <c r="B11" s="4">
        <f t="shared" si="0"/>
        <v>35.732264553480377</v>
      </c>
      <c r="C11" s="7">
        <v>36</v>
      </c>
      <c r="D11" s="5">
        <v>92.5</v>
      </c>
    </row>
    <row r="12" spans="1:8" x14ac:dyDescent="0.25">
      <c r="A12" s="1">
        <v>7</v>
      </c>
      <c r="B12" s="4">
        <f t="shared" si="0"/>
        <v>55.340778931397217</v>
      </c>
      <c r="C12" s="7">
        <v>55</v>
      </c>
      <c r="D12" s="5">
        <v>92.5</v>
      </c>
    </row>
    <row r="13" spans="1:8" x14ac:dyDescent="0.25">
      <c r="A13" s="1">
        <v>8</v>
      </c>
      <c r="B13" s="4">
        <f t="shared" si="0"/>
        <v>85.709703849023938</v>
      </c>
      <c r="C13" s="7">
        <v>85</v>
      </c>
      <c r="D13" s="5">
        <v>92.5</v>
      </c>
    </row>
    <row r="14" spans="1:8" x14ac:dyDescent="0.25">
      <c r="A14" s="1">
        <v>9</v>
      </c>
      <c r="B14" s="4">
        <f t="shared" si="0"/>
        <v>132.7439453462336</v>
      </c>
      <c r="C14" s="7">
        <v>130</v>
      </c>
      <c r="D14" s="5">
        <v>92.5</v>
      </c>
    </row>
    <row r="15" spans="1:8" x14ac:dyDescent="0.25">
      <c r="A15" s="1">
        <v>10</v>
      </c>
      <c r="B15" s="4">
        <f t="shared" si="0"/>
        <v>205.58879840633722</v>
      </c>
      <c r="C15" s="7">
        <v>200</v>
      </c>
      <c r="D15" s="5">
        <v>92.5</v>
      </c>
    </row>
    <row r="16" spans="1:8" x14ac:dyDescent="0.25">
      <c r="A16" s="1">
        <v>11</v>
      </c>
      <c r="B16" s="4">
        <f t="shared" si="0"/>
        <v>318.40814976470659</v>
      </c>
      <c r="C16" s="7">
        <v>320</v>
      </c>
      <c r="D16" s="5">
        <v>946.75</v>
      </c>
    </row>
    <row r="17" spans="1:4" x14ac:dyDescent="0.25">
      <c r="A17" s="1">
        <v>12</v>
      </c>
      <c r="B17" s="4">
        <f t="shared" si="0"/>
        <v>493.13849111663814</v>
      </c>
      <c r="C17" s="7">
        <v>500</v>
      </c>
      <c r="D17" s="5">
        <v>946.75</v>
      </c>
    </row>
    <row r="18" spans="1:4" x14ac:dyDescent="0.25">
      <c r="A18" s="1">
        <v>13</v>
      </c>
      <c r="B18" s="4">
        <f t="shared" si="0"/>
        <v>763.75423053869986</v>
      </c>
      <c r="C18" s="7">
        <v>750</v>
      </c>
      <c r="D18" s="5">
        <v>946.75</v>
      </c>
    </row>
    <row r="19" spans="1:4" x14ac:dyDescent="0.25">
      <c r="A19" s="1">
        <v>14</v>
      </c>
      <c r="B19" s="4">
        <f t="shared" si="0"/>
        <v>1182.8736453829017</v>
      </c>
      <c r="C19" s="7">
        <v>1200</v>
      </c>
      <c r="D19" s="5">
        <v>946.75</v>
      </c>
    </row>
    <row r="20" spans="1:4" x14ac:dyDescent="0.25">
      <c r="A20" s="1">
        <v>15</v>
      </c>
      <c r="B20" s="4">
        <f t="shared" si="0"/>
        <v>1831.989932094441</v>
      </c>
      <c r="C20" s="7">
        <v>1800</v>
      </c>
      <c r="D20" s="5">
        <v>946.75</v>
      </c>
    </row>
    <row r="21" spans="1:4" x14ac:dyDescent="0.25">
      <c r="A21" s="1">
        <v>16</v>
      </c>
      <c r="B21" s="4">
        <f t="shared" si="0"/>
        <v>2837.3166689405625</v>
      </c>
      <c r="C21" s="7">
        <v>2800</v>
      </c>
      <c r="D21" s="5">
        <v>946.75</v>
      </c>
    </row>
    <row r="22" spans="1:4" x14ac:dyDescent="0.25">
      <c r="A22" s="1">
        <v>17</v>
      </c>
      <c r="B22" s="4">
        <f t="shared" si="0"/>
        <v>4394.3286689596089</v>
      </c>
      <c r="C22" s="7">
        <v>4400</v>
      </c>
      <c r="D22" s="5">
        <v>8470</v>
      </c>
    </row>
    <row r="23" spans="1:4" x14ac:dyDescent="0.25">
      <c r="A23" s="1">
        <v>18</v>
      </c>
      <c r="B23" s="4">
        <f t="shared" si="0"/>
        <v>6805.7699241764976</v>
      </c>
      <c r="C23" s="7">
        <v>6800</v>
      </c>
      <c r="D23" s="5">
        <v>8470</v>
      </c>
    </row>
    <row r="24" spans="1:4" x14ac:dyDescent="0.25">
      <c r="A24" s="1">
        <v>19</v>
      </c>
      <c r="B24" s="4">
        <f t="shared" si="0"/>
        <v>10540.518871063789</v>
      </c>
      <c r="C24" s="7">
        <v>10500</v>
      </c>
      <c r="D24" s="5">
        <v>8470</v>
      </c>
    </row>
    <row r="25" spans="1:4" x14ac:dyDescent="0.25">
      <c r="A25" s="1">
        <v>20</v>
      </c>
      <c r="B25" s="4">
        <f t="shared" si="0"/>
        <v>16324.756685731661</v>
      </c>
      <c r="C25" s="7">
        <v>16000</v>
      </c>
      <c r="D25" s="5">
        <v>8470</v>
      </c>
    </row>
    <row r="26" spans="1:4" x14ac:dyDescent="0.25">
      <c r="A26" s="1">
        <v>21</v>
      </c>
      <c r="B26" s="4">
        <f t="shared" si="0"/>
        <v>25283.165288944179</v>
      </c>
      <c r="C26" s="7">
        <v>25000</v>
      </c>
      <c r="D26" s="5">
        <v>8470</v>
      </c>
    </row>
    <row r="27" spans="1:4" x14ac:dyDescent="0.25">
      <c r="A27" s="1">
        <v>22</v>
      </c>
      <c r="B27" s="4">
        <f t="shared" si="0"/>
        <v>39157.609472169628</v>
      </c>
      <c r="C27" s="7">
        <v>40000</v>
      </c>
      <c r="D27" s="5">
        <v>8470</v>
      </c>
    </row>
    <row r="28" spans="1:4" x14ac:dyDescent="0.25">
      <c r="A28" s="1">
        <v>23</v>
      </c>
      <c r="B28" s="4">
        <f t="shared" si="0"/>
        <v>60645.823497639387</v>
      </c>
      <c r="C28" s="7">
        <v>60000</v>
      </c>
      <c r="D28" s="5">
        <v>8470</v>
      </c>
    </row>
    <row r="29" spans="1:4" x14ac:dyDescent="0.25">
      <c r="A29" s="1">
        <v>24</v>
      </c>
      <c r="B29" s="4">
        <f t="shared" si="0"/>
        <v>93925.956085772239</v>
      </c>
      <c r="C29" s="7">
        <v>95000</v>
      </c>
      <c r="D29" s="5">
        <v>8470</v>
      </c>
    </row>
    <row r="30" spans="1:4" x14ac:dyDescent="0.25">
      <c r="A30" s="1">
        <v>25</v>
      </c>
      <c r="B30" s="4">
        <f t="shared" si="0"/>
        <v>145468.96583851028</v>
      </c>
      <c r="C30" s="7">
        <v>150000</v>
      </c>
      <c r="D30" s="5">
        <v>8470</v>
      </c>
    </row>
    <row r="31" spans="1:4" x14ac:dyDescent="0.25">
      <c r="A31" s="1">
        <v>26</v>
      </c>
      <c r="B31" s="4">
        <f t="shared" si="0"/>
        <v>225296.82852311266</v>
      </c>
      <c r="C31" s="7">
        <v>225000</v>
      </c>
      <c r="D31" s="5">
        <v>8470</v>
      </c>
    </row>
    <row r="32" spans="1:4" x14ac:dyDescent="0.25">
      <c r="A32" s="1">
        <v>27</v>
      </c>
      <c r="B32" s="4">
        <f t="shared" si="0"/>
        <v>348931.20089216641</v>
      </c>
      <c r="C32" s="7">
        <v>350000</v>
      </c>
      <c r="D32" s="5">
        <v>8470</v>
      </c>
    </row>
    <row r="33" spans="1:4" x14ac:dyDescent="0.25">
      <c r="A33" s="1">
        <v>28</v>
      </c>
      <c r="B33" s="4">
        <f t="shared" si="0"/>
        <v>540411.4374542064</v>
      </c>
      <c r="C33" s="7">
        <v>540000</v>
      </c>
      <c r="D33" s="5">
        <v>8470</v>
      </c>
    </row>
    <row r="34" spans="1:4" x14ac:dyDescent="0.25">
      <c r="A34" s="1">
        <v>29</v>
      </c>
      <c r="B34" s="4">
        <f t="shared" si="0"/>
        <v>836968.78062095551</v>
      </c>
      <c r="C34" s="7">
        <v>840000</v>
      </c>
      <c r="D34" s="5">
        <v>8470</v>
      </c>
    </row>
    <row r="35" spans="1:4" x14ac:dyDescent="0.25">
      <c r="A35" s="1">
        <v>30</v>
      </c>
      <c r="B35" s="4">
        <f t="shared" si="0"/>
        <v>1296265.5694967383</v>
      </c>
      <c r="C35" s="7">
        <v>1000000</v>
      </c>
      <c r="D35" s="5">
        <v>8470</v>
      </c>
    </row>
  </sheetData>
  <mergeCells count="1">
    <mergeCell ref="G1:H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D082-213D-4692-B6C5-868C3C1BDB24}">
  <dimension ref="A1:AD160"/>
  <sheetViews>
    <sheetView tabSelected="1" topLeftCell="A115" workbookViewId="0">
      <selection activeCell="G124" sqref="G124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3.140625" style="32" customWidth="1"/>
    <col min="4" max="4" width="12.5703125" style="8" bestFit="1" customWidth="1"/>
    <col min="5" max="5" width="9.7109375" style="8" customWidth="1"/>
    <col min="6" max="6" width="11" style="8" customWidth="1"/>
    <col min="7" max="7" width="11.5703125" style="8" customWidth="1"/>
    <col min="8" max="8" width="13.140625" style="8" customWidth="1"/>
    <col min="9" max="9" width="12.5703125" style="8" bestFit="1" customWidth="1"/>
    <col min="10" max="10" width="9.140625" style="8" customWidth="1"/>
    <col min="11" max="11" width="10.7109375" style="8" bestFit="1" customWidth="1"/>
    <col min="12" max="12" width="11.5703125" style="8" customWidth="1"/>
    <col min="13" max="13" width="13.140625" style="8" customWidth="1"/>
    <col min="14" max="14" width="12.5703125" style="8" bestFit="1" customWidth="1"/>
    <col min="15" max="15" width="9.140625" style="8"/>
    <col min="16" max="16" width="10.7109375" style="8" bestFit="1" customWidth="1"/>
    <col min="17" max="17" width="11.5703125" style="8" customWidth="1"/>
    <col min="18" max="18" width="13.140625" style="8" customWidth="1"/>
    <col min="19" max="19" width="12.5703125" style="8" bestFit="1" customWidth="1"/>
    <col min="20" max="20" width="9.140625" style="8"/>
    <col min="21" max="21" width="10.7109375" style="8" customWidth="1"/>
    <col min="22" max="22" width="12.5703125" style="8" bestFit="1" customWidth="1"/>
    <col min="23" max="23" width="9.140625" style="8"/>
    <col min="24" max="24" width="10.7109375" style="8" bestFit="1" customWidth="1"/>
    <col min="25" max="25" width="12.5703125" style="8" customWidth="1"/>
    <col min="26" max="26" width="9.140625" style="8"/>
    <col min="27" max="27" width="10.7109375" style="8" bestFit="1" customWidth="1"/>
    <col min="28" max="28" width="12.5703125" style="8" bestFit="1" customWidth="1"/>
    <col min="29" max="29" width="9.140625" style="8"/>
    <col min="30" max="30" width="10.7109375" style="8" bestFit="1" customWidth="1"/>
    <col min="31" max="16384" width="9.140625" style="8"/>
  </cols>
  <sheetData>
    <row r="1" spans="1:30" ht="28.5" x14ac:dyDescent="0.25">
      <c r="A1" s="46" t="s">
        <v>46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Z1" s="39"/>
      <c r="AA1" s="39"/>
      <c r="AB1" s="39"/>
      <c r="AC1" s="39"/>
      <c r="AD1" s="39"/>
    </row>
    <row r="2" spans="1:30" ht="26.25" x14ac:dyDescent="0.4">
      <c r="A2" s="58" t="s">
        <v>48</v>
      </c>
      <c r="B2" s="58"/>
      <c r="C2" s="58"/>
      <c r="D2" s="58"/>
      <c r="E2" s="58"/>
      <c r="F2" s="59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s="14" customFormat="1" ht="21" customHeight="1" x14ac:dyDescent="0.25">
      <c r="A3" s="49" t="s">
        <v>50</v>
      </c>
      <c r="B3" s="50"/>
      <c r="C3" s="21">
        <v>3</v>
      </c>
      <c r="D3" s="60" t="s">
        <v>45</v>
      </c>
      <c r="E3" s="61"/>
      <c r="F3" s="62"/>
      <c r="G3" s="35"/>
      <c r="H3" s="35"/>
      <c r="I3" s="36"/>
      <c r="J3" s="36"/>
      <c r="K3" s="36"/>
      <c r="L3" s="35"/>
      <c r="M3" s="35"/>
      <c r="N3" s="36"/>
      <c r="O3" s="36"/>
      <c r="P3" s="36"/>
      <c r="Q3" s="35"/>
      <c r="R3" s="35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s="14" customFormat="1" ht="30" x14ac:dyDescent="0.25">
      <c r="A4" s="15" t="s">
        <v>9</v>
      </c>
      <c r="B4" s="16" t="s">
        <v>10</v>
      </c>
      <c r="C4" s="30" t="s">
        <v>43</v>
      </c>
      <c r="D4" s="15" t="s">
        <v>11</v>
      </c>
      <c r="E4" s="16" t="s">
        <v>24</v>
      </c>
      <c r="F4" s="17" t="s">
        <v>44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25">
      <c r="A5" s="43">
        <f>C3+1</f>
        <v>4</v>
      </c>
      <c r="B5" s="8">
        <v>5</v>
      </c>
      <c r="C5" s="31">
        <f>((B5-A5+1)*0.05)</f>
        <v>0.1</v>
      </c>
      <c r="D5" s="18">
        <v>0</v>
      </c>
      <c r="E5" s="8">
        <v>0</v>
      </c>
      <c r="F5" s="19">
        <f>D5*E5</f>
        <v>0</v>
      </c>
    </row>
    <row r="6" spans="1:30" x14ac:dyDescent="0.25">
      <c r="A6" s="43">
        <f>B5+1</f>
        <v>6</v>
      </c>
      <c r="B6" s="8">
        <v>11</v>
      </c>
      <c r="C6" s="31">
        <f t="shared" ref="C6:C9" si="0">((B6-A6+1)*0.05)</f>
        <v>0.30000000000000004</v>
      </c>
      <c r="D6" s="18">
        <v>1</v>
      </c>
      <c r="E6" s="8">
        <v>0.5</v>
      </c>
      <c r="F6" s="19">
        <f t="shared" ref="F6:F9" si="1">D6*E6</f>
        <v>0.5</v>
      </c>
    </row>
    <row r="7" spans="1:30" x14ac:dyDescent="0.25">
      <c r="A7" s="43">
        <f t="shared" ref="A7:A9" si="2">B6+1</f>
        <v>12</v>
      </c>
      <c r="B7" s="8">
        <v>16</v>
      </c>
      <c r="C7" s="31">
        <f t="shared" si="0"/>
        <v>0.25</v>
      </c>
      <c r="D7" s="18">
        <v>2</v>
      </c>
      <c r="E7" s="8">
        <v>0.5</v>
      </c>
      <c r="F7" s="19">
        <f t="shared" si="1"/>
        <v>1</v>
      </c>
    </row>
    <row r="8" spans="1:30" x14ac:dyDescent="0.25">
      <c r="A8" s="43">
        <f t="shared" si="2"/>
        <v>17</v>
      </c>
      <c r="B8" s="8">
        <v>20</v>
      </c>
      <c r="C8" s="31">
        <f t="shared" si="0"/>
        <v>0.2</v>
      </c>
      <c r="D8" s="18">
        <v>3</v>
      </c>
      <c r="E8" s="8">
        <v>0.5</v>
      </c>
      <c r="F8" s="19">
        <f t="shared" si="1"/>
        <v>1.5</v>
      </c>
    </row>
    <row r="9" spans="1:30" x14ac:dyDescent="0.25">
      <c r="A9" s="43">
        <f t="shared" si="2"/>
        <v>21</v>
      </c>
      <c r="B9" s="44">
        <f>20+C3</f>
        <v>23</v>
      </c>
      <c r="C9" s="31">
        <f t="shared" si="0"/>
        <v>0.15000000000000002</v>
      </c>
      <c r="D9" s="20">
        <v>2</v>
      </c>
      <c r="E9" s="28">
        <v>1</v>
      </c>
      <c r="F9" s="22">
        <f t="shared" si="1"/>
        <v>2</v>
      </c>
    </row>
    <row r="10" spans="1:30" ht="16.5" customHeight="1" x14ac:dyDescent="0.25">
      <c r="A10" s="54" t="s">
        <v>41</v>
      </c>
      <c r="B10" s="55"/>
      <c r="C10" s="33">
        <f>'Individual Treasure'!B3</f>
        <v>1.0794007754789445</v>
      </c>
      <c r="D10" s="56" t="s">
        <v>42</v>
      </c>
      <c r="E10" s="57"/>
      <c r="F10" s="34">
        <f>SUMPRODUCT(C5:C9,F5:F9)</f>
        <v>1</v>
      </c>
      <c r="G10" s="18"/>
      <c r="I10" s="11"/>
      <c r="J10" s="29"/>
      <c r="K10" s="13"/>
      <c r="N10" s="11"/>
      <c r="O10" s="29"/>
      <c r="P10" s="13"/>
      <c r="S10" s="11"/>
      <c r="T10" s="29"/>
      <c r="U10" s="13"/>
      <c r="V10" s="11"/>
      <c r="W10" s="29"/>
      <c r="X10" s="13"/>
      <c r="Y10" s="11"/>
      <c r="Z10" s="29"/>
      <c r="AA10" s="13"/>
      <c r="AB10" s="11"/>
      <c r="AC10" s="29"/>
      <c r="AD10" s="13"/>
    </row>
    <row r="11" spans="1:30" ht="28.5" x14ac:dyDescent="0.25">
      <c r="A11" s="46" t="s">
        <v>47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Z11" s="39"/>
      <c r="AA11" s="39"/>
      <c r="AB11" s="39"/>
      <c r="AC11" s="39"/>
      <c r="AD11" s="39"/>
    </row>
    <row r="12" spans="1:30" ht="26.25" x14ac:dyDescent="0.4">
      <c r="A12" s="47" t="s">
        <v>49</v>
      </c>
      <c r="B12" s="47"/>
      <c r="C12" s="47"/>
      <c r="D12" s="47"/>
      <c r="E12" s="47"/>
      <c r="F12" s="4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21" customHeight="1" x14ac:dyDescent="0.3">
      <c r="A13" s="49" t="s">
        <v>50</v>
      </c>
      <c r="B13" s="50"/>
      <c r="C13" s="21">
        <v>3</v>
      </c>
      <c r="D13" s="51" t="s">
        <v>45</v>
      </c>
      <c r="E13" s="52"/>
      <c r="F13" s="53"/>
      <c r="G13" s="38"/>
      <c r="H13" s="38"/>
      <c r="I13" s="36"/>
      <c r="J13" s="36"/>
      <c r="K13" s="36"/>
      <c r="L13" s="38"/>
      <c r="M13" s="38"/>
      <c r="Q13" s="38"/>
      <c r="R13" s="38"/>
    </row>
    <row r="14" spans="1:30" ht="30" x14ac:dyDescent="0.25">
      <c r="A14" s="42" t="s">
        <v>9</v>
      </c>
      <c r="B14" s="16" t="s">
        <v>10</v>
      </c>
      <c r="C14" s="30" t="s">
        <v>43</v>
      </c>
      <c r="D14" s="40" t="s">
        <v>11</v>
      </c>
      <c r="E14" s="41" t="s">
        <v>24</v>
      </c>
      <c r="F14" s="17" t="s">
        <v>44</v>
      </c>
      <c r="G14" s="11"/>
      <c r="H14" s="11"/>
      <c r="I14" s="11"/>
      <c r="J14" s="11"/>
      <c r="K14" s="11"/>
      <c r="L14" s="11"/>
      <c r="M14" s="11"/>
      <c r="Q14" s="11"/>
      <c r="R14" s="11"/>
    </row>
    <row r="15" spans="1:30" x14ac:dyDescent="0.25">
      <c r="A15" s="43">
        <f>C13+1</f>
        <v>4</v>
      </c>
      <c r="B15" s="8">
        <v>5</v>
      </c>
      <c r="C15" s="31">
        <f>((B15-A15+1)*0.05)</f>
        <v>0.1</v>
      </c>
      <c r="D15" s="18">
        <v>1</v>
      </c>
      <c r="E15" s="8">
        <v>0.5</v>
      </c>
      <c r="F15" s="19">
        <f>D15*E15</f>
        <v>0.5</v>
      </c>
    </row>
    <row r="16" spans="1:30" x14ac:dyDescent="0.25">
      <c r="A16" s="43">
        <f>B15+1</f>
        <v>6</v>
      </c>
      <c r="B16" s="8">
        <v>8</v>
      </c>
      <c r="C16" s="31">
        <f t="shared" ref="C16:C19" si="3">((B16-A16+1)*0.05)</f>
        <v>0.15000000000000002</v>
      </c>
      <c r="D16" s="18">
        <v>2</v>
      </c>
      <c r="E16" s="8">
        <v>0.5</v>
      </c>
      <c r="F16" s="19">
        <f t="shared" ref="F16:F19" si="4">D16*E16</f>
        <v>1</v>
      </c>
    </row>
    <row r="17" spans="1:12" x14ac:dyDescent="0.25">
      <c r="A17" s="43">
        <f t="shared" ref="A17:A19" si="5">B16+1</f>
        <v>9</v>
      </c>
      <c r="B17" s="8">
        <v>15</v>
      </c>
      <c r="C17" s="31">
        <f t="shared" si="3"/>
        <v>0.35000000000000003</v>
      </c>
      <c r="D17" s="18">
        <v>3</v>
      </c>
      <c r="E17" s="8">
        <v>0.5</v>
      </c>
      <c r="F17" s="19">
        <f t="shared" si="4"/>
        <v>1.5</v>
      </c>
    </row>
    <row r="18" spans="1:12" x14ac:dyDescent="0.25">
      <c r="A18" s="43">
        <f t="shared" si="5"/>
        <v>16</v>
      </c>
      <c r="B18" s="8">
        <v>20</v>
      </c>
      <c r="C18" s="31">
        <f t="shared" si="3"/>
        <v>0.25</v>
      </c>
      <c r="D18" s="18">
        <v>2</v>
      </c>
      <c r="E18" s="8">
        <v>1</v>
      </c>
      <c r="F18" s="19">
        <f t="shared" si="4"/>
        <v>2</v>
      </c>
    </row>
    <row r="19" spans="1:12" x14ac:dyDescent="0.25">
      <c r="A19" s="43">
        <f t="shared" si="5"/>
        <v>21</v>
      </c>
      <c r="B19" s="44">
        <f>20+C13</f>
        <v>23</v>
      </c>
      <c r="C19" s="31">
        <f t="shared" si="3"/>
        <v>0.15000000000000002</v>
      </c>
      <c r="D19" s="20">
        <v>3</v>
      </c>
      <c r="E19" s="28">
        <v>1</v>
      </c>
      <c r="F19" s="22">
        <f t="shared" si="4"/>
        <v>3</v>
      </c>
    </row>
    <row r="20" spans="1:12" ht="15" customHeight="1" x14ac:dyDescent="0.25">
      <c r="A20" s="54" t="s">
        <v>41</v>
      </c>
      <c r="B20" s="55"/>
      <c r="C20" s="33">
        <f>'Individual Treasure'!B4</f>
        <v>1.6717350674697367</v>
      </c>
      <c r="D20" s="56" t="s">
        <v>42</v>
      </c>
      <c r="E20" s="57"/>
      <c r="F20" s="34">
        <f>SUMPRODUCT(C15:C19,F15:F19)</f>
        <v>1.6750000000000003</v>
      </c>
      <c r="J20" s="13"/>
      <c r="K20" s="13"/>
    </row>
    <row r="21" spans="1:12" ht="28.5" x14ac:dyDescent="0.25">
      <c r="A21" s="46" t="s">
        <v>51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</row>
    <row r="22" spans="1:12" ht="23.25" x14ac:dyDescent="0.35">
      <c r="A22" s="47" t="s">
        <v>52</v>
      </c>
      <c r="B22" s="47"/>
      <c r="C22" s="47"/>
      <c r="D22" s="47"/>
      <c r="E22" s="47"/>
      <c r="F22" s="48"/>
      <c r="G22" s="47" t="s">
        <v>53</v>
      </c>
      <c r="H22" s="47"/>
      <c r="I22" s="47"/>
      <c r="J22" s="47"/>
      <c r="K22" s="47"/>
      <c r="L22" s="48"/>
    </row>
    <row r="23" spans="1:12" ht="18.75" x14ac:dyDescent="0.25">
      <c r="A23" s="49" t="s">
        <v>50</v>
      </c>
      <c r="B23" s="50"/>
      <c r="C23" s="21">
        <v>3</v>
      </c>
      <c r="D23" s="51" t="s">
        <v>45</v>
      </c>
      <c r="E23" s="52"/>
      <c r="F23" s="53"/>
      <c r="G23" s="49" t="s">
        <v>50</v>
      </c>
      <c r="H23" s="50"/>
      <c r="I23" s="21">
        <v>3</v>
      </c>
      <c r="J23" s="51" t="s">
        <v>45</v>
      </c>
      <c r="K23" s="52"/>
      <c r="L23" s="53"/>
    </row>
    <row r="24" spans="1:12" ht="45" x14ac:dyDescent="0.25">
      <c r="A24" s="42" t="s">
        <v>9</v>
      </c>
      <c r="B24" s="16" t="s">
        <v>10</v>
      </c>
      <c r="C24" s="30" t="s">
        <v>43</v>
      </c>
      <c r="D24" s="40" t="s">
        <v>11</v>
      </c>
      <c r="E24" s="41" t="s">
        <v>24</v>
      </c>
      <c r="F24" s="17" t="s">
        <v>44</v>
      </c>
      <c r="G24" s="42" t="s">
        <v>9</v>
      </c>
      <c r="H24" s="16" t="s">
        <v>10</v>
      </c>
      <c r="I24" s="30" t="s">
        <v>43</v>
      </c>
      <c r="J24" s="40" t="s">
        <v>11</v>
      </c>
      <c r="K24" s="16" t="s">
        <v>24</v>
      </c>
      <c r="L24" s="17" t="s">
        <v>44</v>
      </c>
    </row>
    <row r="25" spans="1:12" x14ac:dyDescent="0.25">
      <c r="A25" s="43">
        <f>C23+1</f>
        <v>4</v>
      </c>
      <c r="B25" s="8">
        <v>4</v>
      </c>
      <c r="C25" s="31">
        <f>((B25-A25+1)*0.05)</f>
        <v>0.05</v>
      </c>
      <c r="D25" s="18">
        <v>1</v>
      </c>
      <c r="E25" s="8">
        <v>0.5</v>
      </c>
      <c r="F25" s="19">
        <f>D25*E25</f>
        <v>0.5</v>
      </c>
      <c r="G25" s="43">
        <f>I23+1</f>
        <v>4</v>
      </c>
      <c r="H25" s="8">
        <v>6</v>
      </c>
      <c r="I25" s="31">
        <f>((H25-G25+1)*0.05)</f>
        <v>0.15000000000000002</v>
      </c>
      <c r="J25" s="18">
        <v>2</v>
      </c>
      <c r="K25" s="8">
        <v>0.5</v>
      </c>
      <c r="L25" s="19">
        <f>J25*K25</f>
        <v>1</v>
      </c>
    </row>
    <row r="26" spans="1:12" x14ac:dyDescent="0.25">
      <c r="A26" s="43">
        <f>B25+1</f>
        <v>5</v>
      </c>
      <c r="B26" s="8">
        <v>6</v>
      </c>
      <c r="C26" s="31">
        <f t="shared" ref="C26:C29" si="6">((B26-A26+1)*0.05)</f>
        <v>0.1</v>
      </c>
      <c r="D26" s="18">
        <v>3</v>
      </c>
      <c r="E26" s="8">
        <v>0.5</v>
      </c>
      <c r="F26" s="19">
        <f t="shared" ref="F26:F29" si="7">D26*E26</f>
        <v>1.5</v>
      </c>
      <c r="G26" s="43">
        <f>H25+1</f>
        <v>7</v>
      </c>
      <c r="H26" s="8">
        <v>10</v>
      </c>
      <c r="I26" s="31">
        <f t="shared" ref="I26:I29" si="8">((H26-G26+1)*0.05)</f>
        <v>0.2</v>
      </c>
      <c r="J26" s="18">
        <v>1</v>
      </c>
      <c r="K26" s="8">
        <v>1</v>
      </c>
      <c r="L26" s="19">
        <f t="shared" ref="L26:L29" si="9">J26*K26</f>
        <v>1</v>
      </c>
    </row>
    <row r="27" spans="1:12" x14ac:dyDescent="0.25">
      <c r="A27" s="43">
        <f t="shared" ref="A27:A29" si="10">B26+1</f>
        <v>7</v>
      </c>
      <c r="B27" s="8">
        <v>12</v>
      </c>
      <c r="C27" s="31">
        <f t="shared" si="6"/>
        <v>0.30000000000000004</v>
      </c>
      <c r="D27" s="18">
        <v>2</v>
      </c>
      <c r="E27" s="8">
        <v>1</v>
      </c>
      <c r="F27" s="19">
        <f t="shared" si="7"/>
        <v>2</v>
      </c>
      <c r="G27" s="43">
        <f t="shared" ref="G27:G29" si="11">H26+1</f>
        <v>11</v>
      </c>
      <c r="H27" s="8">
        <v>14</v>
      </c>
      <c r="I27" s="31">
        <f t="shared" si="8"/>
        <v>0.2</v>
      </c>
      <c r="J27" s="18">
        <v>1</v>
      </c>
      <c r="K27" s="8">
        <v>2</v>
      </c>
      <c r="L27" s="19">
        <f t="shared" si="9"/>
        <v>2</v>
      </c>
    </row>
    <row r="28" spans="1:12" x14ac:dyDescent="0.25">
      <c r="A28" s="43">
        <f t="shared" si="10"/>
        <v>13</v>
      </c>
      <c r="B28" s="8">
        <v>20</v>
      </c>
      <c r="C28" s="31">
        <f t="shared" si="6"/>
        <v>0.4</v>
      </c>
      <c r="D28" s="18">
        <v>3</v>
      </c>
      <c r="E28" s="8">
        <v>1</v>
      </c>
      <c r="F28" s="19">
        <f t="shared" si="7"/>
        <v>3</v>
      </c>
      <c r="G28" s="43">
        <f t="shared" si="11"/>
        <v>15</v>
      </c>
      <c r="H28" s="8">
        <v>18</v>
      </c>
      <c r="I28" s="31">
        <f t="shared" si="8"/>
        <v>0.2</v>
      </c>
      <c r="J28" s="18">
        <v>2</v>
      </c>
      <c r="K28" s="8">
        <v>2</v>
      </c>
      <c r="L28" s="19">
        <f t="shared" si="9"/>
        <v>4</v>
      </c>
    </row>
    <row r="29" spans="1:12" x14ac:dyDescent="0.25">
      <c r="A29" s="43">
        <f t="shared" si="10"/>
        <v>21</v>
      </c>
      <c r="B29" s="44">
        <f>20+C23</f>
        <v>23</v>
      </c>
      <c r="C29" s="31">
        <f t="shared" si="6"/>
        <v>0.15000000000000002</v>
      </c>
      <c r="D29" s="20">
        <v>2</v>
      </c>
      <c r="E29" s="28">
        <v>2</v>
      </c>
      <c r="F29" s="22">
        <f t="shared" si="7"/>
        <v>4</v>
      </c>
      <c r="G29" s="43">
        <f t="shared" si="11"/>
        <v>19</v>
      </c>
      <c r="H29" s="44">
        <f>20+I23</f>
        <v>23</v>
      </c>
      <c r="I29" s="31">
        <f t="shared" si="8"/>
        <v>0.25</v>
      </c>
      <c r="J29" s="20">
        <v>2</v>
      </c>
      <c r="K29" s="28">
        <v>2</v>
      </c>
      <c r="L29" s="22">
        <f t="shared" si="9"/>
        <v>4</v>
      </c>
    </row>
    <row r="30" spans="1:12" x14ac:dyDescent="0.25">
      <c r="A30" s="54" t="s">
        <v>41</v>
      </c>
      <c r="B30" s="55"/>
      <c r="C30" s="33">
        <f>'Individual Treasure'!B5</f>
        <v>2.5891199999999999</v>
      </c>
      <c r="D30" s="56" t="s">
        <v>42</v>
      </c>
      <c r="E30" s="57"/>
      <c r="F30" s="34">
        <f>SUMPRODUCT(C25:C29,F25:F29)</f>
        <v>2.5750000000000002</v>
      </c>
      <c r="G30" s="54" t="s">
        <v>41</v>
      </c>
      <c r="H30" s="55"/>
      <c r="I30" s="33">
        <f>'Individual Treasure'!B5</f>
        <v>2.5891199999999999</v>
      </c>
      <c r="J30" s="56" t="s">
        <v>42</v>
      </c>
      <c r="K30" s="57"/>
      <c r="L30" s="34">
        <f>SUMPRODUCT(I25:I29,L25:L29)</f>
        <v>2.5499999999999998</v>
      </c>
    </row>
    <row r="31" spans="1:12" ht="28.5" x14ac:dyDescent="0.25">
      <c r="A31" s="46" t="s">
        <v>54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 spans="1:12" ht="23.25" x14ac:dyDescent="0.35">
      <c r="A32" s="47" t="s">
        <v>55</v>
      </c>
      <c r="B32" s="47"/>
      <c r="C32" s="47"/>
      <c r="D32" s="47"/>
      <c r="E32" s="47"/>
      <c r="F32" s="48"/>
    </row>
    <row r="33" spans="1:12" ht="18.75" x14ac:dyDescent="0.25">
      <c r="A33" s="49" t="s">
        <v>50</v>
      </c>
      <c r="B33" s="50"/>
      <c r="C33" s="21">
        <v>3</v>
      </c>
      <c r="D33" s="51" t="s">
        <v>45</v>
      </c>
      <c r="E33" s="52"/>
      <c r="F33" s="53"/>
    </row>
    <row r="34" spans="1:12" ht="30" x14ac:dyDescent="0.25">
      <c r="A34" s="42" t="s">
        <v>9</v>
      </c>
      <c r="B34" s="16" t="s">
        <v>10</v>
      </c>
      <c r="C34" s="30" t="s">
        <v>43</v>
      </c>
      <c r="D34" s="40" t="s">
        <v>11</v>
      </c>
      <c r="E34" s="41" t="s">
        <v>24</v>
      </c>
      <c r="F34" s="17" t="s">
        <v>44</v>
      </c>
    </row>
    <row r="35" spans="1:12" x14ac:dyDescent="0.25">
      <c r="A35" s="43">
        <f>C33+1</f>
        <v>4</v>
      </c>
      <c r="B35" s="8">
        <v>5</v>
      </c>
      <c r="C35" s="31">
        <f>((B35-A35+1)*0.05)</f>
        <v>0.1</v>
      </c>
      <c r="D35" s="18">
        <v>2</v>
      </c>
      <c r="E35" s="8">
        <v>0.5</v>
      </c>
      <c r="F35" s="19">
        <f>D35*E35</f>
        <v>1</v>
      </c>
    </row>
    <row r="36" spans="1:12" x14ac:dyDescent="0.25">
      <c r="A36" s="43">
        <f>B35+1</f>
        <v>6</v>
      </c>
      <c r="B36" s="8">
        <v>9</v>
      </c>
      <c r="C36" s="31">
        <f t="shared" ref="C36:C39" si="12">((B36-A36+1)*0.05)</f>
        <v>0.2</v>
      </c>
      <c r="D36" s="18">
        <v>2</v>
      </c>
      <c r="E36" s="8">
        <v>1</v>
      </c>
      <c r="F36" s="19">
        <f t="shared" ref="F36:F39" si="13">D36*E36</f>
        <v>2</v>
      </c>
    </row>
    <row r="37" spans="1:12" x14ac:dyDescent="0.25">
      <c r="A37" s="43">
        <f t="shared" ref="A37:A39" si="14">B36+1</f>
        <v>10</v>
      </c>
      <c r="B37" s="8">
        <v>16</v>
      </c>
      <c r="C37" s="31">
        <f t="shared" si="12"/>
        <v>0.35000000000000003</v>
      </c>
      <c r="D37" s="18">
        <v>3</v>
      </c>
      <c r="E37" s="8">
        <v>1</v>
      </c>
      <c r="F37" s="19">
        <f t="shared" si="13"/>
        <v>3</v>
      </c>
    </row>
    <row r="38" spans="1:12" x14ac:dyDescent="0.25">
      <c r="A38" s="43">
        <f t="shared" si="14"/>
        <v>17</v>
      </c>
      <c r="B38" s="8">
        <v>20</v>
      </c>
      <c r="C38" s="31">
        <f t="shared" si="12"/>
        <v>0.2</v>
      </c>
      <c r="D38" s="18">
        <v>1</v>
      </c>
      <c r="E38" s="8">
        <v>5</v>
      </c>
      <c r="F38" s="19">
        <f t="shared" si="13"/>
        <v>5</v>
      </c>
    </row>
    <row r="39" spans="1:12" x14ac:dyDescent="0.25">
      <c r="A39" s="43">
        <f t="shared" si="14"/>
        <v>21</v>
      </c>
      <c r="B39" s="44">
        <f>20+C33</f>
        <v>23</v>
      </c>
      <c r="C39" s="31">
        <f t="shared" si="12"/>
        <v>0.15000000000000002</v>
      </c>
      <c r="D39" s="20">
        <v>1</v>
      </c>
      <c r="E39" s="28">
        <v>10</v>
      </c>
      <c r="F39" s="22">
        <f t="shared" si="13"/>
        <v>10</v>
      </c>
    </row>
    <row r="40" spans="1:12" x14ac:dyDescent="0.25">
      <c r="A40" s="54" t="s">
        <v>41</v>
      </c>
      <c r="B40" s="55"/>
      <c r="C40" s="33">
        <f>'Individual Treasure'!B6</f>
        <v>4.0099310619512103</v>
      </c>
      <c r="D40" s="56" t="s">
        <v>42</v>
      </c>
      <c r="E40" s="57"/>
      <c r="F40" s="34">
        <f>SUMPRODUCT(C35:C39,F35:F39)</f>
        <v>4.05</v>
      </c>
    </row>
    <row r="41" spans="1:12" ht="28.5" x14ac:dyDescent="0.25">
      <c r="A41" s="46" t="s">
        <v>56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</row>
    <row r="42" spans="1:12" ht="23.25" x14ac:dyDescent="0.35">
      <c r="A42" s="47" t="s">
        <v>57</v>
      </c>
      <c r="B42" s="47"/>
      <c r="C42" s="47"/>
      <c r="D42" s="47"/>
      <c r="E42" s="47"/>
      <c r="F42" s="48"/>
    </row>
    <row r="43" spans="1:12" ht="18.75" x14ac:dyDescent="0.25">
      <c r="A43" s="49" t="s">
        <v>50</v>
      </c>
      <c r="B43" s="50"/>
      <c r="C43" s="21">
        <v>3</v>
      </c>
      <c r="D43" s="51" t="s">
        <v>45</v>
      </c>
      <c r="E43" s="52"/>
      <c r="F43" s="53"/>
    </row>
    <row r="44" spans="1:12" ht="30" x14ac:dyDescent="0.25">
      <c r="A44" s="42" t="s">
        <v>9</v>
      </c>
      <c r="B44" s="16" t="s">
        <v>10</v>
      </c>
      <c r="C44" s="30" t="s">
        <v>43</v>
      </c>
      <c r="D44" s="40" t="s">
        <v>11</v>
      </c>
      <c r="E44" s="41" t="s">
        <v>24</v>
      </c>
      <c r="F44" s="17" t="s">
        <v>44</v>
      </c>
    </row>
    <row r="45" spans="1:12" x14ac:dyDescent="0.25">
      <c r="A45" s="43">
        <f>C43+1</f>
        <v>4</v>
      </c>
      <c r="B45" s="8">
        <v>4</v>
      </c>
      <c r="C45" s="31">
        <f>((B45-A45+1)*0.05)</f>
        <v>0.05</v>
      </c>
      <c r="D45" s="18">
        <v>1</v>
      </c>
      <c r="E45" s="8">
        <v>1</v>
      </c>
      <c r="F45" s="19">
        <f>D45*E45</f>
        <v>1</v>
      </c>
    </row>
    <row r="46" spans="1:12" x14ac:dyDescent="0.25">
      <c r="A46" s="43">
        <f>B45+1</f>
        <v>5</v>
      </c>
      <c r="B46" s="8">
        <v>6</v>
      </c>
      <c r="C46" s="31">
        <f t="shared" ref="C46:C49" si="15">((B46-A46+1)*0.05)</f>
        <v>0.1</v>
      </c>
      <c r="D46" s="18">
        <v>2</v>
      </c>
      <c r="E46" s="8">
        <v>1</v>
      </c>
      <c r="F46" s="19">
        <f t="shared" ref="F46:F49" si="16">D46*E46</f>
        <v>2</v>
      </c>
    </row>
    <row r="47" spans="1:12" x14ac:dyDescent="0.25">
      <c r="A47" s="43">
        <f t="shared" ref="A47:A49" si="17">B46+1</f>
        <v>7</v>
      </c>
      <c r="B47" s="8">
        <v>10</v>
      </c>
      <c r="C47" s="31">
        <f t="shared" si="15"/>
        <v>0.2</v>
      </c>
      <c r="D47" s="18">
        <v>3</v>
      </c>
      <c r="E47" s="8">
        <v>2</v>
      </c>
      <c r="F47" s="19">
        <f t="shared" si="16"/>
        <v>6</v>
      </c>
    </row>
    <row r="48" spans="1:12" x14ac:dyDescent="0.25">
      <c r="A48" s="43">
        <f t="shared" si="17"/>
        <v>11</v>
      </c>
      <c r="B48" s="8">
        <v>17</v>
      </c>
      <c r="C48" s="31">
        <f t="shared" si="15"/>
        <v>0.35000000000000003</v>
      </c>
      <c r="D48" s="18">
        <v>1</v>
      </c>
      <c r="E48" s="8">
        <v>5</v>
      </c>
      <c r="F48" s="19">
        <f t="shared" si="16"/>
        <v>5</v>
      </c>
    </row>
    <row r="49" spans="1:12" x14ac:dyDescent="0.25">
      <c r="A49" s="43">
        <f t="shared" si="17"/>
        <v>18</v>
      </c>
      <c r="B49" s="44">
        <f>20+C43</f>
        <v>23</v>
      </c>
      <c r="C49" s="31">
        <f t="shared" si="15"/>
        <v>0.30000000000000004</v>
      </c>
      <c r="D49" s="20">
        <v>1</v>
      </c>
      <c r="E49" s="28">
        <v>10</v>
      </c>
      <c r="F49" s="22">
        <f t="shared" si="16"/>
        <v>10</v>
      </c>
    </row>
    <row r="50" spans="1:12" x14ac:dyDescent="0.25">
      <c r="A50" s="54" t="s">
        <v>41</v>
      </c>
      <c r="B50" s="55"/>
      <c r="C50" s="33">
        <f>'Individual Treasure'!B7</f>
        <v>6.2104294592761873</v>
      </c>
      <c r="D50" s="56" t="s">
        <v>42</v>
      </c>
      <c r="E50" s="57"/>
      <c r="F50" s="34">
        <f>SUMPRODUCT(C45:C49,F45:F49)</f>
        <v>6.2000000000000011</v>
      </c>
    </row>
    <row r="51" spans="1:12" ht="28.5" x14ac:dyDescent="0.25">
      <c r="A51" s="46" t="s">
        <v>58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</row>
    <row r="52" spans="1:12" ht="23.25" x14ac:dyDescent="0.35">
      <c r="A52" s="47" t="s">
        <v>59</v>
      </c>
      <c r="B52" s="47"/>
      <c r="C52" s="47"/>
      <c r="D52" s="47"/>
      <c r="E52" s="47"/>
      <c r="F52" s="48"/>
    </row>
    <row r="53" spans="1:12" ht="18.75" x14ac:dyDescent="0.25">
      <c r="A53" s="49" t="s">
        <v>50</v>
      </c>
      <c r="B53" s="50"/>
      <c r="C53" s="21">
        <v>3</v>
      </c>
      <c r="D53" s="51" t="s">
        <v>45</v>
      </c>
      <c r="E53" s="52"/>
      <c r="F53" s="53"/>
    </row>
    <row r="54" spans="1:12" ht="30" x14ac:dyDescent="0.25">
      <c r="A54" s="42" t="s">
        <v>9</v>
      </c>
      <c r="B54" s="16" t="s">
        <v>10</v>
      </c>
      <c r="C54" s="30" t="s">
        <v>43</v>
      </c>
      <c r="D54" s="40" t="s">
        <v>11</v>
      </c>
      <c r="E54" s="41" t="s">
        <v>24</v>
      </c>
      <c r="F54" s="17" t="s">
        <v>44</v>
      </c>
    </row>
    <row r="55" spans="1:12" x14ac:dyDescent="0.25">
      <c r="A55" s="43">
        <f>C53+1</f>
        <v>4</v>
      </c>
      <c r="B55" s="8">
        <v>4</v>
      </c>
      <c r="C55" s="31">
        <f>((B55-A55+1)*0.05)</f>
        <v>0.05</v>
      </c>
      <c r="D55" s="18">
        <v>1</v>
      </c>
      <c r="E55" s="8">
        <v>1</v>
      </c>
      <c r="F55" s="19">
        <f>D55*E55</f>
        <v>1</v>
      </c>
    </row>
    <row r="56" spans="1:12" x14ac:dyDescent="0.25">
      <c r="A56" s="43">
        <f>B55+1</f>
        <v>5</v>
      </c>
      <c r="B56" s="8">
        <v>6</v>
      </c>
      <c r="C56" s="31">
        <f t="shared" ref="C56:C59" si="18">((B56-A56+1)*0.05)</f>
        <v>0.1</v>
      </c>
      <c r="D56" s="18">
        <v>3</v>
      </c>
      <c r="E56" s="8">
        <v>1</v>
      </c>
      <c r="F56" s="19">
        <f t="shared" ref="F56:F59" si="19">D56*E56</f>
        <v>3</v>
      </c>
    </row>
    <row r="57" spans="1:12" x14ac:dyDescent="0.25">
      <c r="A57" s="43">
        <f t="shared" ref="A57:A59" si="20">B56+1</f>
        <v>7</v>
      </c>
      <c r="B57" s="8">
        <v>15</v>
      </c>
      <c r="C57" s="31">
        <f t="shared" si="18"/>
        <v>0.45</v>
      </c>
      <c r="D57" s="18">
        <v>1</v>
      </c>
      <c r="E57" s="8">
        <v>5</v>
      </c>
      <c r="F57" s="19">
        <f t="shared" si="19"/>
        <v>5</v>
      </c>
    </row>
    <row r="58" spans="1:12" x14ac:dyDescent="0.25">
      <c r="A58" s="43">
        <f t="shared" si="20"/>
        <v>16</v>
      </c>
      <c r="B58" s="8">
        <v>17</v>
      </c>
      <c r="C58" s="31">
        <f t="shared" si="18"/>
        <v>0.1</v>
      </c>
      <c r="D58" s="18">
        <v>2</v>
      </c>
      <c r="E58" s="8">
        <v>5</v>
      </c>
      <c r="F58" s="19">
        <f t="shared" si="19"/>
        <v>10</v>
      </c>
    </row>
    <row r="59" spans="1:12" x14ac:dyDescent="0.25">
      <c r="A59" s="43">
        <f t="shared" si="20"/>
        <v>18</v>
      </c>
      <c r="B59" s="44">
        <f>20+C53</f>
        <v>23</v>
      </c>
      <c r="C59" s="31">
        <f t="shared" si="18"/>
        <v>0.30000000000000004</v>
      </c>
      <c r="D59" s="20">
        <v>2</v>
      </c>
      <c r="E59" s="28">
        <v>10</v>
      </c>
      <c r="F59" s="22">
        <f t="shared" si="19"/>
        <v>20</v>
      </c>
    </row>
    <row r="60" spans="1:12" x14ac:dyDescent="0.25">
      <c r="A60" s="54" t="s">
        <v>41</v>
      </c>
      <c r="B60" s="55"/>
      <c r="C60" s="33">
        <f>'Individual Treasure'!B8</f>
        <v>9.6184780917100969</v>
      </c>
      <c r="D60" s="56" t="s">
        <v>42</v>
      </c>
      <c r="E60" s="57"/>
      <c r="F60" s="34">
        <f>SUMPRODUCT(C55:C59,F55:F59)</f>
        <v>9.6000000000000014</v>
      </c>
    </row>
    <row r="61" spans="1:12" ht="28.5" x14ac:dyDescent="0.25">
      <c r="A61" s="46" t="s">
        <v>60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</row>
    <row r="62" spans="1:12" ht="23.25" x14ac:dyDescent="0.35">
      <c r="A62" s="47" t="s">
        <v>61</v>
      </c>
      <c r="B62" s="47"/>
      <c r="C62" s="47"/>
      <c r="D62" s="47"/>
      <c r="E62" s="47"/>
      <c r="F62" s="48"/>
    </row>
    <row r="63" spans="1:12" ht="18.75" x14ac:dyDescent="0.25">
      <c r="A63" s="49" t="s">
        <v>50</v>
      </c>
      <c r="B63" s="50"/>
      <c r="C63" s="21">
        <v>3</v>
      </c>
      <c r="D63" s="51" t="s">
        <v>45</v>
      </c>
      <c r="E63" s="52"/>
      <c r="F63" s="53"/>
    </row>
    <row r="64" spans="1:12" ht="30" x14ac:dyDescent="0.25">
      <c r="A64" s="42" t="s">
        <v>9</v>
      </c>
      <c r="B64" s="16" t="s">
        <v>10</v>
      </c>
      <c r="C64" s="30" t="s">
        <v>43</v>
      </c>
      <c r="D64" s="40" t="s">
        <v>11</v>
      </c>
      <c r="E64" s="41" t="s">
        <v>24</v>
      </c>
      <c r="F64" s="17" t="s">
        <v>44</v>
      </c>
    </row>
    <row r="65" spans="1:12" x14ac:dyDescent="0.25">
      <c r="A65" s="43">
        <f>C63+1</f>
        <v>4</v>
      </c>
      <c r="B65" s="8">
        <v>5</v>
      </c>
      <c r="C65" s="31">
        <f>((B65-A65+1)*0.05)</f>
        <v>0.1</v>
      </c>
      <c r="D65" s="18">
        <v>2</v>
      </c>
      <c r="E65" s="8">
        <v>1</v>
      </c>
      <c r="F65" s="19">
        <f>D65*E65</f>
        <v>2</v>
      </c>
    </row>
    <row r="66" spans="1:12" x14ac:dyDescent="0.25">
      <c r="A66" s="43">
        <f>B65+1</f>
        <v>6</v>
      </c>
      <c r="B66" s="8">
        <v>8</v>
      </c>
      <c r="C66" s="31">
        <f t="shared" ref="C66:C69" si="21">((B66-A66+1)*0.05)</f>
        <v>0.15000000000000002</v>
      </c>
      <c r="D66" s="18">
        <v>3</v>
      </c>
      <c r="E66" s="8">
        <v>1</v>
      </c>
      <c r="F66" s="19">
        <f t="shared" ref="F66:F69" si="22">D66*E66</f>
        <v>3</v>
      </c>
    </row>
    <row r="67" spans="1:12" x14ac:dyDescent="0.25">
      <c r="A67" s="43">
        <f t="shared" ref="A67:A69" si="23">B66+1</f>
        <v>9</v>
      </c>
      <c r="B67" s="8">
        <v>15</v>
      </c>
      <c r="C67" s="31">
        <f t="shared" si="21"/>
        <v>0.35000000000000003</v>
      </c>
      <c r="D67" s="18">
        <v>3</v>
      </c>
      <c r="E67" s="8">
        <v>5</v>
      </c>
      <c r="F67" s="19">
        <f t="shared" si="22"/>
        <v>15</v>
      </c>
    </row>
    <row r="68" spans="1:12" x14ac:dyDescent="0.25">
      <c r="A68" s="43">
        <f t="shared" si="23"/>
        <v>16</v>
      </c>
      <c r="B68" s="8">
        <v>21</v>
      </c>
      <c r="C68" s="31">
        <f t="shared" si="21"/>
        <v>0.30000000000000004</v>
      </c>
      <c r="D68" s="18">
        <v>2</v>
      </c>
      <c r="E68" s="8">
        <v>10</v>
      </c>
      <c r="F68" s="19">
        <f t="shared" si="22"/>
        <v>20</v>
      </c>
    </row>
    <row r="69" spans="1:12" x14ac:dyDescent="0.25">
      <c r="A69" s="43">
        <f t="shared" si="23"/>
        <v>22</v>
      </c>
      <c r="B69" s="44">
        <f>20+C63</f>
        <v>23</v>
      </c>
      <c r="C69" s="31">
        <f t="shared" si="21"/>
        <v>0.1</v>
      </c>
      <c r="D69" s="20">
        <v>3</v>
      </c>
      <c r="E69" s="28">
        <v>10</v>
      </c>
      <c r="F69" s="22">
        <f t="shared" si="22"/>
        <v>30</v>
      </c>
    </row>
    <row r="70" spans="1:12" x14ac:dyDescent="0.25">
      <c r="A70" s="54" t="s">
        <v>41</v>
      </c>
      <c r="B70" s="55"/>
      <c r="C70" s="33">
        <f>'Individual Treasure'!B9</f>
        <v>14.89673482443669</v>
      </c>
      <c r="D70" s="56" t="s">
        <v>42</v>
      </c>
      <c r="E70" s="57"/>
      <c r="F70" s="34">
        <f>SUMPRODUCT(C65:C69,F65:F69)</f>
        <v>14.900000000000002</v>
      </c>
    </row>
    <row r="71" spans="1:12" ht="28.5" x14ac:dyDescent="0.25">
      <c r="A71" s="46" t="s">
        <v>62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</row>
    <row r="72" spans="1:12" ht="23.25" x14ac:dyDescent="0.35">
      <c r="A72" s="47" t="s">
        <v>63</v>
      </c>
      <c r="B72" s="47"/>
      <c r="C72" s="47"/>
      <c r="D72" s="47"/>
      <c r="E72" s="47"/>
      <c r="F72" s="48"/>
    </row>
    <row r="73" spans="1:12" ht="18.75" x14ac:dyDescent="0.25">
      <c r="A73" s="49" t="s">
        <v>50</v>
      </c>
      <c r="B73" s="50"/>
      <c r="C73" s="21">
        <v>5</v>
      </c>
      <c r="D73" s="51" t="s">
        <v>45</v>
      </c>
      <c r="E73" s="52"/>
      <c r="F73" s="53"/>
    </row>
    <row r="74" spans="1:12" ht="30" x14ac:dyDescent="0.25">
      <c r="A74" s="42" t="s">
        <v>9</v>
      </c>
      <c r="B74" s="16" t="s">
        <v>10</v>
      </c>
      <c r="C74" s="30" t="s">
        <v>43</v>
      </c>
      <c r="D74" s="40" t="s">
        <v>11</v>
      </c>
      <c r="E74" s="41" t="s">
        <v>24</v>
      </c>
      <c r="F74" s="17" t="s">
        <v>44</v>
      </c>
    </row>
    <row r="75" spans="1:12" x14ac:dyDescent="0.25">
      <c r="A75" s="43">
        <f>C73+1</f>
        <v>6</v>
      </c>
      <c r="B75" s="8">
        <v>7</v>
      </c>
      <c r="C75" s="31">
        <f>((B75-A75+1)*0.05)</f>
        <v>0.1</v>
      </c>
      <c r="D75" s="18">
        <v>1</v>
      </c>
      <c r="E75" s="8">
        <v>5</v>
      </c>
      <c r="F75" s="19">
        <f>D75*E75</f>
        <v>5</v>
      </c>
    </row>
    <row r="76" spans="1:12" x14ac:dyDescent="0.25">
      <c r="A76" s="43">
        <f>B75+1</f>
        <v>8</v>
      </c>
      <c r="B76" s="8">
        <v>10</v>
      </c>
      <c r="C76" s="31">
        <f t="shared" ref="C76:C79" si="24">((B76-A76+1)*0.05)</f>
        <v>0.15000000000000002</v>
      </c>
      <c r="D76" s="18">
        <v>2</v>
      </c>
      <c r="E76" s="8">
        <v>5</v>
      </c>
      <c r="F76" s="19">
        <f t="shared" ref="F76:F79" si="25">D76*E76</f>
        <v>10</v>
      </c>
    </row>
    <row r="77" spans="1:12" x14ac:dyDescent="0.25">
      <c r="A77" s="43">
        <f t="shared" ref="A77:A79" si="26">B76+1</f>
        <v>11</v>
      </c>
      <c r="B77" s="8">
        <v>16</v>
      </c>
      <c r="C77" s="31">
        <f t="shared" si="24"/>
        <v>0.30000000000000004</v>
      </c>
      <c r="D77" s="18">
        <v>2</v>
      </c>
      <c r="E77" s="8">
        <v>10</v>
      </c>
      <c r="F77" s="19">
        <f t="shared" si="25"/>
        <v>20</v>
      </c>
    </row>
    <row r="78" spans="1:12" x14ac:dyDescent="0.25">
      <c r="A78" s="43">
        <f t="shared" si="26"/>
        <v>17</v>
      </c>
      <c r="B78" s="8">
        <v>22</v>
      </c>
      <c r="C78" s="31">
        <f t="shared" si="24"/>
        <v>0.30000000000000004</v>
      </c>
      <c r="D78" s="18">
        <v>3</v>
      </c>
      <c r="E78" s="8">
        <v>10</v>
      </c>
      <c r="F78" s="19">
        <f t="shared" si="25"/>
        <v>30</v>
      </c>
    </row>
    <row r="79" spans="1:12" x14ac:dyDescent="0.25">
      <c r="A79" s="43">
        <f t="shared" si="26"/>
        <v>23</v>
      </c>
      <c r="B79" s="44">
        <f>20+C73</f>
        <v>25</v>
      </c>
      <c r="C79" s="31">
        <f t="shared" si="24"/>
        <v>0.15000000000000002</v>
      </c>
      <c r="D79" s="20">
        <v>2</v>
      </c>
      <c r="E79" s="28">
        <v>20</v>
      </c>
      <c r="F79" s="22">
        <f t="shared" si="25"/>
        <v>40</v>
      </c>
    </row>
    <row r="80" spans="1:12" x14ac:dyDescent="0.25">
      <c r="A80" s="54" t="s">
        <v>41</v>
      </c>
      <c r="B80" s="55"/>
      <c r="C80" s="33">
        <f>'Individual Treasure'!B10</f>
        <v>23.071499078512772</v>
      </c>
      <c r="D80" s="56" t="s">
        <v>42</v>
      </c>
      <c r="E80" s="57"/>
      <c r="F80" s="34">
        <f>SUMPRODUCT(C75:C79,F75:F79)</f>
        <v>23</v>
      </c>
    </row>
    <row r="81" spans="1:12" ht="28.5" x14ac:dyDescent="0.25">
      <c r="A81" s="46" t="s">
        <v>64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1:12" ht="23.25" x14ac:dyDescent="0.35">
      <c r="A82" s="47" t="s">
        <v>65</v>
      </c>
      <c r="B82" s="47"/>
      <c r="C82" s="47"/>
      <c r="D82" s="47"/>
      <c r="E82" s="47"/>
      <c r="F82" s="48"/>
    </row>
    <row r="83" spans="1:12" ht="18.75" x14ac:dyDescent="0.25">
      <c r="A83" s="49" t="s">
        <v>50</v>
      </c>
      <c r="B83" s="50"/>
      <c r="C83" s="21">
        <v>5</v>
      </c>
      <c r="D83" s="51" t="s">
        <v>45</v>
      </c>
      <c r="E83" s="52"/>
      <c r="F83" s="53"/>
    </row>
    <row r="84" spans="1:12" ht="30" x14ac:dyDescent="0.25">
      <c r="A84" s="42" t="s">
        <v>9</v>
      </c>
      <c r="B84" s="16" t="s">
        <v>10</v>
      </c>
      <c r="C84" s="30" t="s">
        <v>43</v>
      </c>
      <c r="D84" s="40" t="s">
        <v>11</v>
      </c>
      <c r="E84" s="41" t="s">
        <v>24</v>
      </c>
      <c r="F84" s="17" t="s">
        <v>44</v>
      </c>
    </row>
    <row r="85" spans="1:12" x14ac:dyDescent="0.25">
      <c r="A85" s="43">
        <f>C83+1</f>
        <v>6</v>
      </c>
      <c r="B85" s="8">
        <v>7</v>
      </c>
      <c r="C85" s="31">
        <f>((B85-A85+1)*0.05)</f>
        <v>0.1</v>
      </c>
      <c r="D85" s="18">
        <v>3</v>
      </c>
      <c r="E85" s="8">
        <v>5</v>
      </c>
      <c r="F85" s="19">
        <f>D85*E85</f>
        <v>15</v>
      </c>
    </row>
    <row r="86" spans="1:12" x14ac:dyDescent="0.25">
      <c r="A86" s="43">
        <f>B85+1</f>
        <v>8</v>
      </c>
      <c r="B86" s="8">
        <v>10</v>
      </c>
      <c r="C86" s="31">
        <f t="shared" ref="C86:C89" si="27">((B86-A86+1)*0.05)</f>
        <v>0.15000000000000002</v>
      </c>
      <c r="D86" s="18">
        <v>2</v>
      </c>
      <c r="E86" s="8">
        <v>10</v>
      </c>
      <c r="F86" s="19">
        <f t="shared" ref="F86:F89" si="28">D86*E86</f>
        <v>20</v>
      </c>
    </row>
    <row r="87" spans="1:12" x14ac:dyDescent="0.25">
      <c r="A87" s="43">
        <f t="shared" ref="A87:A89" si="29">B86+1</f>
        <v>11</v>
      </c>
      <c r="B87" s="8">
        <v>17</v>
      </c>
      <c r="C87" s="31">
        <f t="shared" si="27"/>
        <v>0.35000000000000003</v>
      </c>
      <c r="D87" s="18">
        <v>3</v>
      </c>
      <c r="E87" s="8">
        <v>10</v>
      </c>
      <c r="F87" s="19">
        <f t="shared" si="28"/>
        <v>30</v>
      </c>
    </row>
    <row r="88" spans="1:12" x14ac:dyDescent="0.25">
      <c r="A88" s="43">
        <f t="shared" si="29"/>
        <v>18</v>
      </c>
      <c r="B88" s="8">
        <v>21</v>
      </c>
      <c r="C88" s="31">
        <f t="shared" si="27"/>
        <v>0.2</v>
      </c>
      <c r="D88" s="18">
        <v>2</v>
      </c>
      <c r="E88" s="8">
        <v>20</v>
      </c>
      <c r="F88" s="19">
        <f t="shared" si="28"/>
        <v>40</v>
      </c>
    </row>
    <row r="89" spans="1:12" x14ac:dyDescent="0.25">
      <c r="A89" s="43">
        <f t="shared" si="29"/>
        <v>22</v>
      </c>
      <c r="B89" s="44">
        <f>20+C83</f>
        <v>25</v>
      </c>
      <c r="C89" s="31">
        <f t="shared" si="27"/>
        <v>0.2</v>
      </c>
      <c r="D89" s="20">
        <v>3</v>
      </c>
      <c r="E89" s="28">
        <v>20</v>
      </c>
      <c r="F89" s="22">
        <f t="shared" si="28"/>
        <v>60</v>
      </c>
    </row>
    <row r="90" spans="1:12" x14ac:dyDescent="0.25">
      <c r="A90" s="54" t="s">
        <v>41</v>
      </c>
      <c r="B90" s="55"/>
      <c r="C90" s="33">
        <f>'Individual Treasure'!B11</f>
        <v>35.732264553480377</v>
      </c>
      <c r="D90" s="56" t="s">
        <v>42</v>
      </c>
      <c r="E90" s="57"/>
      <c r="F90" s="34">
        <f>SUMPRODUCT(C85:C89,F85:F89)</f>
        <v>35</v>
      </c>
    </row>
    <row r="91" spans="1:12" ht="28.5" x14ac:dyDescent="0.25">
      <c r="A91" s="46" t="s">
        <v>66</v>
      </c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</row>
    <row r="92" spans="1:12" ht="23.25" x14ac:dyDescent="0.35">
      <c r="A92" s="47" t="s">
        <v>67</v>
      </c>
      <c r="B92" s="47"/>
      <c r="C92" s="47"/>
      <c r="D92" s="47"/>
      <c r="E92" s="47"/>
      <c r="F92" s="48"/>
    </row>
    <row r="93" spans="1:12" ht="18.75" x14ac:dyDescent="0.25">
      <c r="A93" s="49" t="s">
        <v>50</v>
      </c>
      <c r="B93" s="50"/>
      <c r="C93" s="21">
        <v>5</v>
      </c>
      <c r="D93" s="51" t="s">
        <v>45</v>
      </c>
      <c r="E93" s="52"/>
      <c r="F93" s="53"/>
    </row>
    <row r="94" spans="1:12" ht="30" x14ac:dyDescent="0.25">
      <c r="A94" s="42" t="s">
        <v>9</v>
      </c>
      <c r="B94" s="16" t="s">
        <v>10</v>
      </c>
      <c r="C94" s="30" t="s">
        <v>43</v>
      </c>
      <c r="D94" s="40" t="s">
        <v>11</v>
      </c>
      <c r="E94" s="41" t="s">
        <v>24</v>
      </c>
      <c r="F94" s="17" t="s">
        <v>44</v>
      </c>
    </row>
    <row r="95" spans="1:12" x14ac:dyDescent="0.25">
      <c r="A95" s="43">
        <f>C93+1</f>
        <v>6</v>
      </c>
      <c r="B95" s="8">
        <v>8</v>
      </c>
      <c r="C95" s="31">
        <f>((B95-A95+1)*0.05)</f>
        <v>0.15000000000000002</v>
      </c>
      <c r="D95" s="18">
        <v>3</v>
      </c>
      <c r="E95" s="8">
        <v>5</v>
      </c>
      <c r="F95" s="19">
        <f>D95*E95</f>
        <v>15</v>
      </c>
    </row>
    <row r="96" spans="1:12" x14ac:dyDescent="0.25">
      <c r="A96" s="43">
        <f>B95+1</f>
        <v>9</v>
      </c>
      <c r="B96" s="8">
        <v>15</v>
      </c>
      <c r="C96" s="31">
        <f t="shared" ref="C96:C99" si="30">((B96-A96+1)*0.05)</f>
        <v>0.35000000000000003</v>
      </c>
      <c r="D96" s="18">
        <v>3</v>
      </c>
      <c r="E96" s="8">
        <v>10</v>
      </c>
      <c r="F96" s="19">
        <f t="shared" ref="F96:F99" si="31">D96*E96</f>
        <v>30</v>
      </c>
    </row>
    <row r="97" spans="1:12" x14ac:dyDescent="0.25">
      <c r="A97" s="43">
        <f t="shared" ref="A97:A99" si="32">B96+1</f>
        <v>16</v>
      </c>
      <c r="B97" s="8">
        <v>20</v>
      </c>
      <c r="C97" s="31">
        <f t="shared" si="30"/>
        <v>0.25</v>
      </c>
      <c r="D97" s="18">
        <v>1</v>
      </c>
      <c r="E97" s="8">
        <v>50</v>
      </c>
      <c r="F97" s="19">
        <f t="shared" si="31"/>
        <v>50</v>
      </c>
    </row>
    <row r="98" spans="1:12" x14ac:dyDescent="0.25">
      <c r="A98" s="43">
        <f t="shared" si="32"/>
        <v>21</v>
      </c>
      <c r="B98" s="8">
        <v>24</v>
      </c>
      <c r="C98" s="31">
        <f t="shared" si="30"/>
        <v>0.2</v>
      </c>
      <c r="D98" s="18">
        <v>1</v>
      </c>
      <c r="E98" s="8">
        <v>100</v>
      </c>
      <c r="F98" s="19">
        <f t="shared" si="31"/>
        <v>100</v>
      </c>
    </row>
    <row r="99" spans="1:12" x14ac:dyDescent="0.25">
      <c r="A99" s="43">
        <f t="shared" si="32"/>
        <v>25</v>
      </c>
      <c r="B99" s="44">
        <f>20+C93</f>
        <v>25</v>
      </c>
      <c r="C99" s="31">
        <f t="shared" si="30"/>
        <v>0.05</v>
      </c>
      <c r="D99" s="20">
        <v>2</v>
      </c>
      <c r="E99" s="28">
        <v>100</v>
      </c>
      <c r="F99" s="22">
        <f t="shared" si="31"/>
        <v>200</v>
      </c>
    </row>
    <row r="100" spans="1:12" x14ac:dyDescent="0.25">
      <c r="A100" s="54" t="s">
        <v>41</v>
      </c>
      <c r="B100" s="55"/>
      <c r="C100" s="33">
        <f>'Individual Treasure'!B12</f>
        <v>55.340778931397217</v>
      </c>
      <c r="D100" s="56" t="s">
        <v>42</v>
      </c>
      <c r="E100" s="57"/>
      <c r="F100" s="34">
        <f>SUMPRODUCT(C95:C99,F95:F99)</f>
        <v>55.25</v>
      </c>
    </row>
    <row r="101" spans="1:12" ht="28.5" x14ac:dyDescent="0.25">
      <c r="A101" s="46" t="s">
        <v>68</v>
      </c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</row>
    <row r="102" spans="1:12" ht="23.25" x14ac:dyDescent="0.35">
      <c r="A102" s="47" t="s">
        <v>69</v>
      </c>
      <c r="B102" s="47"/>
      <c r="C102" s="47"/>
      <c r="D102" s="47"/>
      <c r="E102" s="47"/>
      <c r="F102" s="48"/>
    </row>
    <row r="103" spans="1:12" ht="18.75" x14ac:dyDescent="0.25">
      <c r="A103" s="49" t="s">
        <v>50</v>
      </c>
      <c r="B103" s="50"/>
      <c r="C103" s="21">
        <v>5</v>
      </c>
      <c r="D103" s="51" t="s">
        <v>45</v>
      </c>
      <c r="E103" s="52"/>
      <c r="F103" s="53"/>
    </row>
    <row r="104" spans="1:12" ht="30" x14ac:dyDescent="0.25">
      <c r="A104" s="42" t="s">
        <v>9</v>
      </c>
      <c r="B104" s="16" t="s">
        <v>10</v>
      </c>
      <c r="C104" s="30" t="s">
        <v>43</v>
      </c>
      <c r="D104" s="40" t="s">
        <v>11</v>
      </c>
      <c r="E104" s="41" t="s">
        <v>24</v>
      </c>
      <c r="F104" s="17" t="s">
        <v>44</v>
      </c>
    </row>
    <row r="105" spans="1:12" x14ac:dyDescent="0.25">
      <c r="A105" s="43">
        <f>C103+1</f>
        <v>6</v>
      </c>
      <c r="B105" s="8">
        <v>7</v>
      </c>
      <c r="C105" s="31">
        <f>((B105-A105+1)*0.05)</f>
        <v>0.1</v>
      </c>
      <c r="D105" s="18">
        <v>3</v>
      </c>
      <c r="E105" s="8">
        <v>10</v>
      </c>
      <c r="F105" s="19">
        <f>D105*E105</f>
        <v>30</v>
      </c>
    </row>
    <row r="106" spans="1:12" x14ac:dyDescent="0.25">
      <c r="A106" s="43">
        <f>B105+1</f>
        <v>8</v>
      </c>
      <c r="B106" s="8">
        <v>12</v>
      </c>
      <c r="C106" s="31">
        <f t="shared" ref="C106:C109" si="33">((B106-A106+1)*0.05)</f>
        <v>0.25</v>
      </c>
      <c r="D106" s="18">
        <v>2</v>
      </c>
      <c r="E106" s="8">
        <v>20</v>
      </c>
      <c r="F106" s="19">
        <f t="shared" ref="F106:F109" si="34">D106*E106</f>
        <v>40</v>
      </c>
    </row>
    <row r="107" spans="1:12" x14ac:dyDescent="0.25">
      <c r="A107" s="43">
        <f t="shared" ref="A107:A109" si="35">B106+1</f>
        <v>13</v>
      </c>
      <c r="B107" s="8">
        <v>17</v>
      </c>
      <c r="C107" s="31">
        <f t="shared" si="33"/>
        <v>0.25</v>
      </c>
      <c r="D107" s="18">
        <v>1</v>
      </c>
      <c r="E107" s="8">
        <v>50</v>
      </c>
      <c r="F107" s="19">
        <f t="shared" si="34"/>
        <v>50</v>
      </c>
    </row>
    <row r="108" spans="1:12" x14ac:dyDescent="0.25">
      <c r="A108" s="43">
        <f t="shared" si="35"/>
        <v>18</v>
      </c>
      <c r="B108" s="8">
        <v>21</v>
      </c>
      <c r="C108" s="31">
        <f t="shared" si="33"/>
        <v>0.2</v>
      </c>
      <c r="D108" s="18">
        <v>2</v>
      </c>
      <c r="E108" s="8">
        <v>50</v>
      </c>
      <c r="F108" s="19">
        <f t="shared" si="34"/>
        <v>100</v>
      </c>
    </row>
    <row r="109" spans="1:12" x14ac:dyDescent="0.25">
      <c r="A109" s="43">
        <f t="shared" si="35"/>
        <v>22</v>
      </c>
      <c r="B109" s="44">
        <f>20+C103</f>
        <v>25</v>
      </c>
      <c r="C109" s="31">
        <f t="shared" si="33"/>
        <v>0.2</v>
      </c>
      <c r="D109" s="20">
        <v>2</v>
      </c>
      <c r="E109" s="28">
        <v>100</v>
      </c>
      <c r="F109" s="22">
        <f t="shared" si="34"/>
        <v>200</v>
      </c>
    </row>
    <row r="110" spans="1:12" x14ac:dyDescent="0.25">
      <c r="A110" s="54" t="s">
        <v>41</v>
      </c>
      <c r="B110" s="55"/>
      <c r="C110" s="33">
        <f>'Individual Treasure'!B13</f>
        <v>85.709703849023938</v>
      </c>
      <c r="D110" s="56" t="s">
        <v>42</v>
      </c>
      <c r="E110" s="57"/>
      <c r="F110" s="34">
        <f>SUMPRODUCT(C105:C109,F105:F109)</f>
        <v>85.5</v>
      </c>
    </row>
    <row r="111" spans="1:12" ht="28.5" x14ac:dyDescent="0.25">
      <c r="A111" s="46" t="s">
        <v>70</v>
      </c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</row>
    <row r="112" spans="1:12" ht="23.25" x14ac:dyDescent="0.35">
      <c r="A112" s="47" t="s">
        <v>71</v>
      </c>
      <c r="B112" s="47"/>
      <c r="C112" s="47"/>
      <c r="D112" s="47"/>
      <c r="E112" s="47"/>
      <c r="F112" s="48"/>
    </row>
    <row r="113" spans="1:12" ht="18.75" x14ac:dyDescent="0.25">
      <c r="A113" s="49" t="s">
        <v>50</v>
      </c>
      <c r="B113" s="50"/>
      <c r="C113" s="21">
        <v>5</v>
      </c>
      <c r="D113" s="51" t="s">
        <v>45</v>
      </c>
      <c r="E113" s="52"/>
      <c r="F113" s="53"/>
    </row>
    <row r="114" spans="1:12" ht="30" x14ac:dyDescent="0.25">
      <c r="A114" s="42" t="s">
        <v>9</v>
      </c>
      <c r="B114" s="16" t="s">
        <v>10</v>
      </c>
      <c r="C114" s="30" t="s">
        <v>43</v>
      </c>
      <c r="D114" s="40" t="s">
        <v>11</v>
      </c>
      <c r="E114" s="41" t="s">
        <v>24</v>
      </c>
      <c r="F114" s="17" t="s">
        <v>44</v>
      </c>
    </row>
    <row r="115" spans="1:12" x14ac:dyDescent="0.25">
      <c r="A115" s="43">
        <f>C113+1</f>
        <v>6</v>
      </c>
      <c r="B115" s="8">
        <v>7</v>
      </c>
      <c r="C115" s="31">
        <f>((B115-A115+1)*0.05)</f>
        <v>0.1</v>
      </c>
      <c r="D115" s="18">
        <v>3</v>
      </c>
      <c r="E115" s="8">
        <v>10</v>
      </c>
      <c r="F115" s="19">
        <f>D115*E115</f>
        <v>30</v>
      </c>
    </row>
    <row r="116" spans="1:12" x14ac:dyDescent="0.25">
      <c r="A116" s="43">
        <f>B115+1</f>
        <v>8</v>
      </c>
      <c r="B116" s="8">
        <v>12</v>
      </c>
      <c r="C116" s="31">
        <f t="shared" ref="C116:C119" si="36">((B116-A116+1)*0.05)</f>
        <v>0.25</v>
      </c>
      <c r="D116" s="18">
        <v>3</v>
      </c>
      <c r="E116" s="8">
        <v>20</v>
      </c>
      <c r="F116" s="19">
        <f t="shared" ref="F116:F119" si="37">D116*E116</f>
        <v>60</v>
      </c>
    </row>
    <row r="117" spans="1:12" x14ac:dyDescent="0.25">
      <c r="A117" s="43">
        <f t="shared" ref="A117:A119" si="38">B116+1</f>
        <v>13</v>
      </c>
      <c r="B117" s="8">
        <v>17</v>
      </c>
      <c r="C117" s="31">
        <f t="shared" si="36"/>
        <v>0.25</v>
      </c>
      <c r="D117" s="18">
        <v>2</v>
      </c>
      <c r="E117" s="8">
        <v>50</v>
      </c>
      <c r="F117" s="19">
        <f t="shared" si="37"/>
        <v>100</v>
      </c>
    </row>
    <row r="118" spans="1:12" x14ac:dyDescent="0.25">
      <c r="A118" s="43">
        <f t="shared" si="38"/>
        <v>18</v>
      </c>
      <c r="B118" s="8">
        <v>24</v>
      </c>
      <c r="C118" s="31">
        <f t="shared" si="36"/>
        <v>0.35000000000000003</v>
      </c>
      <c r="D118" s="18">
        <v>2</v>
      </c>
      <c r="E118" s="8">
        <v>100</v>
      </c>
      <c r="F118" s="19">
        <f t="shared" si="37"/>
        <v>200</v>
      </c>
    </row>
    <row r="119" spans="1:12" x14ac:dyDescent="0.25">
      <c r="A119" s="43">
        <f t="shared" si="38"/>
        <v>25</v>
      </c>
      <c r="B119" s="44">
        <f>20+C113</f>
        <v>25</v>
      </c>
      <c r="C119" s="31">
        <f t="shared" si="36"/>
        <v>0.05</v>
      </c>
      <c r="D119" s="20">
        <v>2</v>
      </c>
      <c r="E119" s="28">
        <v>200</v>
      </c>
      <c r="F119" s="22">
        <f t="shared" si="37"/>
        <v>400</v>
      </c>
    </row>
    <row r="120" spans="1:12" x14ac:dyDescent="0.25">
      <c r="A120" s="54" t="s">
        <v>41</v>
      </c>
      <c r="B120" s="55"/>
      <c r="C120" s="33">
        <f>'Individual Treasure'!B14</f>
        <v>132.7439453462336</v>
      </c>
      <c r="D120" s="56" t="s">
        <v>42</v>
      </c>
      <c r="E120" s="57"/>
      <c r="F120" s="34">
        <f>SUMPRODUCT(C115:C119,F115:F119)</f>
        <v>133</v>
      </c>
    </row>
    <row r="121" spans="1:12" ht="28.5" x14ac:dyDescent="0.25">
      <c r="A121" s="46" t="s">
        <v>72</v>
      </c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</row>
    <row r="122" spans="1:12" ht="23.25" x14ac:dyDescent="0.35">
      <c r="A122" s="47" t="s">
        <v>74</v>
      </c>
      <c r="B122" s="47"/>
      <c r="C122" s="47"/>
      <c r="D122" s="47"/>
      <c r="E122" s="47"/>
      <c r="F122" s="48"/>
    </row>
    <row r="123" spans="1:12" ht="18.75" x14ac:dyDescent="0.25">
      <c r="A123" s="49" t="s">
        <v>50</v>
      </c>
      <c r="B123" s="50"/>
      <c r="C123" s="21">
        <v>5</v>
      </c>
      <c r="D123" s="51" t="s">
        <v>45</v>
      </c>
      <c r="E123" s="52"/>
      <c r="F123" s="53"/>
    </row>
    <row r="124" spans="1:12" ht="30" x14ac:dyDescent="0.25">
      <c r="A124" s="42" t="s">
        <v>9</v>
      </c>
      <c r="B124" s="16" t="s">
        <v>10</v>
      </c>
      <c r="C124" s="30" t="s">
        <v>43</v>
      </c>
      <c r="D124" s="40" t="s">
        <v>11</v>
      </c>
      <c r="E124" s="41" t="s">
        <v>24</v>
      </c>
      <c r="F124" s="17" t="s">
        <v>44</v>
      </c>
    </row>
    <row r="125" spans="1:12" x14ac:dyDescent="0.25">
      <c r="A125" s="43">
        <f>C123+1</f>
        <v>6</v>
      </c>
      <c r="B125" s="8">
        <v>7</v>
      </c>
      <c r="C125" s="31">
        <f>((B125-A125+1)*0.05)</f>
        <v>0.1</v>
      </c>
      <c r="D125" s="18">
        <v>1</v>
      </c>
      <c r="E125" s="8">
        <v>50</v>
      </c>
      <c r="F125" s="19">
        <f>D125*E125</f>
        <v>50</v>
      </c>
    </row>
    <row r="126" spans="1:12" x14ac:dyDescent="0.25">
      <c r="A126" s="43">
        <f>B125+1</f>
        <v>8</v>
      </c>
      <c r="B126" s="8">
        <v>9</v>
      </c>
      <c r="C126" s="31">
        <f t="shared" ref="C126:C129" si="39">((B126-A126+1)*0.05)</f>
        <v>0.1</v>
      </c>
      <c r="D126" s="18">
        <v>2</v>
      </c>
      <c r="E126" s="8">
        <v>50</v>
      </c>
      <c r="F126" s="19">
        <f t="shared" ref="F126:F129" si="40">D126*E126</f>
        <v>100</v>
      </c>
    </row>
    <row r="127" spans="1:12" x14ac:dyDescent="0.25">
      <c r="A127" s="43">
        <f t="shared" ref="A127:A129" si="41">B126+1</f>
        <v>10</v>
      </c>
      <c r="B127" s="8">
        <v>13</v>
      </c>
      <c r="C127" s="31">
        <f t="shared" si="39"/>
        <v>0.2</v>
      </c>
      <c r="D127" s="18">
        <v>3</v>
      </c>
      <c r="E127" s="8">
        <v>50</v>
      </c>
      <c r="F127" s="19">
        <f t="shared" si="40"/>
        <v>150</v>
      </c>
    </row>
    <row r="128" spans="1:12" x14ac:dyDescent="0.25">
      <c r="A128" s="43">
        <f t="shared" si="41"/>
        <v>14</v>
      </c>
      <c r="B128" s="8">
        <v>21</v>
      </c>
      <c r="C128" s="31">
        <f t="shared" si="39"/>
        <v>0.4</v>
      </c>
      <c r="D128" s="18">
        <v>2</v>
      </c>
      <c r="E128" s="8">
        <v>100</v>
      </c>
      <c r="F128" s="19">
        <f t="shared" si="40"/>
        <v>200</v>
      </c>
    </row>
    <row r="129" spans="1:12" x14ac:dyDescent="0.25">
      <c r="A129" s="43">
        <f t="shared" si="41"/>
        <v>22</v>
      </c>
      <c r="B129" s="44">
        <f>20+C123</f>
        <v>25</v>
      </c>
      <c r="C129" s="31">
        <f t="shared" si="39"/>
        <v>0.2</v>
      </c>
      <c r="D129" s="20">
        <v>2</v>
      </c>
      <c r="E129" s="28">
        <v>200</v>
      </c>
      <c r="F129" s="22">
        <f t="shared" si="40"/>
        <v>400</v>
      </c>
    </row>
    <row r="130" spans="1:12" x14ac:dyDescent="0.25">
      <c r="A130" s="54" t="s">
        <v>41</v>
      </c>
      <c r="B130" s="55"/>
      <c r="C130" s="33">
        <f>'Individual Treasure'!B15</f>
        <v>205.58879840633722</v>
      </c>
      <c r="D130" s="56" t="s">
        <v>42</v>
      </c>
      <c r="E130" s="57"/>
      <c r="F130" s="34">
        <f>SUMPRODUCT(C125:C129,F125:F129)</f>
        <v>205</v>
      </c>
    </row>
    <row r="131" spans="1:12" ht="28.5" x14ac:dyDescent="0.25">
      <c r="A131" s="46" t="s">
        <v>73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</row>
    <row r="132" spans="1:12" ht="23.25" x14ac:dyDescent="0.35">
      <c r="A132" s="47" t="s">
        <v>75</v>
      </c>
      <c r="B132" s="47"/>
      <c r="C132" s="47"/>
      <c r="D132" s="47"/>
      <c r="E132" s="47"/>
      <c r="F132" s="48"/>
    </row>
    <row r="133" spans="1:12" ht="18.75" x14ac:dyDescent="0.25">
      <c r="A133" s="49" t="s">
        <v>50</v>
      </c>
      <c r="B133" s="50"/>
      <c r="C133" s="21">
        <v>7</v>
      </c>
      <c r="D133" s="51" t="s">
        <v>45</v>
      </c>
      <c r="E133" s="52"/>
      <c r="F133" s="53"/>
    </row>
    <row r="134" spans="1:12" ht="30" x14ac:dyDescent="0.25">
      <c r="A134" s="42" t="s">
        <v>9</v>
      </c>
      <c r="B134" s="16" t="s">
        <v>10</v>
      </c>
      <c r="C134" s="30" t="s">
        <v>43</v>
      </c>
      <c r="D134" s="40" t="s">
        <v>11</v>
      </c>
      <c r="E134" s="41" t="s">
        <v>24</v>
      </c>
      <c r="F134" s="17" t="s">
        <v>44</v>
      </c>
    </row>
    <row r="135" spans="1:12" x14ac:dyDescent="0.25">
      <c r="A135" s="43">
        <f>C133+1</f>
        <v>8</v>
      </c>
      <c r="B135" s="8">
        <v>8</v>
      </c>
      <c r="C135" s="31">
        <f>((B135-A135+1)*0.05)</f>
        <v>0.05</v>
      </c>
      <c r="D135" s="18">
        <v>2</v>
      </c>
      <c r="E135" s="8">
        <v>50</v>
      </c>
      <c r="F135" s="19">
        <f>D135*E135</f>
        <v>100</v>
      </c>
    </row>
    <row r="136" spans="1:12" x14ac:dyDescent="0.25">
      <c r="A136" s="43">
        <f>B135+1</f>
        <v>9</v>
      </c>
      <c r="B136" s="8">
        <v>11</v>
      </c>
      <c r="C136" s="31">
        <f t="shared" ref="C136:C139" si="42">((B136-A136+1)*0.05)</f>
        <v>0.15000000000000002</v>
      </c>
      <c r="D136" s="18">
        <v>3</v>
      </c>
      <c r="E136" s="8">
        <v>50</v>
      </c>
      <c r="F136" s="19">
        <f t="shared" ref="F136:F139" si="43">D136*E136</f>
        <v>150</v>
      </c>
    </row>
    <row r="137" spans="1:12" x14ac:dyDescent="0.25">
      <c r="A137" s="43">
        <f t="shared" ref="A137:A139" si="44">B136+1</f>
        <v>12</v>
      </c>
      <c r="B137" s="8">
        <v>18</v>
      </c>
      <c r="C137" s="31">
        <f t="shared" si="42"/>
        <v>0.35000000000000003</v>
      </c>
      <c r="D137" s="18">
        <v>2</v>
      </c>
      <c r="E137" s="8">
        <v>100</v>
      </c>
      <c r="F137" s="19">
        <f t="shared" si="43"/>
        <v>200</v>
      </c>
    </row>
    <row r="138" spans="1:12" x14ac:dyDescent="0.25">
      <c r="A138" s="43">
        <f t="shared" si="44"/>
        <v>19</v>
      </c>
      <c r="B138" s="8">
        <v>23</v>
      </c>
      <c r="C138" s="31">
        <f t="shared" si="42"/>
        <v>0.25</v>
      </c>
      <c r="D138" s="18">
        <v>2</v>
      </c>
      <c r="E138" s="8">
        <v>200</v>
      </c>
      <c r="F138" s="19">
        <f t="shared" si="43"/>
        <v>400</v>
      </c>
    </row>
    <row r="139" spans="1:12" x14ac:dyDescent="0.25">
      <c r="A139" s="43">
        <f t="shared" si="44"/>
        <v>24</v>
      </c>
      <c r="B139" s="44">
        <f>20+C133</f>
        <v>27</v>
      </c>
      <c r="C139" s="31">
        <f t="shared" si="42"/>
        <v>0.2</v>
      </c>
      <c r="D139" s="20">
        <v>3</v>
      </c>
      <c r="E139" s="28">
        <v>200</v>
      </c>
      <c r="F139" s="22">
        <f t="shared" si="43"/>
        <v>600</v>
      </c>
    </row>
    <row r="140" spans="1:12" x14ac:dyDescent="0.25">
      <c r="A140" s="54" t="s">
        <v>41</v>
      </c>
      <c r="B140" s="55"/>
      <c r="C140" s="33">
        <f>'Individual Treasure'!B16</f>
        <v>318.40814976470659</v>
      </c>
      <c r="D140" s="56" t="s">
        <v>42</v>
      </c>
      <c r="E140" s="57"/>
      <c r="F140" s="34">
        <f>SUMPRODUCT(C135:C139,F135:F139)</f>
        <v>317.5</v>
      </c>
    </row>
    <row r="141" spans="1:12" ht="28.5" x14ac:dyDescent="0.25">
      <c r="A141" s="46" t="s">
        <v>76</v>
      </c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</row>
    <row r="142" spans="1:12" ht="23.25" x14ac:dyDescent="0.35">
      <c r="A142" s="47" t="s">
        <v>77</v>
      </c>
      <c r="B142" s="47"/>
      <c r="C142" s="47"/>
      <c r="D142" s="47"/>
      <c r="E142" s="47"/>
      <c r="F142" s="48"/>
    </row>
    <row r="143" spans="1:12" ht="18.75" x14ac:dyDescent="0.25">
      <c r="A143" s="49" t="s">
        <v>50</v>
      </c>
      <c r="B143" s="50"/>
      <c r="C143" s="21">
        <v>7</v>
      </c>
      <c r="D143" s="51" t="s">
        <v>45</v>
      </c>
      <c r="E143" s="52"/>
      <c r="F143" s="53"/>
    </row>
    <row r="144" spans="1:12" ht="30" x14ac:dyDescent="0.25">
      <c r="A144" s="42" t="s">
        <v>9</v>
      </c>
      <c r="B144" s="16" t="s">
        <v>10</v>
      </c>
      <c r="C144" s="30" t="s">
        <v>43</v>
      </c>
      <c r="D144" s="40" t="s">
        <v>11</v>
      </c>
      <c r="E144" s="41" t="s">
        <v>24</v>
      </c>
      <c r="F144" s="17" t="s">
        <v>44</v>
      </c>
    </row>
    <row r="145" spans="1:12" x14ac:dyDescent="0.25">
      <c r="A145" s="43">
        <f>C143+1</f>
        <v>8</v>
      </c>
      <c r="B145" s="8">
        <v>8</v>
      </c>
      <c r="C145" s="31">
        <f>((B145-A145+1)*0.05)</f>
        <v>0.05</v>
      </c>
      <c r="D145" s="18">
        <v>2</v>
      </c>
      <c r="E145" s="8">
        <v>50</v>
      </c>
      <c r="F145" s="19">
        <f>D145*E145</f>
        <v>100</v>
      </c>
    </row>
    <row r="146" spans="1:12" x14ac:dyDescent="0.25">
      <c r="A146" s="43">
        <f>B145+1</f>
        <v>9</v>
      </c>
      <c r="B146" s="8">
        <v>14</v>
      </c>
      <c r="C146" s="31">
        <f t="shared" ref="C146:C149" si="45">((B146-A146+1)*0.05)</f>
        <v>0.30000000000000004</v>
      </c>
      <c r="D146" s="18">
        <v>3</v>
      </c>
      <c r="E146" s="8">
        <v>100</v>
      </c>
      <c r="F146" s="19">
        <f t="shared" ref="F146:F149" si="46">D146*E146</f>
        <v>300</v>
      </c>
    </row>
    <row r="147" spans="1:12" x14ac:dyDescent="0.25">
      <c r="A147" s="43">
        <f t="shared" ref="A147:A149" si="47">B146+1</f>
        <v>15</v>
      </c>
      <c r="B147" s="8">
        <v>19</v>
      </c>
      <c r="C147" s="31">
        <f t="shared" si="45"/>
        <v>0.25</v>
      </c>
      <c r="D147" s="18">
        <v>2</v>
      </c>
      <c r="E147" s="8">
        <v>200</v>
      </c>
      <c r="F147" s="19">
        <f t="shared" si="46"/>
        <v>400</v>
      </c>
    </row>
    <row r="148" spans="1:12" x14ac:dyDescent="0.25">
      <c r="A148" s="43">
        <f t="shared" si="47"/>
        <v>20</v>
      </c>
      <c r="B148" s="8">
        <v>23</v>
      </c>
      <c r="C148" s="31">
        <f t="shared" si="45"/>
        <v>0.2</v>
      </c>
      <c r="D148" s="18">
        <v>1</v>
      </c>
      <c r="E148" s="8">
        <v>500</v>
      </c>
      <c r="F148" s="19">
        <f t="shared" si="46"/>
        <v>500</v>
      </c>
    </row>
    <row r="149" spans="1:12" x14ac:dyDescent="0.25">
      <c r="A149" s="43">
        <f t="shared" si="47"/>
        <v>24</v>
      </c>
      <c r="B149" s="44">
        <f>20+C143</f>
        <v>27</v>
      </c>
      <c r="C149" s="31">
        <f t="shared" si="45"/>
        <v>0.2</v>
      </c>
      <c r="D149" s="20">
        <v>1</v>
      </c>
      <c r="E149" s="28">
        <v>1000</v>
      </c>
      <c r="F149" s="22">
        <f t="shared" si="46"/>
        <v>1000</v>
      </c>
    </row>
    <row r="150" spans="1:12" x14ac:dyDescent="0.25">
      <c r="A150" s="54" t="s">
        <v>41</v>
      </c>
      <c r="B150" s="55"/>
      <c r="C150" s="33">
        <f>'Individual Treasure'!B17</f>
        <v>493.13849111663814</v>
      </c>
      <c r="D150" s="56" t="s">
        <v>42</v>
      </c>
      <c r="E150" s="57"/>
      <c r="F150" s="34">
        <f>SUMPRODUCT(C145:C149,F145:F149)</f>
        <v>495</v>
      </c>
    </row>
    <row r="151" spans="1:12" ht="28.5" x14ac:dyDescent="0.25">
      <c r="A151" s="46" t="s">
        <v>78</v>
      </c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</row>
    <row r="152" spans="1:12" ht="23.25" x14ac:dyDescent="0.35">
      <c r="A152" s="47" t="s">
        <v>79</v>
      </c>
      <c r="B152" s="47"/>
      <c r="C152" s="47"/>
      <c r="D152" s="47"/>
      <c r="E152" s="47"/>
      <c r="F152" s="48"/>
    </row>
    <row r="153" spans="1:12" ht="18.75" x14ac:dyDescent="0.25">
      <c r="A153" s="49" t="s">
        <v>50</v>
      </c>
      <c r="B153" s="50"/>
      <c r="C153" s="21">
        <v>7</v>
      </c>
      <c r="D153" s="51" t="s">
        <v>45</v>
      </c>
      <c r="E153" s="52"/>
      <c r="F153" s="53"/>
    </row>
    <row r="154" spans="1:12" ht="30" x14ac:dyDescent="0.25">
      <c r="A154" s="42" t="s">
        <v>9</v>
      </c>
      <c r="B154" s="16" t="s">
        <v>10</v>
      </c>
      <c r="C154" s="30" t="s">
        <v>43</v>
      </c>
      <c r="D154" s="40" t="s">
        <v>11</v>
      </c>
      <c r="E154" s="41" t="s">
        <v>24</v>
      </c>
      <c r="F154" s="17" t="s">
        <v>44</v>
      </c>
    </row>
    <row r="155" spans="1:12" x14ac:dyDescent="0.25">
      <c r="A155" s="43">
        <f>C153+1</f>
        <v>8</v>
      </c>
      <c r="B155" s="8">
        <v>8</v>
      </c>
      <c r="C155" s="31">
        <f>((B155-A155+1)*0.05)</f>
        <v>0.05</v>
      </c>
      <c r="D155" s="18">
        <v>2</v>
      </c>
      <c r="E155" s="8">
        <v>100</v>
      </c>
      <c r="F155" s="19">
        <f>D155*E155</f>
        <v>200</v>
      </c>
    </row>
    <row r="156" spans="1:12" x14ac:dyDescent="0.25">
      <c r="A156" s="43">
        <f>B155+1</f>
        <v>9</v>
      </c>
      <c r="B156" s="8">
        <v>13</v>
      </c>
      <c r="C156" s="31">
        <f t="shared" ref="C156:C159" si="48">((B156-A156+1)*0.05)</f>
        <v>0.25</v>
      </c>
      <c r="D156" s="18">
        <v>3</v>
      </c>
      <c r="E156" s="8">
        <v>100</v>
      </c>
      <c r="F156" s="19">
        <f t="shared" ref="F156:F159" si="49">D156*E156</f>
        <v>300</v>
      </c>
    </row>
    <row r="157" spans="1:12" x14ac:dyDescent="0.25">
      <c r="A157" s="43">
        <f t="shared" ref="A157:A159" si="50">B156+1</f>
        <v>14</v>
      </c>
      <c r="B157" s="8">
        <v>18</v>
      </c>
      <c r="C157" s="31">
        <f t="shared" si="48"/>
        <v>0.25</v>
      </c>
      <c r="D157" s="18">
        <v>1</v>
      </c>
      <c r="E157" s="8">
        <v>500</v>
      </c>
      <c r="F157" s="19">
        <f t="shared" si="49"/>
        <v>500</v>
      </c>
    </row>
    <row r="158" spans="1:12" x14ac:dyDescent="0.25">
      <c r="A158" s="43">
        <f t="shared" si="50"/>
        <v>19</v>
      </c>
      <c r="B158" s="8">
        <v>25</v>
      </c>
      <c r="C158" s="31">
        <f t="shared" si="48"/>
        <v>0.35000000000000003</v>
      </c>
      <c r="D158" s="18">
        <v>1</v>
      </c>
      <c r="E158" s="8">
        <v>1000</v>
      </c>
      <c r="F158" s="19">
        <f t="shared" si="49"/>
        <v>1000</v>
      </c>
    </row>
    <row r="159" spans="1:12" x14ac:dyDescent="0.25">
      <c r="A159" s="43">
        <f t="shared" si="50"/>
        <v>26</v>
      </c>
      <c r="B159" s="44">
        <f>20+C153</f>
        <v>27</v>
      </c>
      <c r="C159" s="31">
        <f t="shared" si="48"/>
        <v>0.1</v>
      </c>
      <c r="D159" s="20">
        <v>2</v>
      </c>
      <c r="E159" s="28">
        <v>1000</v>
      </c>
      <c r="F159" s="22">
        <f t="shared" si="49"/>
        <v>2000</v>
      </c>
    </row>
    <row r="160" spans="1:12" x14ac:dyDescent="0.25">
      <c r="A160" s="54" t="s">
        <v>41</v>
      </c>
      <c r="B160" s="55"/>
      <c r="C160" s="33">
        <f>'Individual Treasure'!B18</f>
        <v>763.75423053869986</v>
      </c>
      <c r="D160" s="56" t="s">
        <v>42</v>
      </c>
      <c r="E160" s="57"/>
      <c r="F160" s="34">
        <f>SUMPRODUCT(C155:C159,F155:F159)</f>
        <v>760</v>
      </c>
    </row>
  </sheetData>
  <mergeCells count="101">
    <mergeCell ref="G22:L22"/>
    <mergeCell ref="G23:H23"/>
    <mergeCell ref="J23:L23"/>
    <mergeCell ref="G30:H30"/>
    <mergeCell ref="J30:K30"/>
    <mergeCell ref="A31:L31"/>
    <mergeCell ref="A32:F32"/>
    <mergeCell ref="A33:B33"/>
    <mergeCell ref="D33:F33"/>
    <mergeCell ref="A40:B40"/>
    <mergeCell ref="D40:E40"/>
    <mergeCell ref="D20:E20"/>
    <mergeCell ref="A1:L1"/>
    <mergeCell ref="A11:L11"/>
    <mergeCell ref="A3:B3"/>
    <mergeCell ref="A13:B13"/>
    <mergeCell ref="A2:F2"/>
    <mergeCell ref="A12:F12"/>
    <mergeCell ref="A10:B10"/>
    <mergeCell ref="D10:E10"/>
    <mergeCell ref="A20:B20"/>
    <mergeCell ref="D13:F13"/>
    <mergeCell ref="D3:F3"/>
    <mergeCell ref="A21:L21"/>
    <mergeCell ref="A22:F22"/>
    <mergeCell ref="A23:B23"/>
    <mergeCell ref="D23:F23"/>
    <mergeCell ref="A30:B30"/>
    <mergeCell ref="D30:E30"/>
    <mergeCell ref="A51:L51"/>
    <mergeCell ref="A52:F52"/>
    <mergeCell ref="A53:B53"/>
    <mergeCell ref="D53:F53"/>
    <mergeCell ref="A60:B60"/>
    <mergeCell ref="D60:E60"/>
    <mergeCell ref="A41:L41"/>
    <mergeCell ref="A42:F42"/>
    <mergeCell ref="A43:B43"/>
    <mergeCell ref="D43:F43"/>
    <mergeCell ref="A50:B50"/>
    <mergeCell ref="D50:E50"/>
    <mergeCell ref="A71:L71"/>
    <mergeCell ref="A72:F72"/>
    <mergeCell ref="A73:B73"/>
    <mergeCell ref="D73:F73"/>
    <mergeCell ref="A80:B80"/>
    <mergeCell ref="D80:E80"/>
    <mergeCell ref="A61:L61"/>
    <mergeCell ref="A62:F62"/>
    <mergeCell ref="A63:B63"/>
    <mergeCell ref="D63:F63"/>
    <mergeCell ref="A70:B70"/>
    <mergeCell ref="D70:E70"/>
    <mergeCell ref="A91:L91"/>
    <mergeCell ref="A92:F92"/>
    <mergeCell ref="A93:B93"/>
    <mergeCell ref="D93:F93"/>
    <mergeCell ref="A100:B100"/>
    <mergeCell ref="D100:E100"/>
    <mergeCell ref="A81:L81"/>
    <mergeCell ref="A82:F82"/>
    <mergeCell ref="A83:B83"/>
    <mergeCell ref="D83:F83"/>
    <mergeCell ref="A90:B90"/>
    <mergeCell ref="D90:E90"/>
    <mergeCell ref="A111:L111"/>
    <mergeCell ref="A112:F112"/>
    <mergeCell ref="A113:B113"/>
    <mergeCell ref="D113:F113"/>
    <mergeCell ref="A120:B120"/>
    <mergeCell ref="D120:E120"/>
    <mergeCell ref="A101:L101"/>
    <mergeCell ref="A102:F102"/>
    <mergeCell ref="A103:B103"/>
    <mergeCell ref="D103:F103"/>
    <mergeCell ref="A110:B110"/>
    <mergeCell ref="D110:E110"/>
    <mergeCell ref="A131:L131"/>
    <mergeCell ref="A132:F132"/>
    <mergeCell ref="A133:B133"/>
    <mergeCell ref="D133:F133"/>
    <mergeCell ref="A140:B140"/>
    <mergeCell ref="D140:E140"/>
    <mergeCell ref="A121:L121"/>
    <mergeCell ref="A122:F122"/>
    <mergeCell ref="A123:B123"/>
    <mergeCell ref="D123:F123"/>
    <mergeCell ref="A130:B130"/>
    <mergeCell ref="D130:E130"/>
    <mergeCell ref="A151:L151"/>
    <mergeCell ref="A152:F152"/>
    <mergeCell ref="A153:B153"/>
    <mergeCell ref="D153:F153"/>
    <mergeCell ref="A160:B160"/>
    <mergeCell ref="D160:E160"/>
    <mergeCell ref="A141:L141"/>
    <mergeCell ref="A142:F142"/>
    <mergeCell ref="A143:B143"/>
    <mergeCell ref="D143:F143"/>
    <mergeCell ref="A150:B150"/>
    <mergeCell ref="D150:E15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E5A8-D9EC-4389-895A-462C5E856E69}">
  <dimension ref="A1:W19"/>
  <sheetViews>
    <sheetView workbookViewId="0">
      <selection activeCell="A9" sqref="A9:XFD9"/>
    </sheetView>
  </sheetViews>
  <sheetFormatPr defaultRowHeight="15" x14ac:dyDescent="0.25"/>
  <cols>
    <col min="1" max="1" width="10.7109375" style="8" customWidth="1"/>
    <col min="2" max="2" width="10.140625" style="8" customWidth="1"/>
    <col min="3" max="3" width="11.7109375" style="8" customWidth="1"/>
    <col min="4" max="4" width="9.7109375" style="8" customWidth="1"/>
    <col min="5" max="5" width="10.7109375" style="8" bestFit="1" customWidth="1"/>
    <col min="6" max="6" width="11.5703125" style="8" customWidth="1"/>
    <col min="7" max="7" width="9.140625" style="8" customWidth="1"/>
    <col min="8" max="8" width="10.7109375" style="8" bestFit="1" customWidth="1"/>
    <col min="9" max="9" width="11.5703125" style="8" customWidth="1"/>
    <col min="10" max="10" width="9.140625" style="8"/>
    <col min="11" max="11" width="10.7109375" style="8" bestFit="1" customWidth="1"/>
    <col min="12" max="12" width="11.85546875" style="8" customWidth="1"/>
    <col min="13" max="13" width="9.140625" style="8"/>
    <col min="14" max="14" width="10.7109375" style="8" customWidth="1"/>
    <col min="15" max="15" width="11.85546875" style="8" customWidth="1"/>
    <col min="16" max="16" width="9.140625" style="8"/>
    <col min="17" max="17" width="10.7109375" style="8" bestFit="1" customWidth="1"/>
    <col min="18" max="18" width="11.85546875" style="8" customWidth="1"/>
    <col min="19" max="19" width="9.140625" style="8"/>
    <col min="20" max="20" width="10.7109375" style="8" bestFit="1" customWidth="1"/>
    <col min="21" max="21" width="11.85546875" style="8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s="14" customFormat="1" ht="41.25" customHeight="1" x14ac:dyDescent="0.25">
      <c r="A2" s="49" t="s">
        <v>13</v>
      </c>
      <c r="B2" s="64"/>
      <c r="C2" s="60" t="s">
        <v>12</v>
      </c>
      <c r="D2" s="61"/>
      <c r="E2" s="62"/>
      <c r="F2" s="60" t="s">
        <v>18</v>
      </c>
      <c r="G2" s="61"/>
      <c r="H2" s="62"/>
      <c r="I2" s="60" t="s">
        <v>19</v>
      </c>
      <c r="J2" s="61"/>
      <c r="K2" s="62"/>
      <c r="L2" s="60" t="s">
        <v>20</v>
      </c>
      <c r="M2" s="61"/>
      <c r="N2" s="62"/>
      <c r="O2" s="60" t="s">
        <v>21</v>
      </c>
      <c r="P2" s="61"/>
      <c r="Q2" s="62"/>
      <c r="R2" s="60" t="s">
        <v>22</v>
      </c>
      <c r="S2" s="61"/>
      <c r="T2" s="62"/>
      <c r="U2" s="60" t="s">
        <v>23</v>
      </c>
      <c r="V2" s="61"/>
      <c r="W2" s="62"/>
    </row>
    <row r="3" spans="1:23" s="14" customFormat="1" ht="45" customHeight="1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0.5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1</v>
      </c>
      <c r="Q5" s="19">
        <f>(($B$5-$A$5+1)*0.05)*(O5*P5)</f>
        <v>0.70000000000000007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1</v>
      </c>
      <c r="M7" s="8">
        <v>5</v>
      </c>
      <c r="N7" s="19">
        <f>(($B$7-$A$7+1)*0.05)*(L7*M7)</f>
        <v>1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3</v>
      </c>
      <c r="G8" s="8">
        <v>1</v>
      </c>
      <c r="H8" s="19">
        <f>(($B$8-$A$8+1)*0.05)*(F8*G8)</f>
        <v>0.45000000000000007</v>
      </c>
      <c r="I8" s="18">
        <v>1</v>
      </c>
      <c r="J8" s="8">
        <v>5</v>
      </c>
      <c r="K8" s="19">
        <f>(($B$8-$A$8+1)*0.05)*(I8*J8)</f>
        <v>0.75000000000000011</v>
      </c>
      <c r="L8" s="18">
        <v>2</v>
      </c>
      <c r="M8" s="8">
        <v>5</v>
      </c>
      <c r="N8" s="19">
        <f>(($B$8-$A$8+1)*0.05)*(L8*M8)</f>
        <v>1.5000000000000002</v>
      </c>
      <c r="O8" s="18">
        <v>3</v>
      </c>
      <c r="P8" s="8">
        <v>5</v>
      </c>
      <c r="Q8" s="19">
        <f>(($B$8-$A$8+1)*0.05)*(O8*P8)</f>
        <v>2.2500000000000004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1.5500000000000003</v>
      </c>
      <c r="I9" s="11" t="s">
        <v>40</v>
      </c>
      <c r="J9" s="27">
        <f>'Individual Treasure'!$C5</f>
        <v>2.6</v>
      </c>
      <c r="K9" s="10">
        <f>SUM(K4:K8)</f>
        <v>2.375</v>
      </c>
      <c r="L9" s="11" t="s">
        <v>40</v>
      </c>
      <c r="M9" s="27">
        <f>'Individual Treasure'!$C6</f>
        <v>4</v>
      </c>
      <c r="N9" s="10">
        <f>SUM(N4:N8)</f>
        <v>3.9000000000000004</v>
      </c>
      <c r="O9" s="11" t="s">
        <v>40</v>
      </c>
      <c r="P9" s="27">
        <f>'Individual Treasure'!$C7</f>
        <v>6.2</v>
      </c>
      <c r="Q9" s="10">
        <f>SUM(Q4:Q8)</f>
        <v>6.0500000000000007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3" t="s">
        <v>26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 ht="37.5" customHeight="1" x14ac:dyDescent="0.3">
      <c r="A12" s="65" t="s">
        <v>37</v>
      </c>
      <c r="B12" s="65"/>
      <c r="C12" s="60" t="s">
        <v>38</v>
      </c>
      <c r="D12" s="61"/>
      <c r="E12" s="62"/>
      <c r="F12" s="60" t="s">
        <v>39</v>
      </c>
      <c r="G12" s="61"/>
      <c r="H12" s="62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:W1"/>
    <mergeCell ref="A11:W11"/>
    <mergeCell ref="C12:E12"/>
    <mergeCell ref="F12:H12"/>
    <mergeCell ref="A2:B2"/>
    <mergeCell ref="C2:E2"/>
    <mergeCell ref="F2:H2"/>
    <mergeCell ref="I2:K2"/>
    <mergeCell ref="L2:N2"/>
    <mergeCell ref="O2:Q2"/>
    <mergeCell ref="R2:T2"/>
    <mergeCell ref="U2:W2"/>
    <mergeCell ref="A12:B1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695B-DF3A-422B-9589-AE3BF8DBBAE4}">
  <dimension ref="A1:W19"/>
  <sheetViews>
    <sheetView workbookViewId="0">
      <selection activeCell="P8" sqref="P8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2.5703125" style="8" bestFit="1" customWidth="1"/>
    <col min="4" max="4" width="9.7109375" style="8" customWidth="1"/>
    <col min="5" max="5" width="10.7109375" style="8" bestFit="1" customWidth="1"/>
    <col min="6" max="6" width="12.5703125" style="8" bestFit="1" customWidth="1"/>
    <col min="7" max="7" width="9.140625" style="8" customWidth="1"/>
    <col min="8" max="8" width="10.7109375" style="8" bestFit="1" customWidth="1"/>
    <col min="9" max="9" width="12.5703125" style="8" bestFit="1" customWidth="1"/>
    <col min="10" max="10" width="9.140625" style="8"/>
    <col min="11" max="11" width="10.7109375" style="8" bestFit="1" customWidth="1"/>
    <col min="12" max="12" width="12.5703125" style="8" bestFit="1" customWidth="1"/>
    <col min="13" max="13" width="9.140625" style="8"/>
    <col min="14" max="14" width="10.7109375" style="8" customWidth="1"/>
    <col min="15" max="15" width="12.5703125" style="8" bestFit="1" customWidth="1"/>
    <col min="16" max="16" width="9.140625" style="8"/>
    <col min="17" max="17" width="10.7109375" style="8" bestFit="1" customWidth="1"/>
    <col min="18" max="18" width="12.5703125" style="8" customWidth="1"/>
    <col min="19" max="19" width="9.140625" style="8"/>
    <col min="20" max="20" width="10.7109375" style="8" bestFit="1" customWidth="1"/>
    <col min="21" max="21" width="12.5703125" style="8" bestFit="1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s="14" customFormat="1" ht="41.25" customHeight="1" x14ac:dyDescent="0.25">
      <c r="A2" s="49" t="s">
        <v>13</v>
      </c>
      <c r="B2" s="64"/>
      <c r="C2" s="60" t="s">
        <v>12</v>
      </c>
      <c r="D2" s="61"/>
      <c r="E2" s="62"/>
      <c r="F2" s="60" t="s">
        <v>18</v>
      </c>
      <c r="G2" s="61"/>
      <c r="H2" s="62"/>
      <c r="I2" s="60" t="s">
        <v>19</v>
      </c>
      <c r="J2" s="61"/>
      <c r="K2" s="62"/>
      <c r="L2" s="60" t="s">
        <v>20</v>
      </c>
      <c r="M2" s="61"/>
      <c r="N2" s="62"/>
      <c r="O2" s="60" t="s">
        <v>21</v>
      </c>
      <c r="P2" s="61"/>
      <c r="Q2" s="62"/>
      <c r="R2" s="60" t="s">
        <v>22</v>
      </c>
      <c r="S2" s="61"/>
      <c r="T2" s="62"/>
      <c r="U2" s="60" t="s">
        <v>23</v>
      </c>
      <c r="V2" s="61"/>
      <c r="W2" s="62"/>
    </row>
    <row r="3" spans="1:23" s="14" customFormat="1" ht="30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1</v>
      </c>
      <c r="Q4" s="19">
        <f>(($B$4-$A$4+1)*0.05)*(O4*P4)</f>
        <v>0.2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3</v>
      </c>
      <c r="P5" s="8">
        <v>1</v>
      </c>
      <c r="Q5" s="19">
        <f>(($B$5-$A$5+1)*0.05)*(O5*P5)</f>
        <v>1.05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5</v>
      </c>
      <c r="M8" s="8">
        <v>2</v>
      </c>
      <c r="N8" s="19">
        <f>(($B$8-$A$8+1)*0.05)*(L8*M8)</f>
        <v>1.5000000000000002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4.1000000000000005</v>
      </c>
      <c r="O9" s="11" t="s">
        <v>40</v>
      </c>
      <c r="P9" s="27">
        <f>'Individual Treasure'!$C7</f>
        <v>6.2</v>
      </c>
      <c r="Q9" s="10">
        <f>SUM(Q4:Q8)</f>
        <v>5.75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3" t="s">
        <v>26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 ht="37.5" customHeight="1" x14ac:dyDescent="0.3">
      <c r="A12" s="65" t="s">
        <v>37</v>
      </c>
      <c r="B12" s="65"/>
      <c r="C12" s="60" t="s">
        <v>38</v>
      </c>
      <c r="D12" s="61"/>
      <c r="E12" s="62"/>
      <c r="F12" s="60" t="s">
        <v>39</v>
      </c>
      <c r="G12" s="61"/>
      <c r="H12" s="62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8203-F47E-47C2-823D-F78DD3BC0F75}">
  <dimension ref="A1:W19"/>
  <sheetViews>
    <sheetView workbookViewId="0">
      <selection activeCell="B13" sqref="B13:B18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2.5703125" style="8" bestFit="1" customWidth="1"/>
    <col min="4" max="4" width="9.7109375" style="8" customWidth="1"/>
    <col min="5" max="5" width="10.7109375" style="8" bestFit="1" customWidth="1"/>
    <col min="6" max="6" width="12.5703125" style="8" bestFit="1" customWidth="1"/>
    <col min="7" max="7" width="9.140625" style="8" customWidth="1"/>
    <col min="8" max="8" width="10.7109375" style="8" bestFit="1" customWidth="1"/>
    <col min="9" max="9" width="12.5703125" style="8" bestFit="1" customWidth="1"/>
    <col min="10" max="10" width="9.140625" style="8"/>
    <col min="11" max="11" width="10.7109375" style="8" bestFit="1" customWidth="1"/>
    <col min="12" max="12" width="12.5703125" style="8" bestFit="1" customWidth="1"/>
    <col min="13" max="13" width="9.140625" style="8"/>
    <col min="14" max="14" width="10.7109375" style="8" customWidth="1"/>
    <col min="15" max="15" width="12.5703125" style="8" bestFit="1" customWidth="1"/>
    <col min="16" max="16" width="9.140625" style="8"/>
    <col min="17" max="17" width="10.7109375" style="8" bestFit="1" customWidth="1"/>
    <col min="18" max="18" width="12.5703125" style="8" customWidth="1"/>
    <col min="19" max="19" width="9.140625" style="8"/>
    <col min="20" max="20" width="10.7109375" style="8" bestFit="1" customWidth="1"/>
    <col min="21" max="21" width="12.5703125" style="8" bestFit="1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s="14" customFormat="1" ht="41.25" customHeight="1" x14ac:dyDescent="0.25">
      <c r="A2" s="49" t="s">
        <v>13</v>
      </c>
      <c r="B2" s="64"/>
      <c r="C2" s="60" t="s">
        <v>12</v>
      </c>
      <c r="D2" s="61"/>
      <c r="E2" s="62"/>
      <c r="F2" s="60" t="s">
        <v>18</v>
      </c>
      <c r="G2" s="61"/>
      <c r="H2" s="62"/>
      <c r="I2" s="60" t="s">
        <v>19</v>
      </c>
      <c r="J2" s="61"/>
      <c r="K2" s="62"/>
      <c r="L2" s="60" t="s">
        <v>20</v>
      </c>
      <c r="M2" s="61"/>
      <c r="N2" s="62"/>
      <c r="O2" s="60" t="s">
        <v>21</v>
      </c>
      <c r="P2" s="61"/>
      <c r="Q2" s="62"/>
      <c r="R2" s="60" t="s">
        <v>22</v>
      </c>
      <c r="S2" s="61"/>
      <c r="T2" s="62"/>
      <c r="U2" s="60" t="s">
        <v>23</v>
      </c>
      <c r="V2" s="61"/>
      <c r="W2" s="62"/>
    </row>
    <row r="3" spans="1:23" s="14" customFormat="1" ht="30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1</v>
      </c>
      <c r="P4" s="8">
        <v>1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2</v>
      </c>
      <c r="Q5" s="19">
        <f>(($B$5-$A$5+1)*0.05)*(O5*P5)</f>
        <v>1.4000000000000001</v>
      </c>
      <c r="R5" s="18">
        <v>2</v>
      </c>
      <c r="S5" s="8">
        <v>2</v>
      </c>
      <c r="T5" s="19">
        <f>(($B$5-$A$5+1)*0.05)*(R5*S5)</f>
        <v>1.4000000000000001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2</v>
      </c>
      <c r="M6" s="8">
        <v>2</v>
      </c>
      <c r="N6" s="19">
        <f>(($B$6-$A$6+1)*0.05)*(L6*M6)</f>
        <v>0.8</v>
      </c>
      <c r="O6" s="18">
        <v>3</v>
      </c>
      <c r="P6" s="8">
        <v>2</v>
      </c>
      <c r="Q6" s="19">
        <f>(($B$6-$A$6+1)*0.05)*(O6*P6)</f>
        <v>1.2000000000000002</v>
      </c>
      <c r="R6" s="18">
        <v>3</v>
      </c>
      <c r="S6" s="8">
        <v>5</v>
      </c>
      <c r="T6" s="19">
        <f>(($B$6-$A$6+1)*0.05)*(R6*S6)</f>
        <v>3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2</v>
      </c>
      <c r="S7" s="8">
        <v>5</v>
      </c>
      <c r="T7" s="19">
        <f>(($B$7-$A$7+1)*0.05)*(R7*S7)</f>
        <v>2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2</v>
      </c>
      <c r="M8" s="8">
        <v>4</v>
      </c>
      <c r="N8" s="19">
        <f>(($B$8-$A$8+1)*0.05)*(L8*M8)</f>
        <v>1.2000000000000002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</v>
      </c>
      <c r="O9" s="11" t="s">
        <v>40</v>
      </c>
      <c r="P9" s="27">
        <f>'Individual Treasure'!$C7</f>
        <v>6.2</v>
      </c>
      <c r="Q9" s="10">
        <f>SUM(Q4:Q8)</f>
        <v>6.2</v>
      </c>
      <c r="R9" s="11" t="s">
        <v>40</v>
      </c>
      <c r="S9" s="27">
        <f>'Individual Treasure'!$C8</f>
        <v>9.6</v>
      </c>
      <c r="T9" s="10">
        <f>SUM(T4:T8)</f>
        <v>9.5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3" t="s">
        <v>26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 ht="37.5" customHeight="1" x14ac:dyDescent="0.3">
      <c r="A12" s="65" t="s">
        <v>37</v>
      </c>
      <c r="B12" s="65"/>
      <c r="C12" s="60" t="s">
        <v>38</v>
      </c>
      <c r="D12" s="61"/>
      <c r="E12" s="62"/>
      <c r="F12" s="60" t="s">
        <v>39</v>
      </c>
      <c r="G12" s="61"/>
      <c r="H12" s="62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8A7C-737C-43B5-8194-AEE630CF6EFD}">
  <dimension ref="A1:D4"/>
  <sheetViews>
    <sheetView workbookViewId="0">
      <selection activeCell="C7" sqref="C7"/>
    </sheetView>
  </sheetViews>
  <sheetFormatPr defaultRowHeight="15" x14ac:dyDescent="0.25"/>
  <cols>
    <col min="1" max="1" width="19.85546875" style="14" bestFit="1" customWidth="1"/>
    <col min="2" max="2" width="10.7109375" style="14" bestFit="1" customWidth="1"/>
    <col min="3" max="3" width="9.85546875" style="14" bestFit="1" customWidth="1"/>
    <col min="4" max="16384" width="9.140625" style="14"/>
  </cols>
  <sheetData>
    <row r="1" spans="1:4" ht="21" x14ac:dyDescent="0.25">
      <c r="A1" s="23" t="s">
        <v>31</v>
      </c>
      <c r="B1" s="23" t="s">
        <v>32</v>
      </c>
      <c r="C1" s="23" t="s">
        <v>33</v>
      </c>
      <c r="D1" s="23"/>
    </row>
    <row r="2" spans="1:4" ht="21" x14ac:dyDescent="0.25">
      <c r="A2" s="24" t="s">
        <v>28</v>
      </c>
      <c r="B2" s="24" t="s">
        <v>34</v>
      </c>
      <c r="C2" s="24" t="s">
        <v>35</v>
      </c>
      <c r="D2" s="24"/>
    </row>
    <row r="3" spans="1:4" ht="21" x14ac:dyDescent="0.25">
      <c r="A3" s="24" t="s">
        <v>29</v>
      </c>
      <c r="B3" s="24">
        <v>5</v>
      </c>
      <c r="C3" s="24">
        <v>7</v>
      </c>
      <c r="D3" s="24"/>
    </row>
    <row r="4" spans="1:4" ht="21" x14ac:dyDescent="0.25">
      <c r="A4" s="24" t="s">
        <v>30</v>
      </c>
      <c r="B4" s="24" t="s">
        <v>36</v>
      </c>
      <c r="C4" s="24"/>
      <c r="D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Treasure</vt:lpstr>
      <vt:lpstr>Table Calculations(Examples)</vt:lpstr>
      <vt:lpstr>Table Calculations(Old)</vt:lpstr>
      <vt:lpstr>Table Calculations(New)</vt:lpstr>
      <vt:lpstr>Table Calculations(Magic)</vt:lpstr>
      <vt:lpstr>Dice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2022-12-28T20:46:56Z</dcterms:created>
  <dcterms:modified xsi:type="dcterms:W3CDTF">2023-01-03T04:36:11Z</dcterms:modified>
</cp:coreProperties>
</file>