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nnahchu\Documents\GitHub\Proteome_stability_project\Data\"/>
    </mc:Choice>
  </mc:AlternateContent>
  <xr:revisionPtr revIDLastSave="0" documentId="13_ncr:1_{94E87C34-EF0F-4C17-BC98-CD0E3CF8AFD0}" xr6:coauthVersionLast="34" xr6:coauthVersionMax="34" xr10:uidLastSave="{00000000-0000-0000-0000-000000000000}"/>
  <bookViews>
    <workbookView xWindow="0" yWindow="0" windowWidth="25605" windowHeight="14820" tabRatio="500" firstSheet="6" activeTab="7" xr2:uid="{00000000-000D-0000-FFFF-FFFF00000000}"/>
  </bookViews>
  <sheets>
    <sheet name="2018-07-20" sheetId="1" r:id="rId1"/>
    <sheet name="2018-07-23" sheetId="2" r:id="rId2"/>
    <sheet name="2018-07-25 (1st quant)" sheetId="3" r:id="rId3"/>
    <sheet name="2018-07-25 (unfold)" sheetId="4" r:id="rId4"/>
    <sheet name="2018-07-27 (new unfold)" sheetId="5" r:id="rId5"/>
    <sheet name="2018-07-27 (Bradford_250uL)" sheetId="6" r:id="rId6"/>
    <sheet name="2018-07-27 (Bradford_150uL)" sheetId="7" r:id="rId7"/>
    <sheet name="2018-07-27 (Bradford_150uL_dil)" sheetId="8" r:id="rId8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8" l="1"/>
  <c r="D9" i="8"/>
  <c r="D10" i="8"/>
  <c r="D11" i="8"/>
  <c r="D12" i="8"/>
  <c r="D13" i="8"/>
  <c r="D14" i="8"/>
  <c r="D15" i="8"/>
  <c r="D16" i="8"/>
  <c r="D7" i="8"/>
  <c r="C2" i="8"/>
  <c r="C16" i="8"/>
  <c r="C7" i="8"/>
  <c r="F16" i="8"/>
  <c r="C15" i="8"/>
  <c r="F15" i="8"/>
  <c r="C14" i="8"/>
  <c r="F14" i="8"/>
  <c r="C13" i="8"/>
  <c r="F13" i="8"/>
  <c r="C12" i="8"/>
  <c r="F12" i="8"/>
  <c r="C11" i="8"/>
  <c r="F11" i="8"/>
  <c r="C10" i="8"/>
  <c r="F10" i="8"/>
  <c r="C9" i="8"/>
  <c r="F9" i="8"/>
  <c r="C8" i="8"/>
  <c r="F8" i="8"/>
  <c r="F7" i="8"/>
  <c r="C6" i="8"/>
  <c r="C5" i="8"/>
  <c r="C4" i="8"/>
  <c r="C3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2" i="7"/>
  <c r="D7" i="7"/>
  <c r="D16" i="7"/>
  <c r="F16" i="7"/>
  <c r="D15" i="7"/>
  <c r="F15" i="7"/>
  <c r="D14" i="7"/>
  <c r="F14" i="7"/>
  <c r="D13" i="7"/>
  <c r="F13" i="7"/>
  <c r="D12" i="7"/>
  <c r="F12" i="7"/>
  <c r="D11" i="7"/>
  <c r="F11" i="7"/>
  <c r="D10" i="7"/>
  <c r="F10" i="7"/>
  <c r="D9" i="7"/>
  <c r="F9" i="7"/>
  <c r="D8" i="7"/>
  <c r="F8" i="7"/>
  <c r="F7" i="7"/>
  <c r="F8" i="6"/>
  <c r="F9" i="6"/>
  <c r="F10" i="6"/>
  <c r="F11" i="6"/>
  <c r="F12" i="6"/>
  <c r="F13" i="6"/>
  <c r="F14" i="6"/>
  <c r="F15" i="6"/>
  <c r="F16" i="6"/>
  <c r="F17" i="6"/>
  <c r="F18" i="6"/>
  <c r="F19" i="6"/>
  <c r="F7" i="6"/>
  <c r="D19" i="6"/>
  <c r="D6" i="6"/>
  <c r="E19" i="6"/>
  <c r="D7" i="6"/>
  <c r="E7" i="6"/>
  <c r="H19" i="6"/>
  <c r="D18" i="6"/>
  <c r="E18" i="6"/>
  <c r="H18" i="6"/>
  <c r="D17" i="6"/>
  <c r="E17" i="6"/>
  <c r="H17" i="6"/>
  <c r="D16" i="6"/>
  <c r="E16" i="6"/>
  <c r="H16" i="6"/>
  <c r="D15" i="6"/>
  <c r="E15" i="6"/>
  <c r="H15" i="6"/>
  <c r="D14" i="6"/>
  <c r="E14" i="6"/>
  <c r="H14" i="6"/>
  <c r="D13" i="6"/>
  <c r="E13" i="6"/>
  <c r="H13" i="6"/>
  <c r="D12" i="6"/>
  <c r="E12" i="6"/>
  <c r="H12" i="6"/>
  <c r="D11" i="6"/>
  <c r="E11" i="6"/>
  <c r="H11" i="6"/>
  <c r="D10" i="6"/>
  <c r="E10" i="6"/>
  <c r="H10" i="6"/>
  <c r="D9" i="6"/>
  <c r="E9" i="6"/>
  <c r="H9" i="6"/>
  <c r="D8" i="6"/>
  <c r="E8" i="6"/>
  <c r="H8" i="6"/>
  <c r="H7" i="6"/>
  <c r="E6" i="6"/>
  <c r="D5" i="6"/>
  <c r="E5" i="6"/>
  <c r="D4" i="6"/>
  <c r="E4" i="6"/>
  <c r="D3" i="6"/>
  <c r="E3" i="6"/>
  <c r="D2" i="6"/>
  <c r="E2" i="6"/>
  <c r="H17" i="5"/>
  <c r="H18" i="5"/>
  <c r="H19" i="5"/>
  <c r="F17" i="5"/>
  <c r="F18" i="5"/>
  <c r="F19" i="5"/>
  <c r="F8" i="5"/>
  <c r="F9" i="5"/>
  <c r="F10" i="5"/>
  <c r="F11" i="5"/>
  <c r="F12" i="5"/>
  <c r="F13" i="5"/>
  <c r="F14" i="5"/>
  <c r="F15" i="5"/>
  <c r="F16" i="5"/>
  <c r="F7" i="5"/>
  <c r="E17" i="5"/>
  <c r="E18" i="5"/>
  <c r="E19" i="5"/>
  <c r="D17" i="5"/>
  <c r="D18" i="5"/>
  <c r="D19" i="5"/>
  <c r="D16" i="5"/>
  <c r="D6" i="5"/>
  <c r="E16" i="5"/>
  <c r="D7" i="5"/>
  <c r="E7" i="5"/>
  <c r="H16" i="5"/>
  <c r="D15" i="5"/>
  <c r="E15" i="5"/>
  <c r="H15" i="5"/>
  <c r="D14" i="5"/>
  <c r="E14" i="5"/>
  <c r="H14" i="5"/>
  <c r="D13" i="5"/>
  <c r="E13" i="5"/>
  <c r="H13" i="5"/>
  <c r="D12" i="5"/>
  <c r="E12" i="5"/>
  <c r="H12" i="5"/>
  <c r="D11" i="5"/>
  <c r="E11" i="5"/>
  <c r="H11" i="5"/>
  <c r="D10" i="5"/>
  <c r="E10" i="5"/>
  <c r="H10" i="5"/>
  <c r="D9" i="5"/>
  <c r="E9" i="5"/>
  <c r="H9" i="5"/>
  <c r="D8" i="5"/>
  <c r="E8" i="5"/>
  <c r="H8" i="5"/>
  <c r="H7" i="5"/>
  <c r="E6" i="5"/>
  <c r="D5" i="5"/>
  <c r="E5" i="5"/>
  <c r="D4" i="5"/>
  <c r="E4" i="5"/>
  <c r="D3" i="5"/>
  <c r="E3" i="5"/>
  <c r="D2" i="5"/>
  <c r="E2" i="5"/>
  <c r="D16" i="2"/>
  <c r="D6" i="2"/>
  <c r="E16" i="2"/>
  <c r="F16" i="2"/>
  <c r="D7" i="2"/>
  <c r="E7" i="2"/>
  <c r="F7" i="2"/>
  <c r="G16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G7" i="2"/>
  <c r="D8" i="4"/>
  <c r="D6" i="4"/>
  <c r="E8" i="4"/>
  <c r="F8" i="4"/>
  <c r="D7" i="4"/>
  <c r="E7" i="4"/>
  <c r="F7" i="4"/>
  <c r="H8" i="4"/>
  <c r="D9" i="4"/>
  <c r="E9" i="4"/>
  <c r="F9" i="4"/>
  <c r="H9" i="4"/>
  <c r="D10" i="4"/>
  <c r="E10" i="4"/>
  <c r="F10" i="4"/>
  <c r="H10" i="4"/>
  <c r="D11" i="4"/>
  <c r="E11" i="4"/>
  <c r="F11" i="4"/>
  <c r="H11" i="4"/>
  <c r="D12" i="4"/>
  <c r="E12" i="4"/>
  <c r="F12" i="4"/>
  <c r="H12" i="4"/>
  <c r="D13" i="4"/>
  <c r="E13" i="4"/>
  <c r="F13" i="4"/>
  <c r="H13" i="4"/>
  <c r="D14" i="4"/>
  <c r="E14" i="4"/>
  <c r="F14" i="4"/>
  <c r="H14" i="4"/>
  <c r="D15" i="4"/>
  <c r="E15" i="4"/>
  <c r="F15" i="4"/>
  <c r="H15" i="4"/>
  <c r="D16" i="4"/>
  <c r="E16" i="4"/>
  <c r="F16" i="4"/>
  <c r="H16" i="4"/>
  <c r="H7" i="4"/>
  <c r="D28" i="4"/>
  <c r="E28" i="4"/>
  <c r="D27" i="4"/>
  <c r="E27" i="4"/>
  <c r="D25" i="4"/>
  <c r="E25" i="4"/>
  <c r="D24" i="4"/>
  <c r="E24" i="4"/>
  <c r="D23" i="4"/>
  <c r="E23" i="4"/>
  <c r="D22" i="4"/>
  <c r="E22" i="4"/>
  <c r="D21" i="4"/>
  <c r="E21" i="4"/>
  <c r="D20" i="4"/>
  <c r="E20" i="4"/>
  <c r="D19" i="4"/>
  <c r="E19" i="4"/>
  <c r="D26" i="4"/>
  <c r="E6" i="4"/>
  <c r="D5" i="4"/>
  <c r="E5" i="4"/>
  <c r="D4" i="4"/>
  <c r="E4" i="4"/>
  <c r="D3" i="4"/>
  <c r="E3" i="4"/>
  <c r="D2" i="4"/>
  <c r="E2" i="4"/>
  <c r="D7" i="3"/>
  <c r="E7" i="3"/>
  <c r="F7" i="3"/>
  <c r="D3" i="3"/>
  <c r="E3" i="3"/>
  <c r="F3" i="3"/>
  <c r="D4" i="3"/>
  <c r="E4" i="3"/>
  <c r="F4" i="3"/>
  <c r="D5" i="3"/>
  <c r="E5" i="3"/>
  <c r="F5" i="3"/>
  <c r="E6" i="3"/>
  <c r="F6" i="3"/>
  <c r="D2" i="3"/>
  <c r="E2" i="3"/>
  <c r="F2" i="3"/>
  <c r="D3" i="2"/>
  <c r="E3" i="2"/>
  <c r="D4" i="2"/>
  <c r="E4" i="2"/>
  <c r="D5" i="2"/>
  <c r="E5" i="2"/>
  <c r="E6" i="2"/>
  <c r="D2" i="2"/>
  <c r="E2" i="2"/>
  <c r="D3" i="1"/>
  <c r="D4" i="1"/>
  <c r="D9" i="1"/>
  <c r="E9" i="1"/>
  <c r="F9" i="1"/>
  <c r="D10" i="1"/>
  <c r="E10" i="1"/>
  <c r="F10" i="1"/>
  <c r="G9" i="1"/>
  <c r="D7" i="1"/>
  <c r="E7" i="1"/>
  <c r="F7" i="1"/>
  <c r="D8" i="1"/>
  <c r="E8" i="1"/>
  <c r="F8" i="1"/>
  <c r="G7" i="1"/>
  <c r="E3" i="1"/>
  <c r="E4" i="1"/>
  <c r="D5" i="1"/>
  <c r="E5" i="1"/>
  <c r="E6" i="1"/>
  <c r="D2" i="1"/>
  <c r="E2" i="1"/>
</calcChain>
</file>

<file path=xl/sharedStrings.xml><?xml version="1.0" encoding="utf-8"?>
<sst xmlns="http://schemas.openxmlformats.org/spreadsheetml/2006/main" count="125" uniqueCount="28">
  <si>
    <t>Sample</t>
  </si>
  <si>
    <t>R1</t>
  </si>
  <si>
    <t>R2</t>
  </si>
  <si>
    <t>5K hom</t>
  </si>
  <si>
    <t>10K hom</t>
  </si>
  <si>
    <t>5K UC</t>
  </si>
  <si>
    <t>10K UC</t>
  </si>
  <si>
    <t>Avg</t>
  </si>
  <si>
    <t>Normalized</t>
  </si>
  <si>
    <t>Predicted</t>
  </si>
  <si>
    <t>Difference in bef. &amp; after UC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</si>
  <si>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</si>
  <si>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</si>
  <si>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</si>
  <si>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</si>
  <si>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</si>
  <si>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</si>
  <si>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</si>
  <si>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</si>
  <si>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</si>
  <si>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</si>
  <si>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samp</t>
  </si>
  <si>
    <t>Only Reading 2 values</t>
  </si>
  <si>
    <t>proportion</t>
  </si>
  <si>
    <t>temp</t>
  </si>
  <si>
    <t>T1</t>
  </si>
  <si>
    <t>T2</t>
  </si>
  <si>
    <t>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</si>
</sst>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'2018-07-20'!$E$1</c:f>
              <c:strCache>
                <c:ptCount val="1"/>
                <c:pt idx="0">
                  <c:v>Normalized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'2018-07-20'!$E$2:$E$6</c:f>
              <c:numCache>
                <c:formatCode>General</c:formatCode>
                <c:ptCount val="5"/>
                <c:pt idx="0">
                  <c:v>2.1555</c:v>
                </c:pt>
                <c:pt idx="1">
                  <c:v>0.749</c:v>
                </c:pt>
                <c:pt idx="2">
                  <c:v>0.45449999999999996</c:v>
                </c:pt>
                <c:pt idx="3">
                  <c:v>0.13550000000000001</c:v>
                </c:pt>
                <c:pt idx="4">
                  <c:v>0</c:v>
                </c:pt>
              </c:numCache>
            </c:numRef>
          </c:xVal>
          <c:yVal>
            <c:numRef>
              <c:f>'2018-07-20'!$A$2:$A$6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D-480F-BBCF-2B1EB587D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332984"/>
        <c:axId val="2117103832"/>
      </c:scatterChart>
      <c:valAx>
        <c:axId val="2112332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Readings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103832"/>
        <c:crosses val="autoZero"/>
        <c:crossBetween val="midCat"/>
      </c:valAx>
      <c:valAx>
        <c:axId val="2117103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conc. (ug/uL)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3329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'2018-07-27 (Bradford_250uL)'!$E$2:$E$6</c:f>
              <c:numCache>
                <c:formatCode>General</c:formatCode>
                <c:ptCount val="5"/>
                <c:pt idx="0">
                  <c:v>0.35849999999999999</c:v>
                </c:pt>
                <c:pt idx="1">
                  <c:v>0.19749999999999995</c:v>
                </c:pt>
                <c:pt idx="2">
                  <c:v>0.10099999999999998</c:v>
                </c:pt>
                <c:pt idx="3">
                  <c:v>2.0000000000000018E-2</c:v>
                </c:pt>
                <c:pt idx="4">
                  <c:v>0</c:v>
                </c:pt>
              </c:numCache>
            </c:numRef>
          </c:xVal>
          <c:yVal>
            <c:numRef>
              <c:f>'2018-07-27 (Bradford_250uL)'!$A$2:$A$6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8-4273-9498-55FFE71D9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87736"/>
        <c:axId val="312291016"/>
      </c:scatterChart>
      <c:valAx>
        <c:axId val="3122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91016"/>
        <c:crosses val="autoZero"/>
        <c:crossBetween val="midCat"/>
      </c:valAx>
      <c:valAx>
        <c:axId val="312291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877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'2018-07-27 (Bradford_250uL)'!$G$7:$G$16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35.6</c:v>
                </c:pt>
                <c:pt idx="4">
                  <c:v>41.3</c:v>
                </c:pt>
                <c:pt idx="5">
                  <c:v>44.8</c:v>
                </c:pt>
                <c:pt idx="6">
                  <c:v>50.3</c:v>
                </c:pt>
                <c:pt idx="7">
                  <c:v>54.9</c:v>
                </c:pt>
                <c:pt idx="8">
                  <c:v>60</c:v>
                </c:pt>
                <c:pt idx="9">
                  <c:v>69.7</c:v>
                </c:pt>
              </c:numCache>
            </c:numRef>
          </c:xVal>
          <c:yVal>
            <c:numRef>
              <c:f>'2018-07-27 (Bradford_250uL)'!$H$7:$H$16</c:f>
              <c:numCache>
                <c:formatCode>General</c:formatCode>
                <c:ptCount val="10"/>
                <c:pt idx="0">
                  <c:v>1</c:v>
                </c:pt>
                <c:pt idx="1">
                  <c:v>0.91974741245374692</c:v>
                </c:pt>
                <c:pt idx="2">
                  <c:v>1.0668771562885428</c:v>
                </c:pt>
                <c:pt idx="3">
                  <c:v>1.0133754312577075</c:v>
                </c:pt>
                <c:pt idx="4">
                  <c:v>0.90637198119603801</c:v>
                </c:pt>
                <c:pt idx="5">
                  <c:v>1.0133754312577075</c:v>
                </c:pt>
                <c:pt idx="6">
                  <c:v>0.90637198119603801</c:v>
                </c:pt>
                <c:pt idx="7">
                  <c:v>0.90637198119603801</c:v>
                </c:pt>
                <c:pt idx="8">
                  <c:v>0.62548792478415216</c:v>
                </c:pt>
                <c:pt idx="9">
                  <c:v>0.53185990598019017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C-4B95-B7BE-FD5E63690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83008"/>
        <c:axId val="309581696"/>
      </c:scatterChart>
      <c:valAx>
        <c:axId val="3095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81696"/>
        <c:crosses val="autoZero"/>
        <c:crossBetween val="midCat"/>
      </c:valAx>
      <c:valAx>
        <c:axId val="309581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'2018-07-27 (Bradford_150uL)'!$A$2:$A$6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xVal>
          <c:yVal>
            <c:numRef>
              <c:f>'2018-07-27 (Bradford_150uL)'!$C$2:$C$6</c:f>
              <c:numCache>
                <c:formatCode>General</c:formatCode>
                <c:ptCount val="5"/>
                <c:pt idx="0">
                  <c:v>1.071</c:v>
                </c:pt>
                <c:pt idx="1">
                  <c:v>0.66900000000000004</c:v>
                </c:pt>
                <c:pt idx="2">
                  <c:v>-3.1000000000000028E-2</c:v>
                </c:pt>
                <c:pt idx="3">
                  <c:v>-0.10199999999999998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D1-45E3-BF23-F2738AE73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20320"/>
        <c:axId val="435012120"/>
      </c:scatterChart>
      <c:valAx>
        <c:axId val="43502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2120"/>
        <c:crosses val="autoZero"/>
        <c:crossBetween val="midCat"/>
      </c:valAx>
      <c:valAx>
        <c:axId val="43501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2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- diluted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'2018-07-27 (Bradford_150uL_dil)'!$C$2:$C$6</c:f>
              <c:numCache>
                <c:formatCode>General</c:formatCode>
                <c:ptCount val="5"/>
                <c:pt idx="0">
                  <c:v>0.94500000000000006</c:v>
                </c:pt>
                <c:pt idx="1">
                  <c:v>0.48199999999999998</c:v>
                </c:pt>
                <c:pt idx="2">
                  <c:v>0.16099999999999998</c:v>
                </c:pt>
                <c:pt idx="3">
                  <c:v>4.3999999999999984E-2</c:v>
                </c:pt>
                <c:pt idx="4">
                  <c:v>0</c:v>
                </c:pt>
              </c:numCache>
            </c:numRef>
          </c:xVal>
          <c:yVal>
            <c:numRef>
              <c:f>'2018-07-27 (Bradford_150uL_dil)'!$A$2:$A$6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F-4038-B586-CE38F62E1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9008"/>
        <c:axId val="435015072"/>
      </c:scatterChart>
      <c:valAx>
        <c:axId val="4350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5072"/>
        <c:crosses val="autoZero"/>
        <c:crossBetween val="midCat"/>
      </c:valAx>
      <c:valAx>
        <c:axId val="4350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Unfolding</a:t>
            </a:r>
            <a:r>
              <a:rPr lang="en-US" baseline="0"/>
              <a:t> curve- diluted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'2018-07-27 (Bradford_150uL_dil)'!$E$7:$E$16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35.6</c:v>
                </c:pt>
                <c:pt idx="4">
                  <c:v>41.3</c:v>
                </c:pt>
                <c:pt idx="5">
                  <c:v>44.8</c:v>
                </c:pt>
                <c:pt idx="6">
                  <c:v>50.3</c:v>
                </c:pt>
                <c:pt idx="7">
                  <c:v>54.9</c:v>
                </c:pt>
                <c:pt idx="8">
                  <c:v>60</c:v>
                </c:pt>
                <c:pt idx="9">
                  <c:v>69.7</c:v>
                </c:pt>
              </c:numCache>
            </c:numRef>
          </c:xVal>
          <c:yVal>
            <c:numRef>
              <c:f>'2018-07-27 (Bradford_150uL_dil)'!$F$7:$F$16</c:f>
              <c:numCache>
                <c:formatCode>General</c:formatCode>
                <c:ptCount val="10"/>
                <c:pt idx="0">
                  <c:v>1</c:v>
                </c:pt>
                <c:pt idx="1">
                  <c:v>1.177077726769036</c:v>
                </c:pt>
                <c:pt idx="2">
                  <c:v>1.177077726769036</c:v>
                </c:pt>
                <c:pt idx="3">
                  <c:v>0.88616431850561972</c:v>
                </c:pt>
                <c:pt idx="4">
                  <c:v>0.7470318189013776</c:v>
                </c:pt>
                <c:pt idx="5">
                  <c:v>0.83557068228589493</c:v>
                </c:pt>
                <c:pt idx="6">
                  <c:v>0.78497704606617036</c:v>
                </c:pt>
                <c:pt idx="7">
                  <c:v>0.86086750039575721</c:v>
                </c:pt>
                <c:pt idx="8">
                  <c:v>1.0252968181098623</c:v>
                </c:pt>
                <c:pt idx="9">
                  <c:v>2.0245211334494231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8-4D17-B3A8-C00EE37D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776"/>
        <c:axId val="435020320"/>
      </c:scatterChart>
      <c:valAx>
        <c:axId val="43501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20320"/>
        <c:crosses val="autoZero"/>
        <c:crossBetween val="midCat"/>
      </c:valAx>
      <c:valAx>
        <c:axId val="43502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'2018-07-23'!$E$2:$E$6</c:f>
              <c:numCache>
                <c:formatCode>General</c:formatCode>
                <c:ptCount val="5"/>
                <c:pt idx="0">
                  <c:v>2.641</c:v>
                </c:pt>
                <c:pt idx="1">
                  <c:v>1.399</c:v>
                </c:pt>
                <c:pt idx="2">
                  <c:v>0.746</c:v>
                </c:pt>
                <c:pt idx="3">
                  <c:v>0.47099999999999992</c:v>
                </c:pt>
                <c:pt idx="4">
                  <c:v>0</c:v>
                </c:pt>
              </c:numCache>
            </c:numRef>
          </c:xVal>
          <c:yVal>
            <c:numRef>
              <c:f>'2018-07-23'!$A$2:$A$6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7-420D-8720-8EA2D0FD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14296"/>
        <c:axId val="2134535768"/>
      </c:scatterChart>
      <c:valAx>
        <c:axId val="211691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</a:t>
                </a:r>
                <a:r>
                  <a:rPr lang="en-US" baseline="0"/>
                  <a:t> Readings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535768"/>
        <c:crosses val="autoZero"/>
        <c:crossBetween val="midCat"/>
      </c:valAx>
      <c:valAx>
        <c:axId val="2134535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</a:t>
                </a:r>
                <a:r>
                  <a:rPr lang="en-US" baseline="0"/>
                  <a:t>e Conc.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9142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'2018-07-23'!$H$7:$H$16</c:f>
              <c:numCache>
                <c:formatCode>General</c:formatCode>
                <c:ptCount val="10"/>
                <c:pt idx="0">
                  <c:v>30</c:v>
                </c:pt>
                <c:pt idx="1">
                  <c:v>35.200000000000003</c:v>
                </c:pt>
                <c:pt idx="2">
                  <c:v>39.299999999999997</c:v>
                </c:pt>
                <c:pt idx="3">
                  <c:v>44.9</c:v>
                </c:pt>
                <c:pt idx="4">
                  <c:v>49</c:v>
                </c:pt>
                <c:pt idx="5">
                  <c:v>53.4</c:v>
                </c:pt>
                <c:pt idx="6">
                  <c:v>57.4</c:v>
                </c:pt>
                <c:pt idx="7">
                  <c:v>62.9</c:v>
                </c:pt>
                <c:pt idx="8">
                  <c:v>67.2</c:v>
                </c:pt>
                <c:pt idx="9">
                  <c:v>70.099999999999994</c:v>
                </c:pt>
              </c:numCache>
            </c:numRef>
          </c:xVal>
          <c:yVal>
            <c:numRef>
              <c:f>'2018-07-23'!$G$7:$G$16</c:f>
              <c:numCache>
                <c:formatCode>General</c:formatCode>
                <c:ptCount val="10"/>
                <c:pt idx="0">
                  <c:v>1</c:v>
                </c:pt>
                <c:pt idx="1">
                  <c:v>0.78314620853315531</c:v>
                </c:pt>
                <c:pt idx="2">
                  <c:v>0.7321217870115444</c:v>
                </c:pt>
                <c:pt idx="3">
                  <c:v>0.38770694174067338</c:v>
                </c:pt>
                <c:pt idx="4">
                  <c:v>0.36219473097986793</c:v>
                </c:pt>
                <c:pt idx="5">
                  <c:v>0.19636536103463459</c:v>
                </c:pt>
                <c:pt idx="6">
                  <c:v>0.26014588793664706</c:v>
                </c:pt>
                <c:pt idx="7">
                  <c:v>0.14534093951302415</c:v>
                </c:pt>
                <c:pt idx="8">
                  <c:v>0.20912146641503707</c:v>
                </c:pt>
                <c:pt idx="9">
                  <c:v>0.31117030945825752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D-4460-AEEA-720DCD2F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526072"/>
        <c:axId val="2131803320"/>
      </c:scatterChart>
      <c:valAx>
        <c:axId val="2132526072"/>
        <c:scaling>
          <c:orientation val="minMax"/>
          <c:min val="25"/>
        </c:scaling>
        <c:delete val="0"/>
        <c:axPos val="b"/>
        <c:numFmt formatCode="General" sourceLinked="1"/>
        <c:majorTickMark val="out"/>
        <c:minorTickMark val="none"/>
        <c:tickLblPos val="nextTo"/>
        <c:crossAx val="2131803320"/>
        <c:crosses val="autoZero"/>
        <c:crossBetween val="midCat"/>
      </c:valAx>
      <c:valAx>
        <c:axId val="2131803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2526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'2018-07-25 (1st quant)'!$E$2:$E$6</c:f>
              <c:numCache>
                <c:formatCode>General</c:formatCode>
                <c:ptCount val="5"/>
                <c:pt idx="0">
                  <c:v>1.9739999999999998</c:v>
                </c:pt>
                <c:pt idx="1">
                  <c:v>1.1164999999999998</c:v>
                </c:pt>
                <c:pt idx="2">
                  <c:v>0.60300000000000009</c:v>
                </c:pt>
                <c:pt idx="3">
                  <c:v>0.31</c:v>
                </c:pt>
                <c:pt idx="4">
                  <c:v>0</c:v>
                </c:pt>
              </c:numCache>
            </c:numRef>
          </c:xVal>
          <c:yVal>
            <c:numRef>
              <c:f>'2018-07-25 (1st quant)'!$A$2:$A$6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D8-4021-9851-F1B9C384F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053144"/>
        <c:axId val="2134558536"/>
      </c:scatterChart>
      <c:valAx>
        <c:axId val="211505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58536"/>
        <c:crosses val="autoZero"/>
        <c:crossBetween val="midCat"/>
      </c:valAx>
      <c:valAx>
        <c:axId val="213455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5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'2018-07-25 (unfold)'!$E$2:$E$6</c:f>
              <c:numCache>
                <c:formatCode>General</c:formatCode>
                <c:ptCount val="5"/>
                <c:pt idx="0">
                  <c:v>2.1335000000000002</c:v>
                </c:pt>
                <c:pt idx="1">
                  <c:v>1.1095000000000002</c:v>
                </c:pt>
                <c:pt idx="2">
                  <c:v>0.64600000000000002</c:v>
                </c:pt>
                <c:pt idx="3">
                  <c:v>0.35450000000000004</c:v>
                </c:pt>
                <c:pt idx="4">
                  <c:v>0</c:v>
                </c:pt>
              </c:numCache>
            </c:numRef>
          </c:xVal>
          <c:yVal>
            <c:numRef>
              <c:f>'2018-07-25 (unfold)'!$A$2:$A$6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4-413B-A557-DA21A185F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331016"/>
        <c:axId val="2118664424"/>
      </c:scatterChart>
      <c:valAx>
        <c:axId val="21183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64424"/>
        <c:crosses val="autoZero"/>
        <c:crossBetween val="midCat"/>
      </c:valAx>
      <c:valAx>
        <c:axId val="211866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 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33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Unfolding</a:t>
            </a:r>
            <a:r>
              <a:rPr lang="en-US" baseline="0"/>
              <a:t> Curve using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'2018-07-25 (unfold)'!$G$7:$G$16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35.6</c:v>
                </c:pt>
                <c:pt idx="4">
                  <c:v>41.3</c:v>
                </c:pt>
                <c:pt idx="5">
                  <c:v>44.8</c:v>
                </c:pt>
                <c:pt idx="6">
                  <c:v>50.3</c:v>
                </c:pt>
                <c:pt idx="7">
                  <c:v>54.9</c:v>
                </c:pt>
                <c:pt idx="8">
                  <c:v>60</c:v>
                </c:pt>
                <c:pt idx="9">
                  <c:v>69.7</c:v>
                </c:pt>
              </c:numCache>
            </c:numRef>
          </c:xVal>
          <c:yVal>
            <c:numRef>
              <c:f>'2018-07-25 (unfold)'!$H$7:$H$16</c:f>
              <c:numCache>
                <c:formatCode>General</c:formatCode>
                <c:ptCount val="10"/>
                <c:pt idx="0">
                  <c:v>1</c:v>
                </c:pt>
                <c:pt idx="1">
                  <c:v>1.0073083878855806</c:v>
                </c:pt>
                <c:pt idx="2">
                  <c:v>0.98416515958124273</c:v>
                </c:pt>
                <c:pt idx="3">
                  <c:v>0.91960773325861611</c:v>
                </c:pt>
                <c:pt idx="4">
                  <c:v>0.9037728928398584</c:v>
                </c:pt>
                <c:pt idx="5">
                  <c:v>0.89768256960187476</c:v>
                </c:pt>
                <c:pt idx="6">
                  <c:v>0.90011869889706841</c:v>
                </c:pt>
                <c:pt idx="7">
                  <c:v>0.90011869889706841</c:v>
                </c:pt>
                <c:pt idx="8">
                  <c:v>0.88062966453552061</c:v>
                </c:pt>
                <c:pt idx="9">
                  <c:v>0.8769754705927304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6-4DA1-8076-FE4C0CE2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28216"/>
        <c:axId val="2119728088"/>
      </c:scatterChart>
      <c:valAx>
        <c:axId val="21318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28088"/>
        <c:crosses val="autoZero"/>
        <c:crossBetween val="midCat"/>
      </c:valAx>
      <c:valAx>
        <c:axId val="2119728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2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Unfolding curve using highlighted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'2018-07-25 (unfold)'!$E$19:$E$28</c:f>
              <c:numCache>
                <c:formatCode>General</c:formatCode>
                <c:ptCount val="10"/>
                <c:pt idx="0">
                  <c:v>0.39880660000000007</c:v>
                </c:pt>
                <c:pt idx="1">
                  <c:v>0.39019900000000007</c:v>
                </c:pt>
                <c:pt idx="2">
                  <c:v>0.38732980000000006</c:v>
                </c:pt>
                <c:pt idx="3">
                  <c:v>0.36820180000000002</c:v>
                </c:pt>
                <c:pt idx="4">
                  <c:v>0.35863780000000006</c:v>
                </c:pt>
                <c:pt idx="5">
                  <c:v>0.35385580000000005</c:v>
                </c:pt>
                <c:pt idx="6">
                  <c:v>0.35194300000000001</c:v>
                </c:pt>
                <c:pt idx="8">
                  <c:v>0.3404662</c:v>
                </c:pt>
                <c:pt idx="9">
                  <c:v>0.3385534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7-4516-B7AD-978F23DA6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74392"/>
        <c:axId val="2139407160"/>
      </c:scatterChart>
      <c:valAx>
        <c:axId val="211227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07160"/>
        <c:crosses val="autoZero"/>
        <c:crossBetween val="midCat"/>
      </c:valAx>
      <c:valAx>
        <c:axId val="2139407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7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'2018-07-27 (new unfold)'!$E$2:$E$6</c:f>
              <c:numCache>
                <c:formatCode>General</c:formatCode>
                <c:ptCount val="5"/>
                <c:pt idx="0">
                  <c:v>1.9615000000000002</c:v>
                </c:pt>
                <c:pt idx="1">
                  <c:v>0.59400000000000008</c:v>
                </c:pt>
                <c:pt idx="2">
                  <c:v>0.13150000000000001</c:v>
                </c:pt>
                <c:pt idx="3">
                  <c:v>3.0000000000000027E-3</c:v>
                </c:pt>
                <c:pt idx="4">
                  <c:v>0</c:v>
                </c:pt>
              </c:numCache>
            </c:numRef>
          </c:xVal>
          <c:yVal>
            <c:numRef>
              <c:f>'2018-07-27 (new unfold)'!$A$2:$A$6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8-4D82-AD5F-17599C3E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76952"/>
        <c:axId val="428773344"/>
      </c:scatterChart>
      <c:valAx>
        <c:axId val="42877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73344"/>
        <c:crosses val="autoZero"/>
        <c:crossBetween val="midCat"/>
      </c:valAx>
      <c:valAx>
        <c:axId val="4287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7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'2018-07-27 (new unfold)'!$G$7:$G$16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35.6</c:v>
                </c:pt>
                <c:pt idx="4">
                  <c:v>41.3</c:v>
                </c:pt>
                <c:pt idx="5">
                  <c:v>44.8</c:v>
                </c:pt>
                <c:pt idx="6">
                  <c:v>50.3</c:v>
                </c:pt>
                <c:pt idx="7">
                  <c:v>54.9</c:v>
                </c:pt>
                <c:pt idx="8">
                  <c:v>60</c:v>
                </c:pt>
                <c:pt idx="9">
                  <c:v>69.7</c:v>
                </c:pt>
              </c:numCache>
            </c:numRef>
          </c:xVal>
          <c:yVal>
            <c:numRef>
              <c:f>'2018-07-27 (new unfold)'!$H$7:$H$16</c:f>
              <c:numCache>
                <c:formatCode>General</c:formatCode>
                <c:ptCount val="10"/>
                <c:pt idx="0">
                  <c:v>1</c:v>
                </c:pt>
                <c:pt idx="1">
                  <c:v>1.044906495230941</c:v>
                </c:pt>
                <c:pt idx="2">
                  <c:v>1.1088018958517005</c:v>
                </c:pt>
                <c:pt idx="3">
                  <c:v>0.9291336290934834</c:v>
                </c:pt>
                <c:pt idx="4">
                  <c:v>0.79934935279934594</c:v>
                </c:pt>
                <c:pt idx="5">
                  <c:v>0.88384656135249628</c:v>
                </c:pt>
                <c:pt idx="6">
                  <c:v>0.73400415214031833</c:v>
                </c:pt>
                <c:pt idx="7">
                  <c:v>0.73400415214031833</c:v>
                </c:pt>
                <c:pt idx="8">
                  <c:v>1.2483085905226414</c:v>
                </c:pt>
                <c:pt idx="9">
                  <c:v>1.3676151926884605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4-40A3-97AE-92DC6FEA5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61256"/>
        <c:axId val="435461584"/>
      </c:scatterChart>
      <c:valAx>
        <c:axId val="43546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61584"/>
        <c:crosses val="autoZero"/>
        <c:crossBetween val="midCat"/>
      </c:valAx>
      <c:valAx>
        <c:axId val="4354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6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4</xdr:row>
      <xdr:rowOff>25400</xdr:rowOff>
    </xdr:from>
    <xdr:to>
      <xdr:col>17</xdr:col>
      <xdr:colOff>50800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</xdr:row>
      <xdr:rowOff>152400</xdr:rowOff>
    </xdr:from>
    <xdr:to>
      <xdr:col>18</xdr:col>
      <xdr:colOff>749300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762000</xdr:colOff>
      <xdr:row>18</xdr:row>
      <xdr:rowOff>25400</xdr:rowOff>
    </xdr:from>
    <xdr:to>
      <xdr:col>6</xdr:col>
      <xdr:colOff>342900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8</xdr:row>
      <xdr:rowOff>114300</xdr:rowOff>
    </xdr:from>
    <xdr:to>
      <xdr:col>14</xdr:col>
      <xdr:colOff>85725</xdr:colOff>
      <xdr:row>23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16A61-0BEC-45A6-8255-28FEC1A12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</xdr:colOff>
      <xdr:row>0</xdr:row>
      <xdr:rowOff>134937</xdr:rowOff>
    </xdr:from>
    <xdr:to>
      <xdr:col>17</xdr:col>
      <xdr:colOff>490537</xdr:colOff>
      <xdr:row>14</xdr:row>
      <xdr:rowOff>77787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75A48D-352E-415A-8D5E-665FCDCCC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174625</xdr:colOff>
      <xdr:row>15</xdr:row>
      <xdr:rowOff>26987</xdr:rowOff>
    </xdr:from>
    <xdr:to>
      <xdr:col>13</xdr:col>
      <xdr:colOff>631825</xdr:colOff>
      <xdr:row>28</xdr:row>
      <xdr:rowOff>169862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A27785-889E-4C76-A2FB-15846777B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438150</xdr:colOff>
      <xdr:row>30</xdr:row>
      <xdr:rowOff>123824</xdr:rowOff>
    </xdr:from>
    <xdr:to>
      <xdr:col>13</xdr:col>
      <xdr:colOff>38100</xdr:colOff>
      <xdr:row>42</xdr:row>
      <xdr:rowOff>138111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1E3961-22CA-470D-B51F-0ECFF4A88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528637</xdr:colOff>
      <xdr:row>0</xdr:row>
      <xdr:rowOff>0</xdr:rowOff>
    </xdr:from>
    <xdr:to>
      <xdr:col>16</xdr:col>
      <xdr:colOff>300037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1820F-8AF8-4FC4-8F06-3162D5EE9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13</xdr:row>
      <xdr:rowOff>95250</xdr:rowOff>
    </xdr:from>
    <xdr:to>
      <xdr:col>16</xdr:col>
      <xdr:colOff>28575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781A87-FBAF-4EB4-87D4-D14A2C712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271462</xdr:colOff>
      <xdr:row>9</xdr:row>
      <xdr:rowOff>19050</xdr:rowOff>
    </xdr:from>
    <xdr:to>
      <xdr:col>16</xdr:col>
      <xdr:colOff>42862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F16BC-E1D6-4094-A7AC-85C07E04D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23</xdr:row>
      <xdr:rowOff>76200</xdr:rowOff>
    </xdr:from>
    <xdr:to>
      <xdr:col>15</xdr:col>
      <xdr:colOff>609600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E621CF-5AA7-4738-985B-2FFC5DC43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5</xdr:row>
      <xdr:rowOff>19050</xdr:rowOff>
    </xdr:from>
    <xdr:to>
      <xdr:col>15</xdr:col>
      <xdr:colOff>609600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D860-9694-449E-9F61-B8A094319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180975</xdr:rowOff>
    </xdr:from>
    <xdr:to>
      <xdr:col>12</xdr:col>
      <xdr:colOff>571500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5EC09-B4C4-46B3-9E20-557A24A53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17</xdr:row>
      <xdr:rowOff>57150</xdr:rowOff>
    </xdr:from>
    <xdr:to>
      <xdr:col>12</xdr:col>
      <xdr:colOff>561975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A32235-67C9-48C5-BEFA-4DA0932BA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G7" sqref="G7"/>
    </sheetView>
  </sheetViews>
  <sheetFormatPr defaultColWidth="11" defaultRowHeight="15.75" x14ac:dyDescent="0.25"/>
  <cols>
    <col min="7" max="7" width="24.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>
        <v>2</v>
      </c>
      <c r="B2">
        <v>2.3079999999999998</v>
      </c>
      <c r="C2">
        <v>2.1469999999999998</v>
      </c>
      <c r="D2">
        <f>AVERAGE(B2:C2)</f>
        <v>2.2275</v>
      </c>
      <c r="E2">
        <f>D2-$D$6</f>
        <v>2.1555</v>
      </c>
    </row>
    <row r="3" spans="1:7" x14ac:dyDescent="0.25">
      <c r="A3">
        <v>1</v>
      </c>
      <c r="B3">
        <v>0.76500000000000001</v>
      </c>
      <c r="C3">
        <v>0.877</v>
      </c>
      <c r="D3">
        <f>AVERAGE(B3:C3)</f>
        <v>0.82099999999999995</v>
      </c>
      <c r="E3">
        <f t="shared" ref="E3:E10" si="0">D3-$D$6</f>
        <v>0.749</v>
      </c>
    </row>
    <row r="4" spans="1:7" x14ac:dyDescent="0.25">
      <c r="A4">
        <v>0.5</v>
      </c>
      <c r="B4">
        <v>0.45800000000000002</v>
      </c>
      <c r="C4">
        <v>0.59499999999999997</v>
      </c>
      <c r="D4">
        <f t="shared" ref="D4:D10" si="1">AVERAGE(B4:C4)</f>
        <v>0.52649999999999997</v>
      </c>
      <c r="E4">
        <f t="shared" si="0"/>
        <v>0.45449999999999996</v>
      </c>
    </row>
    <row r="5" spans="1:7" x14ac:dyDescent="0.25">
      <c r="A5">
        <v>0.25</v>
      </c>
      <c r="B5">
        <v>0.34300000000000003</v>
      </c>
      <c r="C5">
        <v>7.1999999999999995E-2</v>
      </c>
      <c r="D5">
        <f t="shared" si="1"/>
        <v>0.20750000000000002</v>
      </c>
      <c r="E5">
        <f t="shared" si="0"/>
        <v>0.13550000000000001</v>
      </c>
    </row>
    <row r="6" spans="1:7" x14ac:dyDescent="0.25">
      <c r="A6">
        <v>0</v>
      </c>
      <c r="B6">
        <v>0.13400000000000001</v>
      </c>
      <c r="C6">
        <v>7.1999999999999995E-2</v>
      </c>
      <c r="D6">
        <v>7.1999999999999995E-2</v>
      </c>
      <c r="E6">
        <f t="shared" si="0"/>
        <v>0</v>
      </c>
    </row>
    <row r="7" spans="1:7" x14ac:dyDescent="0.25">
      <c r="A7" t="s">
        <v>3</v>
      </c>
      <c r="B7">
        <v>0.64200000000000002</v>
      </c>
      <c r="C7">
        <v>0.59699999999999998</v>
      </c>
      <c r="D7">
        <f>AVERAGE(B7:C7)</f>
        <v>0.61949999999999994</v>
      </c>
      <c r="E7">
        <f>D7-$D$6</f>
        <v>0.54749999999999999</v>
      </c>
      <c r="F7">
        <f>(0.9032*E7)+0.1188</f>
        <v>0.61330200000000001</v>
      </c>
      <c r="G7">
        <f>F7-F8</f>
        <v>9.5287600000000028E-2</v>
      </c>
    </row>
    <row r="8" spans="1:7" x14ac:dyDescent="0.25">
      <c r="A8" t="s">
        <v>5</v>
      </c>
      <c r="B8">
        <v>0.52100000000000002</v>
      </c>
      <c r="C8">
        <v>0.50700000000000001</v>
      </c>
      <c r="D8">
        <f t="shared" si="1"/>
        <v>0.51400000000000001</v>
      </c>
      <c r="E8">
        <f t="shared" si="0"/>
        <v>0.442</v>
      </c>
      <c r="F8">
        <f t="shared" ref="F8:F10" si="2">(0.9032*E8)+0.1188</f>
        <v>0.51801439999999999</v>
      </c>
    </row>
    <row r="9" spans="1:7" x14ac:dyDescent="0.25">
      <c r="A9" t="s">
        <v>4</v>
      </c>
      <c r="B9">
        <v>0.77800000000000002</v>
      </c>
      <c r="C9">
        <v>0.74299999999999999</v>
      </c>
      <c r="D9">
        <f t="shared" si="1"/>
        <v>0.76049999999999995</v>
      </c>
      <c r="E9">
        <f t="shared" si="0"/>
        <v>0.6885</v>
      </c>
      <c r="F9">
        <f t="shared" si="2"/>
        <v>0.74065320000000001</v>
      </c>
      <c r="G9">
        <f>F9-F10</f>
        <v>0.15670519999999999</v>
      </c>
    </row>
    <row r="10" spans="1:7" x14ac:dyDescent="0.25">
      <c r="A10" t="s">
        <v>6</v>
      </c>
      <c r="B10">
        <v>0.59899999999999998</v>
      </c>
      <c r="C10">
        <v>0.57499999999999996</v>
      </c>
      <c r="D10">
        <f t="shared" si="1"/>
        <v>0.58699999999999997</v>
      </c>
      <c r="E10">
        <f t="shared" si="0"/>
        <v>0.51500000000000001</v>
      </c>
      <c r="F10">
        <f t="shared" si="2"/>
        <v>0.58394800000000002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H22" sqref="H22"/>
    </sheetView>
  </sheetViews>
  <sheetFormatPr defaultColWidth="11" defaultRowHeight="15.7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8" x14ac:dyDescent="0.25">
      <c r="A2">
        <v>2</v>
      </c>
      <c r="B2">
        <v>2.7589999999999999</v>
      </c>
      <c r="C2">
        <v>2.6829999999999998</v>
      </c>
      <c r="D2">
        <f>AVERAGE(B2:C2)</f>
        <v>2.7210000000000001</v>
      </c>
      <c r="E2">
        <f>D2-$D$6</f>
        <v>2.641</v>
      </c>
    </row>
    <row r="3" spans="1:8" x14ac:dyDescent="0.25">
      <c r="A3">
        <v>1</v>
      </c>
      <c r="B3">
        <v>1.4770000000000001</v>
      </c>
      <c r="C3">
        <v>1.4810000000000001</v>
      </c>
      <c r="D3">
        <f t="shared" ref="D3:D16" si="0">AVERAGE(B3:C3)</f>
        <v>1.4790000000000001</v>
      </c>
      <c r="E3">
        <f t="shared" ref="E3:E16" si="1">D3-$D$6</f>
        <v>1.399</v>
      </c>
    </row>
    <row r="4" spans="1:8" x14ac:dyDescent="0.25">
      <c r="A4">
        <v>0.5</v>
      </c>
      <c r="B4">
        <v>0.82599999999999996</v>
      </c>
      <c r="C4">
        <v>0.82599999999999996</v>
      </c>
      <c r="D4">
        <f t="shared" si="0"/>
        <v>0.82599999999999996</v>
      </c>
      <c r="E4">
        <f t="shared" si="1"/>
        <v>0.746</v>
      </c>
    </row>
    <row r="5" spans="1:8" x14ac:dyDescent="0.25">
      <c r="A5">
        <v>0.25</v>
      </c>
      <c r="B5">
        <v>0.57399999999999995</v>
      </c>
      <c r="C5">
        <v>0.52800000000000002</v>
      </c>
      <c r="D5">
        <f t="shared" si="0"/>
        <v>0.55099999999999993</v>
      </c>
      <c r="E5">
        <f t="shared" si="1"/>
        <v>0.47099999999999992</v>
      </c>
    </row>
    <row r="6" spans="1:8" x14ac:dyDescent="0.25">
      <c r="A6">
        <v>0</v>
      </c>
      <c r="B6">
        <v>9.2999999999999999E-2</v>
      </c>
      <c r="C6">
        <v>6.7000000000000004E-2</v>
      </c>
      <c r="D6">
        <f t="shared" si="0"/>
        <v>0.08</v>
      </c>
      <c r="E6">
        <f t="shared" si="1"/>
        <v>0</v>
      </c>
    </row>
    <row r="7" spans="1:8" x14ac:dyDescent="0.25">
      <c r="A7" t="s">
        <v>11</v>
      </c>
      <c r="B7">
        <v>0.19900000000000001</v>
      </c>
      <c r="C7">
        <v>0.19900000000000001</v>
      </c>
      <c r="D7">
        <f t="shared" si="0"/>
        <v>0.19900000000000001</v>
      </c>
      <c r="E7">
        <f t="shared" si="1"/>
        <v>0.11900000000000001</v>
      </c>
      <c r="F7">
        <f>(0.7719*E7) - 0.0616</f>
        <v>3.0256100000000008E-2</v>
      </c>
      <c r="G7">
        <f>F7/$F$7</f>
        <v>1</v>
      </c>
      <c r="H7">
        <v>30</v>
      </c>
    </row>
    <row r="8" spans="1:8" x14ac:dyDescent="0.25">
      <c r="A8" t="s">
        <v>12</v>
      </c>
      <c r="B8">
        <v>0.189</v>
      </c>
      <c r="C8">
        <v>0.192</v>
      </c>
      <c r="D8">
        <f t="shared" si="0"/>
        <v>0.1905</v>
      </c>
      <c r="E8">
        <f t="shared" si="1"/>
        <v>0.1105</v>
      </c>
      <c r="F8">
        <f t="shared" ref="F8:F16" si="2">(0.7719*E8) - 0.0616</f>
        <v>2.3694950000000006E-2</v>
      </c>
      <c r="G8">
        <f t="shared" ref="G8:G15" si="3">F8/$F$7</f>
        <v>0.78314620853315531</v>
      </c>
      <c r="H8">
        <v>35.200000000000003</v>
      </c>
    </row>
    <row r="9" spans="1:8" x14ac:dyDescent="0.25">
      <c r="A9" t="s">
        <v>13</v>
      </c>
      <c r="B9">
        <v>0.189</v>
      </c>
      <c r="C9">
        <v>0.188</v>
      </c>
      <c r="D9">
        <f t="shared" si="0"/>
        <v>0.1885</v>
      </c>
      <c r="E9">
        <f t="shared" si="1"/>
        <v>0.1085</v>
      </c>
      <c r="F9">
        <f t="shared" si="2"/>
        <v>2.2151149999999994E-2</v>
      </c>
      <c r="G9">
        <f t="shared" si="3"/>
        <v>0.7321217870115444</v>
      </c>
      <c r="H9">
        <v>39.299999999999997</v>
      </c>
    </row>
    <row r="10" spans="1:8" x14ac:dyDescent="0.25">
      <c r="A10" t="s">
        <v>14</v>
      </c>
      <c r="B10">
        <v>0.17499999999999999</v>
      </c>
      <c r="C10">
        <v>0.17499999999999999</v>
      </c>
      <c r="D10">
        <f t="shared" si="0"/>
        <v>0.17499999999999999</v>
      </c>
      <c r="E10">
        <f t="shared" si="1"/>
        <v>9.4999999999999987E-2</v>
      </c>
      <c r="F10">
        <f t="shared" si="2"/>
        <v>1.1730499999999991E-2</v>
      </c>
      <c r="G10">
        <f t="shared" si="3"/>
        <v>0.38770694174067338</v>
      </c>
      <c r="H10">
        <v>44.9</v>
      </c>
    </row>
    <row r="11" spans="1:8" x14ac:dyDescent="0.25">
      <c r="A11" t="s">
        <v>15</v>
      </c>
      <c r="B11">
        <v>0.17399999999999999</v>
      </c>
      <c r="C11">
        <v>0.17399999999999999</v>
      </c>
      <c r="D11">
        <f t="shared" si="0"/>
        <v>0.17399999999999999</v>
      </c>
      <c r="E11">
        <f t="shared" si="1"/>
        <v>9.3999999999999986E-2</v>
      </c>
      <c r="F11">
        <f t="shared" si="2"/>
        <v>1.0958599999999985E-2</v>
      </c>
      <c r="G11">
        <f t="shared" si="3"/>
        <v>0.36219473097986793</v>
      </c>
      <c r="H11">
        <v>49</v>
      </c>
    </row>
    <row r="12" spans="1:8" x14ac:dyDescent="0.25">
      <c r="A12" t="s">
        <v>16</v>
      </c>
      <c r="B12">
        <v>0.16700000000000001</v>
      </c>
      <c r="C12">
        <v>0.16800000000000001</v>
      </c>
      <c r="D12">
        <f t="shared" si="0"/>
        <v>0.16750000000000001</v>
      </c>
      <c r="E12">
        <f t="shared" si="1"/>
        <v>8.7500000000000008E-2</v>
      </c>
      <c r="F12">
        <f t="shared" si="2"/>
        <v>5.941250000000009E-3</v>
      </c>
      <c r="G12">
        <f t="shared" si="3"/>
        <v>0.19636536103463459</v>
      </c>
      <c r="H12">
        <v>53.4</v>
      </c>
    </row>
    <row r="13" spans="1:8" x14ac:dyDescent="0.25">
      <c r="A13" t="s">
        <v>17</v>
      </c>
      <c r="B13">
        <v>0.16600000000000001</v>
      </c>
      <c r="C13">
        <v>0.17399999999999999</v>
      </c>
      <c r="D13">
        <f t="shared" si="0"/>
        <v>0.16999999999999998</v>
      </c>
      <c r="E13">
        <f t="shared" si="1"/>
        <v>8.9999999999999983E-2</v>
      </c>
      <c r="F13">
        <f t="shared" si="2"/>
        <v>7.8709999999999891E-3</v>
      </c>
      <c r="G13">
        <f t="shared" si="3"/>
        <v>0.26014588793664706</v>
      </c>
      <c r="H13">
        <v>57.4</v>
      </c>
    </row>
    <row r="14" spans="1:8" x14ac:dyDescent="0.25">
      <c r="A14" t="s">
        <v>18</v>
      </c>
      <c r="B14">
        <v>0.16700000000000001</v>
      </c>
      <c r="C14">
        <v>0.16400000000000001</v>
      </c>
      <c r="D14">
        <f t="shared" si="0"/>
        <v>0.16550000000000001</v>
      </c>
      <c r="E14">
        <f t="shared" si="1"/>
        <v>8.5500000000000007E-2</v>
      </c>
      <c r="F14">
        <f t="shared" si="2"/>
        <v>4.3974500000000111E-3</v>
      </c>
      <c r="G14">
        <f t="shared" si="3"/>
        <v>0.14534093951302415</v>
      </c>
      <c r="H14">
        <v>62.9</v>
      </c>
    </row>
    <row r="15" spans="1:8" x14ac:dyDescent="0.25">
      <c r="A15" t="s">
        <v>19</v>
      </c>
      <c r="B15">
        <v>0.16800000000000001</v>
      </c>
      <c r="C15">
        <v>0.16800000000000001</v>
      </c>
      <c r="D15">
        <f t="shared" si="0"/>
        <v>0.16800000000000001</v>
      </c>
      <c r="E15">
        <f t="shared" si="1"/>
        <v>8.8000000000000009E-2</v>
      </c>
      <c r="F15">
        <f t="shared" si="2"/>
        <v>6.327200000000005E-3</v>
      </c>
      <c r="G15">
        <f t="shared" si="3"/>
        <v>0.20912146641503707</v>
      </c>
      <c r="H15">
        <v>67.2</v>
      </c>
    </row>
    <row r="16" spans="1:8" x14ac:dyDescent="0.25">
      <c r="A16" t="s">
        <v>20</v>
      </c>
      <c r="B16">
        <v>0.17</v>
      </c>
      <c r="C16">
        <v>0.17399999999999999</v>
      </c>
      <c r="D16">
        <f t="shared" si="0"/>
        <v>0.17199999999999999</v>
      </c>
      <c r="E16">
        <f t="shared" si="1"/>
        <v>9.1999999999999985E-2</v>
      </c>
      <c r="F16">
        <f t="shared" si="2"/>
        <v>9.4147999999999871E-3</v>
      </c>
      <c r="G16">
        <f>F16/$F$7</f>
        <v>0.31117030945825752</v>
      </c>
      <c r="H16">
        <v>70.099999999999994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zoomScale="115" zoomScaleNormal="115" zoomScalePageLayoutView="115" workbookViewId="0">
      <selection activeCell="D13" sqref="D13"/>
    </sheetView>
  </sheetViews>
  <sheetFormatPr defaultColWidth="8.875" defaultRowHeight="15.75" x14ac:dyDescent="0.25"/>
  <cols>
    <col min="1" max="1" width="7.875" bestFit="1" customWidth="1"/>
    <col min="2" max="3" width="5.875" bestFit="1" customWidth="1"/>
    <col min="4" max="4" width="6.875" bestFit="1" customWidth="1"/>
    <col min="5" max="5" width="10" bestFit="1" customWidth="1"/>
    <col min="6" max="6" width="9.875" bestFit="1" customWidth="1"/>
    <col min="7" max="7" width="24.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6" x14ac:dyDescent="0.25">
      <c r="A2">
        <v>2</v>
      </c>
      <c r="B2">
        <v>2.3559999999999999</v>
      </c>
      <c r="C2">
        <v>1.736</v>
      </c>
      <c r="D2">
        <f>AVERAGE(B2:C2)</f>
        <v>2.0459999999999998</v>
      </c>
      <c r="E2">
        <f>D2-$D$6</f>
        <v>1.9739999999999998</v>
      </c>
      <c r="F2">
        <f t="shared" ref="F2:F7" si="0">(1.0182*E2) - 0.0652</f>
        <v>1.9447267999999998</v>
      </c>
    </row>
    <row r="3" spans="1:6" x14ac:dyDescent="0.25">
      <c r="A3">
        <v>1</v>
      </c>
      <c r="B3">
        <v>1.1659999999999999</v>
      </c>
      <c r="C3">
        <v>1.2110000000000001</v>
      </c>
      <c r="D3">
        <f>AVERAGE(B3:C3)</f>
        <v>1.1884999999999999</v>
      </c>
      <c r="E3">
        <f t="shared" ref="E3:E7" si="1">D3-$D$6</f>
        <v>1.1164999999999998</v>
      </c>
      <c r="F3">
        <f t="shared" si="0"/>
        <v>1.0716203</v>
      </c>
    </row>
    <row r="4" spans="1:6" x14ac:dyDescent="0.25">
      <c r="A4">
        <v>0.5</v>
      </c>
      <c r="B4">
        <v>0.68100000000000005</v>
      </c>
      <c r="C4">
        <v>0.66900000000000004</v>
      </c>
      <c r="D4">
        <f t="shared" ref="D4:D5" si="2">AVERAGE(B4:C4)</f>
        <v>0.67500000000000004</v>
      </c>
      <c r="E4">
        <f t="shared" si="1"/>
        <v>0.60300000000000009</v>
      </c>
      <c r="F4">
        <f t="shared" si="0"/>
        <v>0.5487746</v>
      </c>
    </row>
    <row r="5" spans="1:6" x14ac:dyDescent="0.25">
      <c r="A5">
        <v>0.25</v>
      </c>
      <c r="B5">
        <v>0.39</v>
      </c>
      <c r="C5">
        <v>0.374</v>
      </c>
      <c r="D5">
        <f t="shared" si="2"/>
        <v>0.38200000000000001</v>
      </c>
      <c r="E5">
        <f t="shared" si="1"/>
        <v>0.31</v>
      </c>
      <c r="F5">
        <f t="shared" si="0"/>
        <v>0.250442</v>
      </c>
    </row>
    <row r="6" spans="1:6" x14ac:dyDescent="0.25">
      <c r="A6">
        <v>0</v>
      </c>
      <c r="B6">
        <v>6.8000000000000005E-2</v>
      </c>
      <c r="C6">
        <v>6.7000000000000004E-2</v>
      </c>
      <c r="D6">
        <v>7.1999999999999995E-2</v>
      </c>
      <c r="E6">
        <f t="shared" si="1"/>
        <v>0</v>
      </c>
      <c r="F6">
        <f t="shared" si="0"/>
        <v>-6.5199999999999994E-2</v>
      </c>
    </row>
    <row r="7" spans="1:6" x14ac:dyDescent="0.25">
      <c r="A7" t="s">
        <v>21</v>
      </c>
      <c r="B7">
        <v>0.76700000000000002</v>
      </c>
      <c r="C7">
        <v>0.78200000000000003</v>
      </c>
      <c r="D7">
        <f>AVERAGE(B7:C7)</f>
        <v>0.77449999999999997</v>
      </c>
      <c r="E7">
        <f t="shared" si="1"/>
        <v>0.70250000000000001</v>
      </c>
      <c r="F7">
        <f t="shared" si="0"/>
        <v>0.65008549999999998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workbookViewId="0">
      <selection sqref="A1:H16"/>
    </sheetView>
  </sheetViews>
  <sheetFormatPr defaultColWidth="8.875" defaultRowHeight="15.75" x14ac:dyDescent="0.25"/>
  <cols>
    <col min="1" max="1" width="6.625" bestFit="1" customWidth="1"/>
    <col min="2" max="3" width="5.875" bestFit="1" customWidth="1"/>
    <col min="4" max="4" width="6.875" bestFit="1" customWidth="1"/>
    <col min="5" max="5" width="10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8" x14ac:dyDescent="0.25">
      <c r="A2">
        <v>2</v>
      </c>
      <c r="B2">
        <v>2.0680000000000001</v>
      </c>
      <c r="C2">
        <v>2.3380000000000001</v>
      </c>
      <c r="D2">
        <f>AVERAGE(B2:C2)</f>
        <v>2.2030000000000003</v>
      </c>
      <c r="E2">
        <f>D2-$D$6</f>
        <v>2.1335000000000002</v>
      </c>
    </row>
    <row r="3" spans="1:8" x14ac:dyDescent="0.25">
      <c r="A3">
        <v>1</v>
      </c>
      <c r="B3">
        <v>1.163</v>
      </c>
      <c r="C3">
        <v>1.1950000000000001</v>
      </c>
      <c r="D3">
        <f t="shared" ref="D3:D16" si="0">AVERAGE(B3:C3)</f>
        <v>1.179</v>
      </c>
      <c r="E3">
        <f t="shared" ref="E3:E16" si="1">D3-$D$6</f>
        <v>1.1095000000000002</v>
      </c>
    </row>
    <row r="4" spans="1:8" x14ac:dyDescent="0.25">
      <c r="A4">
        <v>0.5</v>
      </c>
      <c r="B4">
        <v>0.71399999999999997</v>
      </c>
      <c r="C4">
        <v>0.71699999999999997</v>
      </c>
      <c r="D4">
        <f t="shared" si="0"/>
        <v>0.71550000000000002</v>
      </c>
      <c r="E4">
        <f t="shared" si="1"/>
        <v>0.64600000000000002</v>
      </c>
    </row>
    <row r="5" spans="1:8" x14ac:dyDescent="0.25">
      <c r="A5">
        <v>0.25</v>
      </c>
      <c r="B5">
        <v>0.4</v>
      </c>
      <c r="C5">
        <v>0.44800000000000001</v>
      </c>
      <c r="D5">
        <f t="shared" si="0"/>
        <v>0.42400000000000004</v>
      </c>
      <c r="E5">
        <f t="shared" si="1"/>
        <v>0.35450000000000004</v>
      </c>
    </row>
    <row r="6" spans="1:8" x14ac:dyDescent="0.25">
      <c r="A6">
        <v>0</v>
      </c>
      <c r="B6">
        <v>7.0999999999999994E-2</v>
      </c>
      <c r="C6">
        <v>6.8000000000000005E-2</v>
      </c>
      <c r="D6">
        <f t="shared" si="0"/>
        <v>6.9500000000000006E-2</v>
      </c>
      <c r="E6">
        <f t="shared" si="1"/>
        <v>0</v>
      </c>
    </row>
    <row r="7" spans="1:8" x14ac:dyDescent="0.25">
      <c r="A7" t="s">
        <v>11</v>
      </c>
      <c r="B7">
        <v>0.53800000000000003</v>
      </c>
      <c r="C7">
        <v>0.55100000000000005</v>
      </c>
      <c r="D7">
        <f t="shared" si="0"/>
        <v>0.54449999999999998</v>
      </c>
      <c r="E7">
        <f t="shared" si="1"/>
        <v>0.47499999999999998</v>
      </c>
      <c r="F7">
        <f>(0.9564*E7) - 0.0617</f>
        <v>0.39258999999999999</v>
      </c>
      <c r="G7">
        <v>0</v>
      </c>
      <c r="H7">
        <f>F7/$F$7</f>
        <v>1</v>
      </c>
    </row>
    <row r="8" spans="1:8" x14ac:dyDescent="0.25">
      <c r="A8" t="s">
        <v>12</v>
      </c>
      <c r="B8">
        <v>0.55200000000000005</v>
      </c>
      <c r="C8">
        <v>0.54200000000000004</v>
      </c>
      <c r="D8">
        <f t="shared" ref="D8:D13" si="2">AVERAGE(B9:C9)</f>
        <v>0.5475000000000001</v>
      </c>
      <c r="E8">
        <f t="shared" si="1"/>
        <v>0.47800000000000009</v>
      </c>
      <c r="F8">
        <f t="shared" ref="F8:F16" si="3">(0.9564*E8) - 0.0617</f>
        <v>0.39545920000000012</v>
      </c>
      <c r="G8">
        <v>25</v>
      </c>
      <c r="H8">
        <f t="shared" ref="H8:H16" si="4">F8/$F$7</f>
        <v>1.0073083878855806</v>
      </c>
    </row>
    <row r="9" spans="1:8" x14ac:dyDescent="0.25">
      <c r="A9" t="s">
        <v>13</v>
      </c>
      <c r="B9">
        <v>0.55600000000000005</v>
      </c>
      <c r="C9">
        <v>0.53900000000000003</v>
      </c>
      <c r="D9">
        <f t="shared" si="2"/>
        <v>0.53800000000000003</v>
      </c>
      <c r="E9">
        <f t="shared" si="1"/>
        <v>0.46850000000000003</v>
      </c>
      <c r="F9">
        <f t="shared" si="3"/>
        <v>0.38637340000000009</v>
      </c>
      <c r="G9">
        <v>30</v>
      </c>
      <c r="H9">
        <f t="shared" si="4"/>
        <v>0.98416515958124273</v>
      </c>
    </row>
    <row r="10" spans="1:8" x14ac:dyDescent="0.25">
      <c r="A10" t="s">
        <v>14</v>
      </c>
      <c r="B10">
        <v>0.55700000000000005</v>
      </c>
      <c r="C10">
        <v>0.51900000000000002</v>
      </c>
      <c r="D10">
        <f t="shared" si="2"/>
        <v>0.51150000000000007</v>
      </c>
      <c r="E10">
        <f t="shared" si="1"/>
        <v>0.44200000000000006</v>
      </c>
      <c r="F10">
        <f t="shared" si="3"/>
        <v>0.36102880000000009</v>
      </c>
      <c r="G10">
        <v>35.6</v>
      </c>
      <c r="H10">
        <f t="shared" si="4"/>
        <v>0.91960773325861611</v>
      </c>
    </row>
    <row r="11" spans="1:8" x14ac:dyDescent="0.25">
      <c r="A11" t="s">
        <v>15</v>
      </c>
      <c r="B11">
        <v>0.51400000000000001</v>
      </c>
      <c r="C11">
        <v>0.50900000000000001</v>
      </c>
      <c r="D11">
        <f t="shared" si="2"/>
        <v>0.505</v>
      </c>
      <c r="E11">
        <f t="shared" si="1"/>
        <v>0.4355</v>
      </c>
      <c r="F11">
        <f t="shared" si="3"/>
        <v>0.35481220000000002</v>
      </c>
      <c r="G11">
        <v>41.3</v>
      </c>
      <c r="H11">
        <f t="shared" si="4"/>
        <v>0.9037728928398584</v>
      </c>
    </row>
    <row r="12" spans="1:8" x14ac:dyDescent="0.25">
      <c r="A12" t="s">
        <v>16</v>
      </c>
      <c r="B12">
        <v>0.50600000000000001</v>
      </c>
      <c r="C12">
        <v>0.504</v>
      </c>
      <c r="D12">
        <f t="shared" si="2"/>
        <v>0.50249999999999995</v>
      </c>
      <c r="E12">
        <f t="shared" si="1"/>
        <v>0.43299999999999994</v>
      </c>
      <c r="F12">
        <f t="shared" si="3"/>
        <v>0.35242119999999999</v>
      </c>
      <c r="G12">
        <v>44.8</v>
      </c>
      <c r="H12">
        <f t="shared" si="4"/>
        <v>0.89768256960187476</v>
      </c>
    </row>
    <row r="13" spans="1:8" x14ac:dyDescent="0.25">
      <c r="A13" t="s">
        <v>17</v>
      </c>
      <c r="B13">
        <v>0.503</v>
      </c>
      <c r="C13">
        <v>0.502</v>
      </c>
      <c r="D13">
        <f t="shared" si="2"/>
        <v>0.50350000000000006</v>
      </c>
      <c r="E13">
        <f t="shared" si="1"/>
        <v>0.43400000000000005</v>
      </c>
      <c r="F13">
        <f t="shared" si="3"/>
        <v>0.35337760000000007</v>
      </c>
      <c r="G13">
        <v>50.3</v>
      </c>
      <c r="H13">
        <f t="shared" si="4"/>
        <v>0.90011869889706841</v>
      </c>
    </row>
    <row r="14" spans="1:8" x14ac:dyDescent="0.25">
      <c r="A14" t="s">
        <v>18</v>
      </c>
      <c r="B14">
        <v>0.503</v>
      </c>
      <c r="C14">
        <v>0.504</v>
      </c>
      <c r="D14">
        <f>AVERAGE(B14:C14)</f>
        <v>0.50350000000000006</v>
      </c>
      <c r="E14">
        <f t="shared" si="1"/>
        <v>0.43400000000000005</v>
      </c>
      <c r="F14">
        <f t="shared" si="3"/>
        <v>0.35337760000000007</v>
      </c>
      <c r="G14">
        <v>54.9</v>
      </c>
      <c r="H14">
        <f t="shared" si="4"/>
        <v>0.90011869889706841</v>
      </c>
    </row>
    <row r="15" spans="1:8" x14ac:dyDescent="0.25">
      <c r="A15" t="s">
        <v>19</v>
      </c>
      <c r="B15">
        <v>0.501</v>
      </c>
      <c r="C15">
        <v>0.49</v>
      </c>
      <c r="D15">
        <f t="shared" si="0"/>
        <v>0.4955</v>
      </c>
      <c r="E15">
        <f t="shared" si="1"/>
        <v>0.42599999999999999</v>
      </c>
      <c r="F15">
        <f t="shared" si="3"/>
        <v>0.34572640000000004</v>
      </c>
      <c r="G15">
        <v>60</v>
      </c>
      <c r="H15">
        <f t="shared" si="4"/>
        <v>0.88062966453552061</v>
      </c>
    </row>
    <row r="16" spans="1:8" x14ac:dyDescent="0.25">
      <c r="A16" t="s">
        <v>20</v>
      </c>
      <c r="B16">
        <v>0.5</v>
      </c>
      <c r="C16">
        <v>0.48799999999999999</v>
      </c>
      <c r="D16">
        <f t="shared" si="0"/>
        <v>0.49399999999999999</v>
      </c>
      <c r="E16">
        <f t="shared" si="1"/>
        <v>0.42449999999999999</v>
      </c>
      <c r="F16">
        <f t="shared" si="3"/>
        <v>0.34429180000000004</v>
      </c>
      <c r="G16">
        <v>69.7</v>
      </c>
      <c r="H16">
        <f t="shared" si="4"/>
        <v>0.8769754705927304</v>
      </c>
    </row>
    <row r="18" spans="3:5" x14ac:dyDescent="0.25">
      <c r="C18" t="s">
        <v>22</v>
      </c>
    </row>
    <row r="19" spans="3:5" x14ac:dyDescent="0.25">
      <c r="C19">
        <v>0.55100000000000005</v>
      </c>
      <c r="D19">
        <f>C19-$D$6</f>
        <v>0.48150000000000004</v>
      </c>
      <c r="E19" s="1">
        <f>(0.9564*D19) - 0.0617</f>
        <v>0.39880660000000007</v>
      </c>
    </row>
    <row r="20" spans="3:5" x14ac:dyDescent="0.25">
      <c r="C20">
        <v>0.54200000000000004</v>
      </c>
      <c r="D20">
        <f t="shared" ref="D20:D28" si="5">C20-$D$6</f>
        <v>0.47250000000000003</v>
      </c>
      <c r="E20" s="1">
        <f t="shared" ref="E20:E28" si="6">(0.9564*D20) - 0.0617</f>
        <v>0.39019900000000007</v>
      </c>
    </row>
    <row r="21" spans="3:5" x14ac:dyDescent="0.25">
      <c r="C21">
        <v>0.53900000000000003</v>
      </c>
      <c r="D21">
        <f t="shared" si="5"/>
        <v>0.46950000000000003</v>
      </c>
      <c r="E21" s="1">
        <f t="shared" si="6"/>
        <v>0.38732980000000006</v>
      </c>
    </row>
    <row r="22" spans="3:5" x14ac:dyDescent="0.25">
      <c r="C22">
        <v>0.51900000000000002</v>
      </c>
      <c r="D22">
        <f t="shared" si="5"/>
        <v>0.44950000000000001</v>
      </c>
      <c r="E22" s="1">
        <f t="shared" si="6"/>
        <v>0.36820180000000002</v>
      </c>
    </row>
    <row r="23" spans="3:5" x14ac:dyDescent="0.25">
      <c r="C23">
        <v>0.50900000000000001</v>
      </c>
      <c r="D23">
        <f t="shared" si="5"/>
        <v>0.4395</v>
      </c>
      <c r="E23" s="1">
        <f t="shared" si="6"/>
        <v>0.35863780000000006</v>
      </c>
    </row>
    <row r="24" spans="3:5" x14ac:dyDescent="0.25">
      <c r="C24">
        <v>0.504</v>
      </c>
      <c r="D24">
        <f t="shared" si="5"/>
        <v>0.4345</v>
      </c>
      <c r="E24" s="1">
        <f t="shared" si="6"/>
        <v>0.35385580000000005</v>
      </c>
    </row>
    <row r="25" spans="3:5" x14ac:dyDescent="0.25">
      <c r="C25">
        <v>0.502</v>
      </c>
      <c r="D25">
        <f t="shared" si="5"/>
        <v>0.4325</v>
      </c>
      <c r="E25" s="1">
        <f t="shared" si="6"/>
        <v>0.35194300000000001</v>
      </c>
    </row>
    <row r="26" spans="3:5" x14ac:dyDescent="0.25">
      <c r="C26">
        <v>0.504</v>
      </c>
      <c r="D26">
        <f t="shared" si="5"/>
        <v>0.4345</v>
      </c>
      <c r="E26" s="1"/>
    </row>
    <row r="27" spans="3:5" x14ac:dyDescent="0.25">
      <c r="C27">
        <v>0.49</v>
      </c>
      <c r="D27">
        <f t="shared" si="5"/>
        <v>0.42049999999999998</v>
      </c>
      <c r="E27" s="1">
        <f t="shared" si="6"/>
        <v>0.3404662</v>
      </c>
    </row>
    <row r="28" spans="3:5" x14ac:dyDescent="0.25">
      <c r="C28">
        <v>0.48799999999999999</v>
      </c>
      <c r="D28">
        <f t="shared" si="5"/>
        <v>0.41849999999999998</v>
      </c>
      <c r="E28" s="1">
        <f t="shared" si="6"/>
        <v>0.3385534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B5B00-37CE-4BAD-8F74-A8ECC573C5C5}">
  <dimension ref="A1:H19"/>
  <sheetViews>
    <sheetView workbookViewId="0">
      <selection activeCell="H19" sqref="A1:H19"/>
    </sheetView>
  </sheetViews>
  <sheetFormatPr defaultRowHeight="15.75" x14ac:dyDescent="0.25"/>
  <cols>
    <col min="1" max="1" width="6.75" bestFit="1" customWidth="1"/>
    <col min="2" max="3" width="5.875" bestFit="1" customWidth="1"/>
    <col min="4" max="4" width="6.875" bestFit="1" customWidth="1"/>
    <col min="5" max="5" width="10" bestFit="1" customWidth="1"/>
    <col min="6" max="6" width="9.875" bestFit="1" customWidth="1"/>
    <col min="7" max="7" width="5" bestFit="1" customWidth="1"/>
    <col min="8" max="8" width="11.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24</v>
      </c>
      <c r="H1" t="s">
        <v>23</v>
      </c>
    </row>
    <row r="2" spans="1:8" x14ac:dyDescent="0.25">
      <c r="A2">
        <v>2</v>
      </c>
      <c r="B2">
        <v>2.4</v>
      </c>
      <c r="C2">
        <v>2.516</v>
      </c>
      <c r="D2">
        <f>AVERAGE(B2:C2)</f>
        <v>2.4580000000000002</v>
      </c>
      <c r="E2">
        <f>D2-$D$6</f>
        <v>1.9615000000000002</v>
      </c>
    </row>
    <row r="3" spans="1:8" x14ac:dyDescent="0.25">
      <c r="A3">
        <v>1</v>
      </c>
      <c r="B3">
        <v>1.075</v>
      </c>
      <c r="C3">
        <v>1.1060000000000001</v>
      </c>
      <c r="D3">
        <f t="shared" ref="D3:D19" si="0">AVERAGE(B3:C3)</f>
        <v>1.0905</v>
      </c>
      <c r="E3">
        <f t="shared" ref="E3:E19" si="1">D3-$D$6</f>
        <v>0.59400000000000008</v>
      </c>
    </row>
    <row r="4" spans="1:8" x14ac:dyDescent="0.25">
      <c r="A4">
        <v>0.5</v>
      </c>
      <c r="B4">
        <v>0.61699999999999999</v>
      </c>
      <c r="C4">
        <v>0.63900000000000001</v>
      </c>
      <c r="D4">
        <f t="shared" si="0"/>
        <v>0.628</v>
      </c>
      <c r="E4">
        <f t="shared" si="1"/>
        <v>0.13150000000000001</v>
      </c>
    </row>
    <row r="5" spans="1:8" x14ac:dyDescent="0.25">
      <c r="A5">
        <v>0.25</v>
      </c>
      <c r="B5">
        <v>0.48899999999999999</v>
      </c>
      <c r="C5">
        <v>0.51</v>
      </c>
      <c r="D5">
        <f t="shared" si="0"/>
        <v>0.4995</v>
      </c>
      <c r="E5">
        <f t="shared" si="1"/>
        <v>3.0000000000000027E-3</v>
      </c>
    </row>
    <row r="6" spans="1:8" x14ac:dyDescent="0.25">
      <c r="A6">
        <v>0</v>
      </c>
      <c r="B6">
        <v>0.503</v>
      </c>
      <c r="C6">
        <v>0.49</v>
      </c>
      <c r="D6">
        <f t="shared" si="0"/>
        <v>0.4965</v>
      </c>
      <c r="E6">
        <f t="shared" si="1"/>
        <v>0</v>
      </c>
    </row>
    <row r="7" spans="1:8" x14ac:dyDescent="0.25">
      <c r="A7" t="s">
        <v>11</v>
      </c>
      <c r="B7">
        <v>0.56000000000000005</v>
      </c>
      <c r="C7">
        <v>0.54300000000000004</v>
      </c>
      <c r="D7">
        <f t="shared" si="0"/>
        <v>0.5515000000000001</v>
      </c>
      <c r="E7">
        <f t="shared" si="1"/>
        <v>5.5000000000000104E-2</v>
      </c>
      <c r="F7">
        <f>(-0.3886)*(E7^2)+(1.6962*E7)+(0.1652)</f>
        <v>0.25731548500000018</v>
      </c>
      <c r="G7">
        <v>0</v>
      </c>
      <c r="H7">
        <f>F7/$F$7</f>
        <v>1</v>
      </c>
    </row>
    <row r="8" spans="1:8" x14ac:dyDescent="0.25">
      <c r="A8" t="s">
        <v>12</v>
      </c>
      <c r="B8">
        <v>0.54100000000000004</v>
      </c>
      <c r="C8">
        <v>0.53900000000000003</v>
      </c>
      <c r="D8">
        <f t="shared" ref="D8:D13" si="2">AVERAGE(B9:C9)</f>
        <v>0.5585</v>
      </c>
      <c r="E8">
        <f t="shared" si="1"/>
        <v>6.2E-2</v>
      </c>
      <c r="F8">
        <f t="shared" ref="F8:F19" si="3">(-0.3886)*(E8^2)+(1.6962*E8)+(0.1652)</f>
        <v>0.26887062159999997</v>
      </c>
      <c r="G8">
        <v>25</v>
      </c>
      <c r="H8">
        <f t="shared" ref="H8:H19" si="4">F8/$F$7</f>
        <v>1.044906495230941</v>
      </c>
    </row>
    <row r="9" spans="1:8" x14ac:dyDescent="0.25">
      <c r="A9" t="s">
        <v>13</v>
      </c>
      <c r="B9">
        <v>0.56999999999999995</v>
      </c>
      <c r="C9">
        <v>0.54700000000000004</v>
      </c>
      <c r="D9">
        <f t="shared" si="2"/>
        <v>0.56850000000000001</v>
      </c>
      <c r="E9">
        <f t="shared" si="1"/>
        <v>7.2000000000000008E-2</v>
      </c>
      <c r="F9">
        <f t="shared" si="3"/>
        <v>0.28531189760000003</v>
      </c>
      <c r="G9">
        <v>30</v>
      </c>
      <c r="H9">
        <f t="shared" si="4"/>
        <v>1.1088018958517005</v>
      </c>
    </row>
    <row r="10" spans="1:8" x14ac:dyDescent="0.25">
      <c r="A10" t="s">
        <v>14</v>
      </c>
      <c r="B10">
        <v>0.58899999999999997</v>
      </c>
      <c r="C10">
        <v>0.54800000000000004</v>
      </c>
      <c r="D10">
        <f t="shared" si="2"/>
        <v>0.54049999999999998</v>
      </c>
      <c r="E10">
        <f t="shared" si="1"/>
        <v>4.3999999999999984E-2</v>
      </c>
      <c r="F10">
        <f t="shared" si="3"/>
        <v>0.23908047039999997</v>
      </c>
      <c r="G10">
        <v>35.6</v>
      </c>
      <c r="H10">
        <f t="shared" si="4"/>
        <v>0.9291336290934834</v>
      </c>
    </row>
    <row r="11" spans="1:8" x14ac:dyDescent="0.25">
      <c r="A11" t="s">
        <v>15</v>
      </c>
      <c r="B11">
        <v>0.56399999999999995</v>
      </c>
      <c r="C11">
        <v>0.51700000000000002</v>
      </c>
      <c r="D11">
        <f t="shared" si="2"/>
        <v>0.52049999999999996</v>
      </c>
      <c r="E11">
        <f t="shared" si="1"/>
        <v>2.3999999999999966E-2</v>
      </c>
      <c r="F11">
        <f t="shared" si="3"/>
        <v>0.20568496639999995</v>
      </c>
      <c r="G11">
        <v>41.3</v>
      </c>
      <c r="H11">
        <f t="shared" si="4"/>
        <v>0.79934935279934594</v>
      </c>
    </row>
    <row r="12" spans="1:8" x14ac:dyDescent="0.25">
      <c r="A12" t="s">
        <v>16</v>
      </c>
      <c r="B12">
        <v>0.51500000000000001</v>
      </c>
      <c r="C12">
        <v>0.52600000000000002</v>
      </c>
      <c r="D12">
        <f t="shared" si="2"/>
        <v>0.53349999999999997</v>
      </c>
      <c r="E12">
        <f t="shared" si="1"/>
        <v>3.6999999999999977E-2</v>
      </c>
      <c r="F12">
        <f t="shared" si="3"/>
        <v>0.22742740659999999</v>
      </c>
      <c r="G12">
        <v>44.8</v>
      </c>
      <c r="H12">
        <f t="shared" si="4"/>
        <v>0.88384656135249628</v>
      </c>
    </row>
    <row r="13" spans="1:8" x14ac:dyDescent="0.25">
      <c r="A13" t="s">
        <v>17</v>
      </c>
      <c r="B13">
        <v>0.57699999999999996</v>
      </c>
      <c r="C13">
        <v>0.49</v>
      </c>
      <c r="D13">
        <f t="shared" si="2"/>
        <v>0.51049999999999995</v>
      </c>
      <c r="E13">
        <f t="shared" si="1"/>
        <v>1.3999999999999957E-2</v>
      </c>
      <c r="F13">
        <f t="shared" si="3"/>
        <v>0.18887063439999993</v>
      </c>
      <c r="G13">
        <v>50.3</v>
      </c>
      <c r="H13">
        <f t="shared" si="4"/>
        <v>0.73400415214031833</v>
      </c>
    </row>
    <row r="14" spans="1:8" x14ac:dyDescent="0.25">
      <c r="A14" t="s">
        <v>18</v>
      </c>
      <c r="B14">
        <v>0.52200000000000002</v>
      </c>
      <c r="C14">
        <v>0.499</v>
      </c>
      <c r="D14">
        <f>AVERAGE(B14:C14)</f>
        <v>0.51049999999999995</v>
      </c>
      <c r="E14">
        <f t="shared" si="1"/>
        <v>1.3999999999999957E-2</v>
      </c>
      <c r="F14">
        <f t="shared" si="3"/>
        <v>0.18887063439999993</v>
      </c>
      <c r="G14">
        <v>54.9</v>
      </c>
      <c r="H14">
        <f t="shared" si="4"/>
        <v>0.73400415214031833</v>
      </c>
    </row>
    <row r="15" spans="1:8" x14ac:dyDescent="0.25">
      <c r="A15" t="s">
        <v>19</v>
      </c>
      <c r="B15">
        <v>0.60499999999999998</v>
      </c>
      <c r="C15">
        <v>0.57599999999999996</v>
      </c>
      <c r="D15">
        <f t="shared" si="0"/>
        <v>0.59050000000000002</v>
      </c>
      <c r="E15">
        <f t="shared" si="1"/>
        <v>9.4000000000000028E-2</v>
      </c>
      <c r="F15">
        <f t="shared" si="3"/>
        <v>0.3212091304000001</v>
      </c>
      <c r="G15">
        <v>60</v>
      </c>
      <c r="H15">
        <f t="shared" si="4"/>
        <v>1.2483085905226414</v>
      </c>
    </row>
    <row r="16" spans="1:8" x14ac:dyDescent="0.25">
      <c r="A16" t="s">
        <v>20</v>
      </c>
      <c r="B16">
        <v>0.60799999999999998</v>
      </c>
      <c r="C16">
        <v>0.61099999999999999</v>
      </c>
      <c r="D16">
        <f t="shared" si="0"/>
        <v>0.60949999999999993</v>
      </c>
      <c r="E16">
        <f t="shared" si="1"/>
        <v>0.11299999999999993</v>
      </c>
      <c r="F16">
        <f t="shared" si="3"/>
        <v>0.35190856659999992</v>
      </c>
      <c r="G16">
        <v>69.7</v>
      </c>
      <c r="H16">
        <f t="shared" si="4"/>
        <v>1.3676151926884605</v>
      </c>
    </row>
    <row r="17" spans="1:8" x14ac:dyDescent="0.25">
      <c r="A17" t="s">
        <v>25</v>
      </c>
      <c r="B17">
        <v>0.76400000000000001</v>
      </c>
      <c r="C17">
        <v>0.73299999999999998</v>
      </c>
      <c r="D17">
        <f t="shared" si="0"/>
        <v>0.74849999999999994</v>
      </c>
      <c r="E17">
        <f t="shared" si="1"/>
        <v>0.25199999999999995</v>
      </c>
      <c r="F17">
        <f>(-0.3886)*(E17^2)+(1.6962*E17)+(0.1652)</f>
        <v>0.56796474559999988</v>
      </c>
      <c r="G17">
        <v>0</v>
      </c>
      <c r="H17">
        <f>F17/$F$7</f>
        <v>2.2072699806620637</v>
      </c>
    </row>
    <row r="18" spans="1:8" x14ac:dyDescent="0.25">
      <c r="A18" t="s">
        <v>26</v>
      </c>
      <c r="B18">
        <v>0.753</v>
      </c>
      <c r="C18">
        <v>0.75800000000000001</v>
      </c>
      <c r="D18">
        <f t="shared" si="0"/>
        <v>0.75550000000000006</v>
      </c>
      <c r="E18">
        <f t="shared" si="1"/>
        <v>0.25900000000000006</v>
      </c>
      <c r="F18">
        <f t="shared" si="3"/>
        <v>0.57844812340000007</v>
      </c>
      <c r="G18">
        <v>25</v>
      </c>
      <c r="H18">
        <f t="shared" si="4"/>
        <v>2.2480113211997312</v>
      </c>
    </row>
    <row r="19" spans="1:8" x14ac:dyDescent="0.25">
      <c r="A19" t="s">
        <v>27</v>
      </c>
      <c r="B19">
        <v>0.64200000000000002</v>
      </c>
      <c r="C19">
        <v>0.66400000000000003</v>
      </c>
      <c r="D19">
        <f t="shared" si="0"/>
        <v>0.65300000000000002</v>
      </c>
      <c r="E19">
        <f t="shared" si="1"/>
        <v>0.15650000000000003</v>
      </c>
      <c r="F19">
        <f t="shared" si="3"/>
        <v>0.42113761165000008</v>
      </c>
      <c r="G19">
        <v>69.7</v>
      </c>
      <c r="H19">
        <f t="shared" si="4"/>
        <v>1.6366586396850535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91836-59BD-45C9-9F6C-CE1C372CA294}">
  <dimension ref="A1:H19"/>
  <sheetViews>
    <sheetView workbookViewId="0">
      <selection sqref="A1:H19"/>
    </sheetView>
  </sheetViews>
  <sheetFormatPr defaultRowHeight="15.7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24</v>
      </c>
      <c r="H1" t="s">
        <v>23</v>
      </c>
    </row>
    <row r="2" spans="1:8" x14ac:dyDescent="0.25">
      <c r="A2">
        <v>2</v>
      </c>
      <c r="B2">
        <v>0.754</v>
      </c>
      <c r="C2">
        <v>0.58099999999999996</v>
      </c>
      <c r="D2">
        <f>AVERAGE(B2:C2)</f>
        <v>0.66749999999999998</v>
      </c>
      <c r="E2">
        <f>D2-$D$6</f>
        <v>0.35849999999999999</v>
      </c>
    </row>
    <row r="3" spans="1:8" x14ac:dyDescent="0.25">
      <c r="A3">
        <v>1</v>
      </c>
      <c r="B3">
        <v>0.51600000000000001</v>
      </c>
      <c r="C3">
        <v>0.497</v>
      </c>
      <c r="D3">
        <f t="shared" ref="D3:D19" si="0">AVERAGE(B3:C3)</f>
        <v>0.50649999999999995</v>
      </c>
      <c r="E3">
        <f t="shared" ref="E3:E19" si="1">D3-$D$6</f>
        <v>0.19749999999999995</v>
      </c>
    </row>
    <row r="4" spans="1:8" x14ac:dyDescent="0.25">
      <c r="A4">
        <v>0.5</v>
      </c>
      <c r="B4">
        <v>0.41</v>
      </c>
      <c r="C4">
        <v>0.41</v>
      </c>
      <c r="D4">
        <f t="shared" si="0"/>
        <v>0.41</v>
      </c>
      <c r="E4">
        <f t="shared" si="1"/>
        <v>0.10099999999999998</v>
      </c>
    </row>
    <row r="5" spans="1:8" x14ac:dyDescent="0.25">
      <c r="A5">
        <v>0.25</v>
      </c>
      <c r="B5">
        <v>0.32700000000000001</v>
      </c>
      <c r="C5">
        <v>0.33100000000000002</v>
      </c>
      <c r="D5">
        <f t="shared" si="0"/>
        <v>0.32900000000000001</v>
      </c>
      <c r="E5">
        <f t="shared" si="1"/>
        <v>2.0000000000000018E-2</v>
      </c>
    </row>
    <row r="6" spans="1:8" x14ac:dyDescent="0.25">
      <c r="A6">
        <v>0</v>
      </c>
      <c r="B6">
        <v>0.312</v>
      </c>
      <c r="C6">
        <v>0.30599999999999999</v>
      </c>
      <c r="D6">
        <f t="shared" si="0"/>
        <v>0.309</v>
      </c>
      <c r="E6">
        <f t="shared" si="1"/>
        <v>0</v>
      </c>
    </row>
    <row r="7" spans="1:8" x14ac:dyDescent="0.25">
      <c r="A7" t="s">
        <v>11</v>
      </c>
      <c r="B7">
        <v>0.34100000000000003</v>
      </c>
      <c r="C7">
        <v>0.34200000000000003</v>
      </c>
      <c r="D7">
        <f t="shared" si="0"/>
        <v>0.34150000000000003</v>
      </c>
      <c r="E7">
        <f t="shared" si="1"/>
        <v>3.2500000000000029E-2</v>
      </c>
      <c r="F7">
        <f>(5.3462*E7)+0.0261</f>
        <v>0.19985150000000015</v>
      </c>
      <c r="G7">
        <v>0</v>
      </c>
      <c r="H7">
        <f>F7/$F$7</f>
        <v>1</v>
      </c>
    </row>
    <row r="8" spans="1:8" x14ac:dyDescent="0.25">
      <c r="A8" t="s">
        <v>12</v>
      </c>
      <c r="B8">
        <v>0.34699999999999998</v>
      </c>
      <c r="C8">
        <v>0.34200000000000003</v>
      </c>
      <c r="D8">
        <f t="shared" ref="D8:D13" si="2">AVERAGE(B9:C9)</f>
        <v>0.33850000000000002</v>
      </c>
      <c r="E8">
        <f t="shared" si="1"/>
        <v>2.9500000000000026E-2</v>
      </c>
      <c r="F8">
        <f t="shared" ref="F8:F19" si="3">(5.3462*E8)+0.0261</f>
        <v>0.18381290000000014</v>
      </c>
      <c r="G8">
        <v>25</v>
      </c>
      <c r="H8">
        <f t="shared" ref="H8:H19" si="4">F8/$F$7</f>
        <v>0.91974741245374692</v>
      </c>
    </row>
    <row r="9" spans="1:8" x14ac:dyDescent="0.25">
      <c r="A9" t="s">
        <v>13</v>
      </c>
      <c r="B9">
        <v>0.35</v>
      </c>
      <c r="C9">
        <v>0.32700000000000001</v>
      </c>
      <c r="D9">
        <f t="shared" si="2"/>
        <v>0.34399999999999997</v>
      </c>
      <c r="E9">
        <f t="shared" si="1"/>
        <v>3.4999999999999976E-2</v>
      </c>
      <c r="F9">
        <f t="shared" si="3"/>
        <v>0.21321699999999988</v>
      </c>
      <c r="G9">
        <v>30</v>
      </c>
      <c r="H9">
        <f t="shared" si="4"/>
        <v>1.0668771562885428</v>
      </c>
    </row>
    <row r="10" spans="1:8" x14ac:dyDescent="0.25">
      <c r="A10" t="s">
        <v>14</v>
      </c>
      <c r="B10">
        <v>0.35099999999999998</v>
      </c>
      <c r="C10">
        <v>0.33700000000000002</v>
      </c>
      <c r="D10">
        <f t="shared" si="2"/>
        <v>0.34199999999999997</v>
      </c>
      <c r="E10">
        <f t="shared" si="1"/>
        <v>3.2999999999999974E-2</v>
      </c>
      <c r="F10">
        <f t="shared" si="3"/>
        <v>0.20252459999999986</v>
      </c>
      <c r="G10">
        <v>35.6</v>
      </c>
      <c r="H10">
        <f t="shared" si="4"/>
        <v>1.0133754312577075</v>
      </c>
    </row>
    <row r="11" spans="1:8" x14ac:dyDescent="0.25">
      <c r="A11" t="s">
        <v>15</v>
      </c>
      <c r="B11">
        <v>0.34899999999999998</v>
      </c>
      <c r="C11">
        <v>0.33500000000000002</v>
      </c>
      <c r="D11">
        <f t="shared" si="2"/>
        <v>0.33800000000000002</v>
      </c>
      <c r="E11">
        <f t="shared" si="1"/>
        <v>2.9000000000000026E-2</v>
      </c>
      <c r="F11">
        <f t="shared" si="3"/>
        <v>0.18113980000000013</v>
      </c>
      <c r="G11">
        <v>41.3</v>
      </c>
      <c r="H11">
        <f t="shared" si="4"/>
        <v>0.90637198119603801</v>
      </c>
    </row>
    <row r="12" spans="1:8" x14ac:dyDescent="0.25">
      <c r="A12" t="s">
        <v>16</v>
      </c>
      <c r="B12">
        <v>0.34200000000000003</v>
      </c>
      <c r="C12">
        <v>0.33400000000000002</v>
      </c>
      <c r="D12">
        <f t="shared" si="2"/>
        <v>0.34199999999999997</v>
      </c>
      <c r="E12">
        <f t="shared" si="1"/>
        <v>3.2999999999999974E-2</v>
      </c>
      <c r="F12">
        <f t="shared" si="3"/>
        <v>0.20252459999999986</v>
      </c>
      <c r="G12">
        <v>44.8</v>
      </c>
      <c r="H12">
        <f t="shared" si="4"/>
        <v>1.0133754312577075</v>
      </c>
    </row>
    <row r="13" spans="1:8" x14ac:dyDescent="0.25">
      <c r="A13" t="s">
        <v>17</v>
      </c>
      <c r="B13">
        <v>0.33200000000000002</v>
      </c>
      <c r="C13">
        <v>0.35199999999999998</v>
      </c>
      <c r="D13">
        <f t="shared" si="2"/>
        <v>0.33800000000000002</v>
      </c>
      <c r="E13">
        <f t="shared" si="1"/>
        <v>2.9000000000000026E-2</v>
      </c>
      <c r="F13">
        <f t="shared" si="3"/>
        <v>0.18113980000000013</v>
      </c>
      <c r="G13">
        <v>50.3</v>
      </c>
      <c r="H13">
        <f t="shared" si="4"/>
        <v>0.90637198119603801</v>
      </c>
    </row>
    <row r="14" spans="1:8" x14ac:dyDescent="0.25">
      <c r="A14" t="s">
        <v>18</v>
      </c>
      <c r="B14">
        <v>0.33600000000000002</v>
      </c>
      <c r="C14">
        <v>0.34</v>
      </c>
      <c r="D14">
        <f>AVERAGE(B14:C14)</f>
        <v>0.33800000000000002</v>
      </c>
      <c r="E14">
        <f t="shared" si="1"/>
        <v>2.9000000000000026E-2</v>
      </c>
      <c r="F14">
        <f t="shared" si="3"/>
        <v>0.18113980000000013</v>
      </c>
      <c r="G14">
        <v>54.9</v>
      </c>
      <c r="H14">
        <f t="shared" si="4"/>
        <v>0.90637198119603801</v>
      </c>
    </row>
    <row r="15" spans="1:8" x14ac:dyDescent="0.25">
      <c r="A15" t="s">
        <v>19</v>
      </c>
      <c r="B15">
        <v>0.33800000000000002</v>
      </c>
      <c r="C15">
        <v>0.317</v>
      </c>
      <c r="D15">
        <f t="shared" si="0"/>
        <v>0.32750000000000001</v>
      </c>
      <c r="E15">
        <f t="shared" si="1"/>
        <v>1.8500000000000016E-2</v>
      </c>
      <c r="F15">
        <f t="shared" si="3"/>
        <v>0.12500470000000008</v>
      </c>
      <c r="G15">
        <v>60</v>
      </c>
      <c r="H15">
        <f t="shared" si="4"/>
        <v>0.62548792478415216</v>
      </c>
    </row>
    <row r="16" spans="1:8" x14ac:dyDescent="0.25">
      <c r="A16" t="s">
        <v>20</v>
      </c>
      <c r="B16">
        <v>0.32600000000000001</v>
      </c>
      <c r="C16">
        <v>0.32200000000000001</v>
      </c>
      <c r="D16">
        <f t="shared" si="0"/>
        <v>0.32400000000000001</v>
      </c>
      <c r="E16">
        <f t="shared" si="1"/>
        <v>1.5000000000000013E-2</v>
      </c>
      <c r="F16">
        <f t="shared" si="3"/>
        <v>0.10629300000000007</v>
      </c>
      <c r="G16">
        <v>69.7</v>
      </c>
      <c r="H16">
        <f t="shared" si="4"/>
        <v>0.53185990598019017</v>
      </c>
    </row>
    <row r="17" spans="1:8" x14ac:dyDescent="0.25">
      <c r="A17" t="s">
        <v>25</v>
      </c>
      <c r="B17">
        <v>0.64400000000000002</v>
      </c>
      <c r="C17">
        <v>0.64</v>
      </c>
      <c r="D17">
        <f t="shared" si="0"/>
        <v>0.64200000000000002</v>
      </c>
      <c r="E17">
        <f t="shared" si="1"/>
        <v>0.33300000000000002</v>
      </c>
      <c r="F17">
        <f t="shared" si="3"/>
        <v>1.8063845999999999</v>
      </c>
      <c r="G17">
        <v>0</v>
      </c>
      <c r="H17">
        <f>F17/$F$7</f>
        <v>9.0386341858830104</v>
      </c>
    </row>
    <row r="18" spans="1:8" x14ac:dyDescent="0.25">
      <c r="A18" t="s">
        <v>26</v>
      </c>
      <c r="B18">
        <v>0.70799999999999996</v>
      </c>
      <c r="C18">
        <v>0.61599999999999999</v>
      </c>
      <c r="D18">
        <f t="shared" si="0"/>
        <v>0.66199999999999992</v>
      </c>
      <c r="E18">
        <f t="shared" si="1"/>
        <v>0.35299999999999992</v>
      </c>
      <c r="F18">
        <f t="shared" si="3"/>
        <v>1.9133085999999995</v>
      </c>
      <c r="G18">
        <v>25</v>
      </c>
      <c r="H18">
        <f t="shared" si="4"/>
        <v>9.5736514361913621</v>
      </c>
    </row>
    <row r="19" spans="1:8" x14ac:dyDescent="0.25">
      <c r="A19" t="s">
        <v>27</v>
      </c>
      <c r="B19">
        <v>0.6</v>
      </c>
      <c r="C19">
        <v>0.65600000000000003</v>
      </c>
      <c r="D19">
        <f t="shared" si="0"/>
        <v>0.628</v>
      </c>
      <c r="E19">
        <f t="shared" si="1"/>
        <v>0.31900000000000001</v>
      </c>
      <c r="F19">
        <f t="shared" si="3"/>
        <v>1.7315377999999999</v>
      </c>
      <c r="G19">
        <v>69.7</v>
      </c>
      <c r="H19">
        <f t="shared" si="4"/>
        <v>8.6641221106671633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461D-00D9-4E7B-A680-94ED89E058B0}">
  <dimension ref="A1:F16"/>
  <sheetViews>
    <sheetView workbookViewId="0">
      <selection activeCell="F23" sqref="F23"/>
    </sheetView>
  </sheetViews>
  <sheetFormatPr defaultRowHeight="15.75" x14ac:dyDescent="0.25"/>
  <sheetData>
    <row r="1" spans="1:6" x14ac:dyDescent="0.25">
      <c r="A1" t="s">
        <v>0</v>
      </c>
      <c r="B1" t="s">
        <v>1</v>
      </c>
      <c r="C1" t="s">
        <v>8</v>
      </c>
      <c r="D1" t="s">
        <v>9</v>
      </c>
      <c r="E1" t="s">
        <v>24</v>
      </c>
      <c r="F1" t="s">
        <v>23</v>
      </c>
    </row>
    <row r="2" spans="1:6" x14ac:dyDescent="0.25">
      <c r="A2">
        <v>2</v>
      </c>
      <c r="B2">
        <v>1.45</v>
      </c>
      <c r="C2">
        <f>B2-$B$6</f>
        <v>1.071</v>
      </c>
    </row>
    <row r="3" spans="1:6" x14ac:dyDescent="0.25">
      <c r="A3">
        <v>1</v>
      </c>
      <c r="B3">
        <v>1.048</v>
      </c>
      <c r="C3">
        <f>B3-$B$6</f>
        <v>0.66900000000000004</v>
      </c>
    </row>
    <row r="4" spans="1:6" x14ac:dyDescent="0.25">
      <c r="A4">
        <v>0.5</v>
      </c>
      <c r="B4">
        <v>0.34799999999999998</v>
      </c>
      <c r="C4">
        <f>B4-$B$6</f>
        <v>-3.1000000000000028E-2</v>
      </c>
    </row>
    <row r="5" spans="1:6" x14ac:dyDescent="0.25">
      <c r="A5">
        <v>0.25</v>
      </c>
      <c r="B5">
        <v>0.27700000000000002</v>
      </c>
      <c r="C5">
        <f>B5-$B$6</f>
        <v>-0.10199999999999998</v>
      </c>
    </row>
    <row r="6" spans="1:6" x14ac:dyDescent="0.25">
      <c r="A6">
        <v>0</v>
      </c>
      <c r="B6">
        <v>0.379</v>
      </c>
      <c r="C6">
        <f>B6-$B$6</f>
        <v>0</v>
      </c>
    </row>
    <row r="7" spans="1:6" x14ac:dyDescent="0.25">
      <c r="A7" t="s">
        <v>11</v>
      </c>
      <c r="B7">
        <v>0.312</v>
      </c>
      <c r="C7">
        <f>B7-$B$6</f>
        <v>-6.7000000000000004E-2</v>
      </c>
      <c r="D7">
        <f>(5.3462*C7)+0.0261</f>
        <v>-0.33209539999999999</v>
      </c>
      <c r="E7">
        <v>0</v>
      </c>
      <c r="F7">
        <f>D7/$D$7</f>
        <v>1</v>
      </c>
    </row>
    <row r="8" spans="1:6" x14ac:dyDescent="0.25">
      <c r="A8" t="s">
        <v>12</v>
      </c>
      <c r="B8">
        <v>0.29399999999999998</v>
      </c>
      <c r="C8">
        <f>B8-$B$6</f>
        <v>-8.500000000000002E-2</v>
      </c>
      <c r="D8">
        <f t="shared" ref="D8:D16" si="0">(5.3462*C8)+0.0261</f>
        <v>-0.42832700000000007</v>
      </c>
      <c r="E8">
        <v>25</v>
      </c>
      <c r="F8">
        <f>D8/$D$7</f>
        <v>1.289770951359158</v>
      </c>
    </row>
    <row r="9" spans="1:6" x14ac:dyDescent="0.25">
      <c r="A9" t="s">
        <v>13</v>
      </c>
      <c r="B9">
        <v>0.33100000000000002</v>
      </c>
      <c r="C9">
        <f>B9-$B$6</f>
        <v>-4.7999999999999987E-2</v>
      </c>
      <c r="D9">
        <f t="shared" si="0"/>
        <v>-0.23051759999999988</v>
      </c>
      <c r="E9">
        <v>30</v>
      </c>
      <c r="F9">
        <f>D9/$D$7</f>
        <v>0.69413066245422217</v>
      </c>
    </row>
    <row r="10" spans="1:6" x14ac:dyDescent="0.25">
      <c r="A10" t="s">
        <v>14</v>
      </c>
      <c r="B10">
        <v>0.27</v>
      </c>
      <c r="C10">
        <f>B10-$B$6</f>
        <v>-0.10899999999999999</v>
      </c>
      <c r="D10">
        <f t="shared" si="0"/>
        <v>-0.5566357999999999</v>
      </c>
      <c r="E10">
        <v>35.6</v>
      </c>
      <c r="F10">
        <f>D10/$D$7</f>
        <v>1.6761322198380342</v>
      </c>
    </row>
    <row r="11" spans="1:6" x14ac:dyDescent="0.25">
      <c r="A11" t="s">
        <v>15</v>
      </c>
      <c r="B11">
        <v>0.26700000000000002</v>
      </c>
      <c r="C11">
        <f>B11-$B$6</f>
        <v>-0.11199999999999999</v>
      </c>
      <c r="D11">
        <f t="shared" si="0"/>
        <v>-0.57267439999999992</v>
      </c>
      <c r="E11">
        <v>41.3</v>
      </c>
      <c r="F11">
        <f>D11/$D$7</f>
        <v>1.7244273783978938</v>
      </c>
    </row>
    <row r="12" spans="1:6" x14ac:dyDescent="0.25">
      <c r="A12" t="s">
        <v>16</v>
      </c>
      <c r="B12">
        <v>0.311</v>
      </c>
      <c r="C12">
        <f>B12-$B$6</f>
        <v>-6.8000000000000005E-2</v>
      </c>
      <c r="D12">
        <f t="shared" si="0"/>
        <v>-0.33744160000000001</v>
      </c>
      <c r="E12">
        <v>44.8</v>
      </c>
      <c r="F12">
        <f>D12/$D$7</f>
        <v>1.01609838618662</v>
      </c>
    </row>
    <row r="13" spans="1:6" x14ac:dyDescent="0.25">
      <c r="A13" t="s">
        <v>17</v>
      </c>
      <c r="B13">
        <v>0.29799999999999999</v>
      </c>
      <c r="C13">
        <f>B13-$B$6</f>
        <v>-8.1000000000000016E-2</v>
      </c>
      <c r="D13">
        <f t="shared" si="0"/>
        <v>-0.40694220000000003</v>
      </c>
      <c r="E13">
        <v>50.3</v>
      </c>
      <c r="F13">
        <f>D13/$D$7</f>
        <v>1.2253774066126784</v>
      </c>
    </row>
    <row r="14" spans="1:6" x14ac:dyDescent="0.25">
      <c r="A14" t="s">
        <v>18</v>
      </c>
      <c r="B14">
        <v>0.436</v>
      </c>
      <c r="C14">
        <f>B14-$B$6</f>
        <v>5.6999999999999995E-2</v>
      </c>
      <c r="D14">
        <f t="shared" si="0"/>
        <v>0.33083339999999994</v>
      </c>
      <c r="E14">
        <v>54.9</v>
      </c>
      <c r="F14">
        <f>D14/$D$7</f>
        <v>-0.9961998871408636</v>
      </c>
    </row>
    <row r="15" spans="1:6" x14ac:dyDescent="0.25">
      <c r="A15" t="s">
        <v>19</v>
      </c>
      <c r="B15">
        <v>0.30399999999999999</v>
      </c>
      <c r="C15">
        <f>B15-$B$6</f>
        <v>-7.5000000000000011E-2</v>
      </c>
      <c r="D15">
        <f t="shared" si="0"/>
        <v>-0.374865</v>
      </c>
      <c r="E15">
        <v>60</v>
      </c>
      <c r="F15">
        <f>D15/$D$7</f>
        <v>1.128787089492959</v>
      </c>
    </row>
    <row r="16" spans="1:6" x14ac:dyDescent="0.25">
      <c r="A16" t="s">
        <v>20</v>
      </c>
      <c r="B16">
        <v>0.27800000000000002</v>
      </c>
      <c r="C16">
        <f>B16-$B$6</f>
        <v>-0.10099999999999998</v>
      </c>
      <c r="D16">
        <f t="shared" si="0"/>
        <v>-0.51386619999999983</v>
      </c>
      <c r="E16">
        <v>69.7</v>
      </c>
      <c r="F16">
        <f>D16/$D$7</f>
        <v>1.5473451303450751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380B-C45F-4CC4-86C6-FBA2BD645A00}">
  <dimension ref="A1:F16"/>
  <sheetViews>
    <sheetView tabSelected="1" workbookViewId="0">
      <selection activeCell="Q21" sqref="Q21"/>
    </sheetView>
  </sheetViews>
  <sheetFormatPr defaultRowHeight="15.75" x14ac:dyDescent="0.25"/>
  <cols>
    <col min="3" max="3" width="10" bestFit="1" customWidth="1"/>
    <col min="4" max="4" width="10.5" bestFit="1" customWidth="1"/>
    <col min="5" max="5" width="5" bestFit="1" customWidth="1"/>
    <col min="6" max="6" width="12.5" bestFit="1" customWidth="1"/>
  </cols>
  <sheetData>
    <row r="1" spans="1:6" x14ac:dyDescent="0.25">
      <c r="A1" t="s">
        <v>0</v>
      </c>
      <c r="B1" t="s">
        <v>1</v>
      </c>
      <c r="C1" t="s">
        <v>8</v>
      </c>
      <c r="D1" t="s">
        <v>9</v>
      </c>
      <c r="E1" t="s">
        <v>24</v>
      </c>
      <c r="F1" t="s">
        <v>23</v>
      </c>
    </row>
    <row r="2" spans="1:6" x14ac:dyDescent="0.25">
      <c r="A2">
        <v>2</v>
      </c>
      <c r="B2">
        <v>1.2150000000000001</v>
      </c>
      <c r="C2">
        <f>B2-$B$6</f>
        <v>0.94500000000000006</v>
      </c>
    </row>
    <row r="3" spans="1:6" x14ac:dyDescent="0.25">
      <c r="A3">
        <v>1</v>
      </c>
      <c r="B3">
        <v>0.752</v>
      </c>
      <c r="C3">
        <f>B3-$B$6</f>
        <v>0.48199999999999998</v>
      </c>
    </row>
    <row r="4" spans="1:6" x14ac:dyDescent="0.25">
      <c r="A4">
        <v>0.5</v>
      </c>
      <c r="B4">
        <v>0.43099999999999999</v>
      </c>
      <c r="C4">
        <f>B4-$B$6</f>
        <v>0.16099999999999998</v>
      </c>
    </row>
    <row r="5" spans="1:6" x14ac:dyDescent="0.25">
      <c r="A5">
        <v>0.25</v>
      </c>
      <c r="B5">
        <v>0.314</v>
      </c>
      <c r="C5">
        <f>B5-$B$6</f>
        <v>4.3999999999999984E-2</v>
      </c>
    </row>
    <row r="6" spans="1:6" x14ac:dyDescent="0.25">
      <c r="A6">
        <v>0</v>
      </c>
      <c r="B6">
        <v>0.27</v>
      </c>
      <c r="C6">
        <f>B6-$B$6</f>
        <v>0</v>
      </c>
    </row>
    <row r="7" spans="1:6" x14ac:dyDescent="0.25">
      <c r="A7" t="s">
        <v>11</v>
      </c>
      <c r="B7">
        <v>0.3</v>
      </c>
      <c r="C7">
        <f>B7-$B$6</f>
        <v>2.9999999999999971E-2</v>
      </c>
      <c r="D7">
        <f>(1.9975*C7)+0.098</f>
        <v>0.15792499999999995</v>
      </c>
      <c r="E7">
        <v>0</v>
      </c>
      <c r="F7">
        <f>D7/$D$7</f>
        <v>1</v>
      </c>
    </row>
    <row r="8" spans="1:6" x14ac:dyDescent="0.25">
      <c r="A8" t="s">
        <v>12</v>
      </c>
      <c r="B8">
        <v>0.314</v>
      </c>
      <c r="C8">
        <f>B8-$B$6</f>
        <v>4.3999999999999984E-2</v>
      </c>
      <c r="D8">
        <f t="shared" ref="D8:D16" si="0">(1.9975*C8)+0.098</f>
        <v>0.18588999999999997</v>
      </c>
      <c r="E8">
        <v>25</v>
      </c>
      <c r="F8">
        <f>D8/$D$7</f>
        <v>1.177077726769036</v>
      </c>
    </row>
    <row r="9" spans="1:6" x14ac:dyDescent="0.25">
      <c r="A9" t="s">
        <v>13</v>
      </c>
      <c r="B9">
        <v>0.314</v>
      </c>
      <c r="C9">
        <f>B9-$B$6</f>
        <v>4.3999999999999984E-2</v>
      </c>
      <c r="D9">
        <f t="shared" si="0"/>
        <v>0.18588999999999997</v>
      </c>
      <c r="E9">
        <v>30</v>
      </c>
      <c r="F9">
        <f>D9/$D$7</f>
        <v>1.177077726769036</v>
      </c>
    </row>
    <row r="10" spans="1:6" x14ac:dyDescent="0.25">
      <c r="A10" t="s">
        <v>14</v>
      </c>
      <c r="B10">
        <v>0.29099999999999998</v>
      </c>
      <c r="C10">
        <f>B10-$B$6</f>
        <v>2.0999999999999963E-2</v>
      </c>
      <c r="D10">
        <f t="shared" si="0"/>
        <v>0.13994749999999995</v>
      </c>
      <c r="E10">
        <v>35.6</v>
      </c>
      <c r="F10">
        <f>D10/$D$7</f>
        <v>0.88616431850561972</v>
      </c>
    </row>
    <row r="11" spans="1:6" x14ac:dyDescent="0.25">
      <c r="A11" t="s">
        <v>15</v>
      </c>
      <c r="B11">
        <v>0.28000000000000003</v>
      </c>
      <c r="C11">
        <f>B11-$B$6</f>
        <v>1.0000000000000009E-2</v>
      </c>
      <c r="D11">
        <f t="shared" si="0"/>
        <v>0.11797500000000002</v>
      </c>
      <c r="E11">
        <v>41.3</v>
      </c>
      <c r="F11">
        <f>D11/$D$7</f>
        <v>0.7470318189013776</v>
      </c>
    </row>
    <row r="12" spans="1:6" x14ac:dyDescent="0.25">
      <c r="A12" t="s">
        <v>16</v>
      </c>
      <c r="B12">
        <v>0.28699999999999998</v>
      </c>
      <c r="C12">
        <f>B12-$B$6</f>
        <v>1.699999999999996E-2</v>
      </c>
      <c r="D12">
        <f t="shared" si="0"/>
        <v>0.13195749999999992</v>
      </c>
      <c r="E12">
        <v>44.8</v>
      </c>
      <c r="F12">
        <f>D12/$D$7</f>
        <v>0.83557068228589493</v>
      </c>
    </row>
    <row r="13" spans="1:6" x14ac:dyDescent="0.25">
      <c r="A13" t="s">
        <v>17</v>
      </c>
      <c r="B13">
        <v>0.28299999999999997</v>
      </c>
      <c r="C13">
        <f>B13-$B$6</f>
        <v>1.2999999999999956E-2</v>
      </c>
      <c r="D13">
        <f t="shared" si="0"/>
        <v>0.12396749999999992</v>
      </c>
      <c r="E13">
        <v>50.3</v>
      </c>
      <c r="F13">
        <f>D13/$D$7</f>
        <v>0.78497704606617036</v>
      </c>
    </row>
    <row r="14" spans="1:6" x14ac:dyDescent="0.25">
      <c r="A14" t="s">
        <v>18</v>
      </c>
      <c r="B14">
        <v>0.28899999999999998</v>
      </c>
      <c r="C14">
        <f>B14-$B$6</f>
        <v>1.8999999999999961E-2</v>
      </c>
      <c r="D14">
        <f t="shared" si="0"/>
        <v>0.13595249999999992</v>
      </c>
      <c r="E14">
        <v>54.9</v>
      </c>
      <c r="F14">
        <f>D14/$D$7</f>
        <v>0.86086750039575721</v>
      </c>
    </row>
    <row r="15" spans="1:6" x14ac:dyDescent="0.25">
      <c r="A15" t="s">
        <v>19</v>
      </c>
      <c r="B15">
        <v>0.30199999999999999</v>
      </c>
      <c r="C15">
        <f>B15-$B$6</f>
        <v>3.1999999999999973E-2</v>
      </c>
      <c r="D15">
        <f t="shared" si="0"/>
        <v>0.16191999999999995</v>
      </c>
      <c r="E15">
        <v>60</v>
      </c>
      <c r="F15">
        <f>D15/$D$7</f>
        <v>1.0252968181098623</v>
      </c>
    </row>
    <row r="16" spans="1:6" x14ac:dyDescent="0.25">
      <c r="A16" t="s">
        <v>20</v>
      </c>
      <c r="B16">
        <v>0.38100000000000001</v>
      </c>
      <c r="C16">
        <f>B16-$B$6</f>
        <v>0.11099999999999999</v>
      </c>
      <c r="D16">
        <f t="shared" si="0"/>
        <v>0.31972250000000002</v>
      </c>
      <c r="E16">
        <v>69.7</v>
      </c>
      <c r="F16">
        <f>D16/$D$7</f>
        <v>2.0245211334494231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2018-07-20</vt:lpstr>
      <vt:lpstr>2018-07-23</vt:lpstr>
      <vt:lpstr>2018-07-25 (1st quant)</vt:lpstr>
      <vt:lpstr>2018-07-25 (unfold)</vt:lpstr>
      <vt:lpstr>2018-07-27 (new unfold)</vt:lpstr>
      <vt:lpstr>2018-07-27 (Bradford_250uL)</vt:lpstr>
      <vt:lpstr>2018-07-27 (Bradford_150uL)</vt:lpstr>
      <vt:lpstr>2018-07-27 (Bradford_150uL_dil)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Chu</dc:creator>
  <cp:lastModifiedBy>Chu,Hannah</cp:lastModifiedBy>
  <dcterms:created xsi:type="dcterms:W3CDTF">2018-07-20T15:12:12Z</dcterms:created>
  <dcterms:modified xsi:type="dcterms:W3CDTF">2018-07-27T19:55:59Z</dcterms:modified>
</cp:coreProperties>
</file>