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2.xml" ContentType="application/vnd.ms-office.chartstyle+xml"/>
  <Override PartName="/xl/charts/colors12.xml" ContentType="application/vnd.ms-office.chartcolorstyle+xml"/>
  <Override PartName="/xl/charts/style13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colors15.xml" ContentType="application/vnd.ms-office.chartcolorstyle+xml"/>
  <Override PartName="/xl/charts/style16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980" yWindow="0" windowWidth="25600" windowHeight="14820" tabRatio="500" firstSheet="8" activeTab="7"/>
  </bookViews>
  <sheets>
    <sheet name="2018-07-20 (pg125-128)" sheetId="1" r:id="rId1"/>
    <sheet name="2018-07-23 (pg132-134)" sheetId="2" r:id="rId2"/>
    <sheet name="2018-07-25(1st quant pg138-140)" sheetId="3" r:id="rId3"/>
    <sheet name="2018-07-25 (unfold pg 138-142)" sheetId="4" r:id="rId4"/>
    <sheet name="2018-07-27 (unfold pg 145-149)" sheetId="5" r:id="rId5"/>
    <sheet name="2018-07-27 (Brad_250uL_pg 146)" sheetId="6" r:id="rId6"/>
    <sheet name="2018-07-27 (Brad_150uLpg 148)" sheetId="7" r:id="rId7"/>
    <sheet name="2018-07-27 (Brad_150uL_pg149)" sheetId="8" r:id="rId8"/>
    <sheet name="2018-07-30(pg 150-151)" sheetId="9" r:id="rId9"/>
    <sheet name="2018-07-30_Brad_vs_BCA(pg154)" sheetId="10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0" l="1"/>
  <c r="D28" i="10"/>
  <c r="E28" i="10"/>
  <c r="F28" i="10"/>
  <c r="H28" i="10"/>
  <c r="I28" i="10"/>
  <c r="H26" i="10"/>
  <c r="D27" i="10"/>
  <c r="E27" i="10"/>
  <c r="F27" i="10"/>
  <c r="H27" i="10"/>
  <c r="H29" i="10"/>
  <c r="H30" i="10"/>
  <c r="H31" i="10"/>
  <c r="H32" i="10"/>
  <c r="H33" i="10"/>
  <c r="H34" i="10"/>
  <c r="H25" i="10"/>
  <c r="F26" i="10"/>
  <c r="F29" i="10"/>
  <c r="F30" i="10"/>
  <c r="F31" i="10"/>
  <c r="F32" i="10"/>
  <c r="F33" i="10"/>
  <c r="F34" i="10"/>
  <c r="F25" i="10"/>
  <c r="D23" i="10"/>
  <c r="D24" i="10"/>
  <c r="E23" i="10"/>
  <c r="D25" i="10"/>
  <c r="E25" i="10"/>
  <c r="D26" i="10"/>
  <c r="E26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22" i="10"/>
  <c r="E22" i="10"/>
  <c r="E24" i="10"/>
  <c r="D21" i="10"/>
  <c r="E21" i="10"/>
  <c r="D7" i="10"/>
  <c r="I34" i="10"/>
  <c r="D9" i="10"/>
  <c r="E9" i="10"/>
  <c r="F9" i="10"/>
  <c r="I33" i="10"/>
  <c r="I32" i="10"/>
  <c r="I31" i="10"/>
  <c r="I30" i="10"/>
  <c r="I29" i="10"/>
  <c r="I27" i="10"/>
  <c r="I26" i="10"/>
  <c r="I25" i="10"/>
  <c r="D8" i="10"/>
  <c r="E8" i="10"/>
  <c r="F8" i="10"/>
  <c r="E9" i="9"/>
  <c r="F10" i="9"/>
  <c r="D10" i="10"/>
  <c r="E10" i="10"/>
  <c r="F10" i="10"/>
  <c r="H10" i="10"/>
  <c r="D11" i="10"/>
  <c r="E11" i="10"/>
  <c r="F11" i="10"/>
  <c r="H11" i="10"/>
  <c r="D12" i="10"/>
  <c r="E12" i="10"/>
  <c r="F12" i="10"/>
  <c r="H12" i="10"/>
  <c r="D13" i="10"/>
  <c r="E13" i="10"/>
  <c r="F13" i="10"/>
  <c r="H13" i="10"/>
  <c r="D14" i="10"/>
  <c r="E14" i="10"/>
  <c r="F14" i="10"/>
  <c r="H14" i="10"/>
  <c r="D15" i="10"/>
  <c r="E15" i="10"/>
  <c r="F15" i="10"/>
  <c r="H15" i="10"/>
  <c r="D16" i="10"/>
  <c r="E16" i="10"/>
  <c r="F16" i="10"/>
  <c r="H16" i="10"/>
  <c r="D17" i="10"/>
  <c r="E17" i="10"/>
  <c r="F17" i="10"/>
  <c r="H17" i="10"/>
  <c r="H9" i="10"/>
  <c r="E7" i="10"/>
  <c r="I17" i="10"/>
  <c r="I16" i="10"/>
  <c r="I15" i="10"/>
  <c r="I14" i="10"/>
  <c r="I13" i="10"/>
  <c r="I12" i="10"/>
  <c r="I11" i="10"/>
  <c r="I10" i="10"/>
  <c r="I9" i="10"/>
  <c r="H8" i="10"/>
  <c r="D6" i="10"/>
  <c r="E6" i="10"/>
  <c r="D5" i="10"/>
  <c r="E5" i="10"/>
  <c r="D3" i="10"/>
  <c r="E3" i="10"/>
  <c r="I28" i="9"/>
  <c r="I29" i="9"/>
  <c r="I30" i="9"/>
  <c r="I31" i="9"/>
  <c r="I32" i="9"/>
  <c r="I33" i="9"/>
  <c r="I34" i="9"/>
  <c r="I35" i="9"/>
  <c r="I36" i="9"/>
  <c r="I37" i="9"/>
  <c r="E37" i="9"/>
  <c r="F37" i="9"/>
  <c r="E36" i="9"/>
  <c r="F36" i="9"/>
  <c r="E35" i="9"/>
  <c r="F35" i="9"/>
  <c r="E34" i="9"/>
  <c r="F34" i="9"/>
  <c r="E33" i="9"/>
  <c r="F33" i="9"/>
  <c r="E32" i="9"/>
  <c r="F32" i="9"/>
  <c r="E31" i="9"/>
  <c r="F31" i="9"/>
  <c r="E30" i="9"/>
  <c r="F30" i="9"/>
  <c r="E29" i="9"/>
  <c r="F29" i="9"/>
  <c r="E28" i="9"/>
  <c r="F28" i="9"/>
  <c r="I24" i="9"/>
  <c r="I19" i="9"/>
  <c r="I20" i="9"/>
  <c r="I21" i="9"/>
  <c r="I22" i="9"/>
  <c r="I23" i="9"/>
  <c r="I25" i="9"/>
  <c r="I26" i="9"/>
  <c r="I27" i="9"/>
  <c r="I18" i="9"/>
  <c r="I9" i="9"/>
  <c r="I10" i="9"/>
  <c r="I11" i="9"/>
  <c r="I12" i="9"/>
  <c r="I13" i="9"/>
  <c r="I14" i="9"/>
  <c r="I15" i="9"/>
  <c r="I16" i="9"/>
  <c r="I17" i="9"/>
  <c r="I8" i="9"/>
  <c r="F19" i="9"/>
  <c r="F20" i="9"/>
  <c r="F21" i="9"/>
  <c r="F22" i="9"/>
  <c r="F23" i="9"/>
  <c r="F24" i="9"/>
  <c r="F25" i="9"/>
  <c r="F26" i="9"/>
  <c r="F27" i="9"/>
  <c r="E19" i="9"/>
  <c r="E20" i="9"/>
  <c r="E21" i="9"/>
  <c r="E22" i="9"/>
  <c r="E23" i="9"/>
  <c r="E24" i="9"/>
  <c r="E25" i="9"/>
  <c r="E26" i="9"/>
  <c r="E27" i="9"/>
  <c r="E18" i="9"/>
  <c r="F18" i="9"/>
  <c r="F9" i="9"/>
  <c r="F11" i="9"/>
  <c r="F12" i="9"/>
  <c r="F13" i="9"/>
  <c r="F14" i="9"/>
  <c r="F15" i="9"/>
  <c r="F16" i="9"/>
  <c r="F17" i="9"/>
  <c r="F8" i="9"/>
  <c r="D6" i="9"/>
  <c r="D7" i="9"/>
  <c r="E6" i="9"/>
  <c r="D8" i="9"/>
  <c r="E8" i="9"/>
  <c r="D17" i="9"/>
  <c r="E17" i="9"/>
  <c r="H17" i="9"/>
  <c r="D16" i="9"/>
  <c r="E16" i="9"/>
  <c r="H16" i="9"/>
  <c r="D15" i="9"/>
  <c r="E15" i="9"/>
  <c r="H15" i="9"/>
  <c r="D14" i="9"/>
  <c r="E14" i="9"/>
  <c r="H14" i="9"/>
  <c r="D13" i="9"/>
  <c r="E13" i="9"/>
  <c r="H13" i="9"/>
  <c r="D12" i="9"/>
  <c r="E12" i="9"/>
  <c r="H12" i="9"/>
  <c r="D11" i="9"/>
  <c r="E11" i="9"/>
  <c r="H11" i="9"/>
  <c r="D10" i="9"/>
  <c r="E10" i="9"/>
  <c r="H10" i="9"/>
  <c r="D9" i="9"/>
  <c r="H9" i="9"/>
  <c r="H8" i="9"/>
  <c r="E7" i="9"/>
  <c r="D5" i="9"/>
  <c r="E5" i="9"/>
  <c r="D4" i="9"/>
  <c r="E4" i="9"/>
  <c r="D3" i="9"/>
  <c r="E3" i="9"/>
  <c r="D2" i="9"/>
  <c r="E2" i="9"/>
  <c r="D8" i="8"/>
  <c r="D9" i="8"/>
  <c r="D10" i="8"/>
  <c r="D11" i="8"/>
  <c r="D12" i="8"/>
  <c r="D13" i="8"/>
  <c r="D14" i="8"/>
  <c r="D15" i="8"/>
  <c r="D16" i="8"/>
  <c r="D7" i="8"/>
  <c r="C2" i="8"/>
  <c r="C16" i="8"/>
  <c r="C7" i="8"/>
  <c r="F16" i="8"/>
  <c r="C15" i="8"/>
  <c r="F15" i="8"/>
  <c r="C14" i="8"/>
  <c r="F14" i="8"/>
  <c r="C13" i="8"/>
  <c r="F13" i="8"/>
  <c r="C12" i="8"/>
  <c r="F12" i="8"/>
  <c r="C11" i="8"/>
  <c r="F11" i="8"/>
  <c r="C10" i="8"/>
  <c r="F10" i="8"/>
  <c r="C9" i="8"/>
  <c r="F9" i="8"/>
  <c r="C8" i="8"/>
  <c r="F8" i="8"/>
  <c r="F7" i="8"/>
  <c r="C6" i="8"/>
  <c r="C5" i="8"/>
  <c r="C4" i="8"/>
  <c r="C3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2" i="7"/>
  <c r="D7" i="7"/>
  <c r="D16" i="7"/>
  <c r="F16" i="7"/>
  <c r="D15" i="7"/>
  <c r="F15" i="7"/>
  <c r="D14" i="7"/>
  <c r="F14" i="7"/>
  <c r="D13" i="7"/>
  <c r="F13" i="7"/>
  <c r="D12" i="7"/>
  <c r="F12" i="7"/>
  <c r="D11" i="7"/>
  <c r="F11" i="7"/>
  <c r="D10" i="7"/>
  <c r="F10" i="7"/>
  <c r="D9" i="7"/>
  <c r="F9" i="7"/>
  <c r="D8" i="7"/>
  <c r="F8" i="7"/>
  <c r="F7" i="7"/>
  <c r="F8" i="6"/>
  <c r="F9" i="6"/>
  <c r="F10" i="6"/>
  <c r="F11" i="6"/>
  <c r="F12" i="6"/>
  <c r="F13" i="6"/>
  <c r="F14" i="6"/>
  <c r="F15" i="6"/>
  <c r="F16" i="6"/>
  <c r="F17" i="6"/>
  <c r="F18" i="6"/>
  <c r="F19" i="6"/>
  <c r="F7" i="6"/>
  <c r="D19" i="6"/>
  <c r="D6" i="6"/>
  <c r="E19" i="6"/>
  <c r="D7" i="6"/>
  <c r="E7" i="6"/>
  <c r="H19" i="6"/>
  <c r="D18" i="6"/>
  <c r="E18" i="6"/>
  <c r="H18" i="6"/>
  <c r="D17" i="6"/>
  <c r="E17" i="6"/>
  <c r="H17" i="6"/>
  <c r="D16" i="6"/>
  <c r="E16" i="6"/>
  <c r="H16" i="6"/>
  <c r="D15" i="6"/>
  <c r="E15" i="6"/>
  <c r="H15" i="6"/>
  <c r="D14" i="6"/>
  <c r="E14" i="6"/>
  <c r="H14" i="6"/>
  <c r="D13" i="6"/>
  <c r="E13" i="6"/>
  <c r="H13" i="6"/>
  <c r="D12" i="6"/>
  <c r="E12" i="6"/>
  <c r="H12" i="6"/>
  <c r="D11" i="6"/>
  <c r="E11" i="6"/>
  <c r="H11" i="6"/>
  <c r="D10" i="6"/>
  <c r="E10" i="6"/>
  <c r="H10" i="6"/>
  <c r="D9" i="6"/>
  <c r="E9" i="6"/>
  <c r="H9" i="6"/>
  <c r="D8" i="6"/>
  <c r="E8" i="6"/>
  <c r="H8" i="6"/>
  <c r="H7" i="6"/>
  <c r="E6" i="6"/>
  <c r="D5" i="6"/>
  <c r="E5" i="6"/>
  <c r="D4" i="6"/>
  <c r="E4" i="6"/>
  <c r="D3" i="6"/>
  <c r="E3" i="6"/>
  <c r="D2" i="6"/>
  <c r="E2" i="6"/>
  <c r="H17" i="5"/>
  <c r="H18" i="5"/>
  <c r="H19" i="5"/>
  <c r="F17" i="5"/>
  <c r="F18" i="5"/>
  <c r="F19" i="5"/>
  <c r="F8" i="5"/>
  <c r="F9" i="5"/>
  <c r="F10" i="5"/>
  <c r="F11" i="5"/>
  <c r="F12" i="5"/>
  <c r="F13" i="5"/>
  <c r="F14" i="5"/>
  <c r="F15" i="5"/>
  <c r="F16" i="5"/>
  <c r="F7" i="5"/>
  <c r="E17" i="5"/>
  <c r="E18" i="5"/>
  <c r="E19" i="5"/>
  <c r="D17" i="5"/>
  <c r="D18" i="5"/>
  <c r="D19" i="5"/>
  <c r="D16" i="5"/>
  <c r="D6" i="5"/>
  <c r="E16" i="5"/>
  <c r="D7" i="5"/>
  <c r="E7" i="5"/>
  <c r="H16" i="5"/>
  <c r="D15" i="5"/>
  <c r="E15" i="5"/>
  <c r="H15" i="5"/>
  <c r="D14" i="5"/>
  <c r="E14" i="5"/>
  <c r="H14" i="5"/>
  <c r="D13" i="5"/>
  <c r="E13" i="5"/>
  <c r="H13" i="5"/>
  <c r="D12" i="5"/>
  <c r="E12" i="5"/>
  <c r="H12" i="5"/>
  <c r="D11" i="5"/>
  <c r="E11" i="5"/>
  <c r="H11" i="5"/>
  <c r="D10" i="5"/>
  <c r="E10" i="5"/>
  <c r="H10" i="5"/>
  <c r="D9" i="5"/>
  <c r="E9" i="5"/>
  <c r="H9" i="5"/>
  <c r="D8" i="5"/>
  <c r="E8" i="5"/>
  <c r="H8" i="5"/>
  <c r="H7" i="5"/>
  <c r="E6" i="5"/>
  <c r="D5" i="5"/>
  <c r="E5" i="5"/>
  <c r="D4" i="5"/>
  <c r="E4" i="5"/>
  <c r="D3" i="5"/>
  <c r="E3" i="5"/>
  <c r="D2" i="5"/>
  <c r="E2" i="5"/>
  <c r="D16" i="2"/>
  <c r="D6" i="2"/>
  <c r="E16" i="2"/>
  <c r="F16" i="2"/>
  <c r="D7" i="2"/>
  <c r="E7" i="2"/>
  <c r="F7" i="2"/>
  <c r="G16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G7" i="2"/>
  <c r="D8" i="4"/>
  <c r="D6" i="4"/>
  <c r="E8" i="4"/>
  <c r="F8" i="4"/>
  <c r="D7" i="4"/>
  <c r="E7" i="4"/>
  <c r="F7" i="4"/>
  <c r="H8" i="4"/>
  <c r="D9" i="4"/>
  <c r="E9" i="4"/>
  <c r="F9" i="4"/>
  <c r="H9" i="4"/>
  <c r="D10" i="4"/>
  <c r="E10" i="4"/>
  <c r="F10" i="4"/>
  <c r="H10" i="4"/>
  <c r="D11" i="4"/>
  <c r="E11" i="4"/>
  <c r="F11" i="4"/>
  <c r="H11" i="4"/>
  <c r="D12" i="4"/>
  <c r="E12" i="4"/>
  <c r="F12" i="4"/>
  <c r="H12" i="4"/>
  <c r="D13" i="4"/>
  <c r="E13" i="4"/>
  <c r="F13" i="4"/>
  <c r="H13" i="4"/>
  <c r="D14" i="4"/>
  <c r="E14" i="4"/>
  <c r="F14" i="4"/>
  <c r="H14" i="4"/>
  <c r="D15" i="4"/>
  <c r="E15" i="4"/>
  <c r="F15" i="4"/>
  <c r="H15" i="4"/>
  <c r="D16" i="4"/>
  <c r="E16" i="4"/>
  <c r="F16" i="4"/>
  <c r="H16" i="4"/>
  <c r="H7" i="4"/>
  <c r="D28" i="4"/>
  <c r="E28" i="4"/>
  <c r="D27" i="4"/>
  <c r="E27" i="4"/>
  <c r="D25" i="4"/>
  <c r="E25" i="4"/>
  <c r="D24" i="4"/>
  <c r="E24" i="4"/>
  <c r="D23" i="4"/>
  <c r="E23" i="4"/>
  <c r="D22" i="4"/>
  <c r="E22" i="4"/>
  <c r="D21" i="4"/>
  <c r="E21" i="4"/>
  <c r="D20" i="4"/>
  <c r="E20" i="4"/>
  <c r="D19" i="4"/>
  <c r="E19" i="4"/>
  <c r="D26" i="4"/>
  <c r="E6" i="4"/>
  <c r="D5" i="4"/>
  <c r="E5" i="4"/>
  <c r="D4" i="4"/>
  <c r="E4" i="4"/>
  <c r="D3" i="4"/>
  <c r="E3" i="4"/>
  <c r="D2" i="4"/>
  <c r="E2" i="4"/>
  <c r="D7" i="3"/>
  <c r="E7" i="3"/>
  <c r="F7" i="3"/>
  <c r="D3" i="3"/>
  <c r="E3" i="3"/>
  <c r="F3" i="3"/>
  <c r="D4" i="3"/>
  <c r="E4" i="3"/>
  <c r="F4" i="3"/>
  <c r="D5" i="3"/>
  <c r="E5" i="3"/>
  <c r="F5" i="3"/>
  <c r="E6" i="3"/>
  <c r="F6" i="3"/>
  <c r="D2" i="3"/>
  <c r="E2" i="3"/>
  <c r="F2" i="3"/>
  <c r="D3" i="2"/>
  <c r="E3" i="2"/>
  <c r="D4" i="2"/>
  <c r="E4" i="2"/>
  <c r="D5" i="2"/>
  <c r="E5" i="2"/>
  <c r="E6" i="2"/>
  <c r="D2" i="2"/>
  <c r="E2" i="2"/>
  <c r="D3" i="1"/>
  <c r="D4" i="1"/>
  <c r="D9" i="1"/>
  <c r="E9" i="1"/>
  <c r="F9" i="1"/>
  <c r="D10" i="1"/>
  <c r="E10" i="1"/>
  <c r="F10" i="1"/>
  <c r="G9" i="1"/>
  <c r="D7" i="1"/>
  <c r="E7" i="1"/>
  <c r="F7" i="1"/>
  <c r="D8" i="1"/>
  <c r="E8" i="1"/>
  <c r="F8" i="1"/>
  <c r="G7" i="1"/>
  <c r="E3" i="1"/>
  <c r="E4" i="1"/>
  <c r="D5" i="1"/>
  <c r="E5" i="1"/>
  <c r="E6" i="1"/>
  <c r="D2" i="1"/>
  <c r="E2" i="1"/>
</calcChain>
</file>

<file path=xl/sharedStrings.xml><?xml version="1.0" encoding="utf-8"?>
<sst xmlns="http://schemas.openxmlformats.org/spreadsheetml/2006/main" count="204" uniqueCount="38">
  <si>
    <t>Sample</t>
  </si>
  <si>
    <t>R1</t>
  </si>
  <si>
    <t>R2</t>
  </si>
  <si>
    <t>5K hom</t>
  </si>
  <si>
    <t>10K hom</t>
  </si>
  <si>
    <t>5K UC</t>
  </si>
  <si>
    <t>10K UC</t>
  </si>
  <si>
    <t>Avg</t>
  </si>
  <si>
    <t>Normalized</t>
  </si>
  <si>
    <t>Predicted</t>
  </si>
  <si>
    <t>Difference in bef. &amp; after UC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</si>
  <si>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</si>
  <si>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</si>
  <si>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</si>
  <si>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</si>
  <si>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</si>
  <si>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</si>
  <si>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</si>
  <si>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</si>
  <si>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</si>
  <si>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</si>
  <si>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samp</t>
  </si>
  <si>
    <t>Only Reading 2 values</t>
  </si>
  <si>
    <t>proportion</t>
  </si>
  <si>
    <t>temp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</si>
  <si>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</si>
  <si>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</si>
  <si>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</si>
  <si>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</si>
  <si>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</si>
  <si>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</si>
  <si>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</si>
  <si>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</si>
  <si>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</si>
  <si>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</si>
  <si>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total_prot_est</t>
  </si>
  <si>
    <t>BRADFORD</t>
  </si>
  <si>
    <t>BCA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</si>
</sst>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'2018-07-20 (pg125-128)'!$E$1</c:f>
              <c:strCache>
                <c:ptCount val="1"/>
                <c:pt idx="0">
                  <c:v>Normalized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'2018-07-20 (pg125-128)'!$E$2:$E$6</c:f>
              <c:numCache>
                <c:formatCode>General</c:formatCode>
                <c:ptCount val="5"/>
                <c:pt idx="0">
                  <c:v>2.1555</c:v>
                </c:pt>
                <c:pt idx="1">
                  <c:v>0.749</c:v>
                </c:pt>
                <c:pt idx="2">
                  <c:v>0.4545</c:v>
                </c:pt>
                <c:pt idx="3">
                  <c:v>0.1355</c:v>
                </c:pt>
                <c:pt idx="4">
                  <c:v>0.0</c:v>
                </c:pt>
              </c:numCache>
            </c:numRef>
          </c:xVal>
          <c:yVal>
            <c:numRef>
              <c:f>'2018-07-20 (pg125-128)'!$A$2:$A$6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0.5</c:v>
                </c:pt>
                <c:pt idx="3">
                  <c:v>0.25</c:v>
                </c:pt>
                <c:pt idx="4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FD-480F-BBCF-2B1EB587D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341432"/>
        <c:axId val="2121200888"/>
      </c:scatterChart>
      <c:valAx>
        <c:axId val="2135341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Readings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200888"/>
        <c:crosses val="autoZero"/>
        <c:crossBetween val="midCat"/>
      </c:valAx>
      <c:valAx>
        <c:axId val="21212008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conc. (ug/uL)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3414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'2018-07-27 (Brad_250uL_pg 146)'!$E$2:$E$6</c:f>
              <c:numCache>
                <c:formatCode>General</c:formatCode>
                <c:ptCount val="5"/>
                <c:pt idx="0">
                  <c:v>0.3585</c:v>
                </c:pt>
                <c:pt idx="1">
                  <c:v>0.1975</c:v>
                </c:pt>
                <c:pt idx="2">
                  <c:v>0.101</c:v>
                </c:pt>
                <c:pt idx="3">
                  <c:v>0.02</c:v>
                </c:pt>
                <c:pt idx="4">
                  <c:v>0.0</c:v>
                </c:pt>
              </c:numCache>
            </c:numRef>
          </c:xVal>
          <c:yVal>
            <c:numRef>
              <c:f>'2018-07-27 (Brad_250uL_pg 146)'!$A$2:$A$6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0.5</c:v>
                </c:pt>
                <c:pt idx="3">
                  <c:v>0.25</c:v>
                </c:pt>
                <c:pt idx="4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38-4273-9498-55FFE71D9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118056"/>
        <c:axId val="2139146440"/>
      </c:scatterChart>
      <c:valAx>
        <c:axId val="214011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46440"/>
        <c:crosses val="autoZero"/>
        <c:crossBetween val="midCat"/>
      </c:valAx>
      <c:valAx>
        <c:axId val="2139146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180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'2018-07-27 (Brad_250uL_pg 146)'!$G$7:$G$16</c:f>
              <c:numCache>
                <c:formatCode>General</c:formatCode>
                <c:ptCount val="10"/>
                <c:pt idx="0">
                  <c:v>0.0</c:v>
                </c:pt>
                <c:pt idx="1">
                  <c:v>25.0</c:v>
                </c:pt>
                <c:pt idx="2">
                  <c:v>30.0</c:v>
                </c:pt>
                <c:pt idx="3">
                  <c:v>35.6</c:v>
                </c:pt>
                <c:pt idx="4">
                  <c:v>41.3</c:v>
                </c:pt>
                <c:pt idx="5">
                  <c:v>44.8</c:v>
                </c:pt>
                <c:pt idx="6">
                  <c:v>50.3</c:v>
                </c:pt>
                <c:pt idx="7">
                  <c:v>54.9</c:v>
                </c:pt>
                <c:pt idx="8">
                  <c:v>60.0</c:v>
                </c:pt>
                <c:pt idx="9">
                  <c:v>69.7</c:v>
                </c:pt>
              </c:numCache>
            </c:numRef>
          </c:xVal>
          <c:yVal>
            <c:numRef>
              <c:f>'2018-07-27 (Brad_250uL_pg 146)'!$H$7:$H$16</c:f>
              <c:numCache>
                <c:formatCode>General</c:formatCode>
                <c:ptCount val="10"/>
                <c:pt idx="0">
                  <c:v>1.0</c:v>
                </c:pt>
                <c:pt idx="1">
                  <c:v>0.919747412453747</c:v>
                </c:pt>
                <c:pt idx="2">
                  <c:v>1.066877156288543</c:v>
                </c:pt>
                <c:pt idx="3">
                  <c:v>1.013375431257707</c:v>
                </c:pt>
                <c:pt idx="4">
                  <c:v>0.906371981196038</c:v>
                </c:pt>
                <c:pt idx="5">
                  <c:v>1.013375431257707</c:v>
                </c:pt>
                <c:pt idx="6">
                  <c:v>0.906371981196038</c:v>
                </c:pt>
                <c:pt idx="7">
                  <c:v>0.906371981196038</c:v>
                </c:pt>
                <c:pt idx="8">
                  <c:v>0.625487924784152</c:v>
                </c:pt>
                <c:pt idx="9">
                  <c:v>0.53185990598019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4C-4B95-B7BE-FD5E63690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620312"/>
        <c:axId val="2134623640"/>
      </c:scatterChart>
      <c:valAx>
        <c:axId val="2119620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23640"/>
        <c:crosses val="autoZero"/>
        <c:crossBetween val="midCat"/>
      </c:valAx>
      <c:valAx>
        <c:axId val="2134623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2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'2018-07-27 (Brad_150uLpg 148)'!$A$2:$A$6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0.5</c:v>
                </c:pt>
                <c:pt idx="3">
                  <c:v>0.25</c:v>
                </c:pt>
                <c:pt idx="4">
                  <c:v>0.0</c:v>
                </c:pt>
              </c:numCache>
            </c:numRef>
          </c:xVal>
          <c:yVal>
            <c:numRef>
              <c:f>'2018-07-27 (Brad_150uLpg 148)'!$C$2:$C$6</c:f>
              <c:numCache>
                <c:formatCode>General</c:formatCode>
                <c:ptCount val="5"/>
                <c:pt idx="0">
                  <c:v>1.071</c:v>
                </c:pt>
                <c:pt idx="1">
                  <c:v>0.669</c:v>
                </c:pt>
                <c:pt idx="2">
                  <c:v>-0.031</c:v>
                </c:pt>
                <c:pt idx="3">
                  <c:v>-0.102</c:v>
                </c:pt>
                <c:pt idx="4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D1-45E3-BF23-F2738AE73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274568"/>
        <c:axId val="2115253656"/>
      </c:scatterChart>
      <c:valAx>
        <c:axId val="213427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53656"/>
        <c:crosses val="autoZero"/>
        <c:crossBetween val="midCat"/>
      </c:valAx>
      <c:valAx>
        <c:axId val="2115253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7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- diluted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'2018-07-27 (Brad_150uL_pg149)'!$C$2:$C$6</c:f>
              <c:numCache>
                <c:formatCode>General</c:formatCode>
                <c:ptCount val="5"/>
                <c:pt idx="0">
                  <c:v>0.945</c:v>
                </c:pt>
                <c:pt idx="1">
                  <c:v>0.482</c:v>
                </c:pt>
                <c:pt idx="2">
                  <c:v>0.161</c:v>
                </c:pt>
                <c:pt idx="3">
                  <c:v>0.044</c:v>
                </c:pt>
                <c:pt idx="4">
                  <c:v>0.0</c:v>
                </c:pt>
              </c:numCache>
            </c:numRef>
          </c:xVal>
          <c:yVal>
            <c:numRef>
              <c:f>'2018-07-27 (Brad_150uL_pg149)'!$A$2:$A$6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0.5</c:v>
                </c:pt>
                <c:pt idx="3">
                  <c:v>0.25</c:v>
                </c:pt>
                <c:pt idx="4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6F-4038-B586-CE38F62E1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898088"/>
        <c:axId val="2139271368"/>
      </c:scatterChart>
      <c:valAx>
        <c:axId val="213989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71368"/>
        <c:crosses val="autoZero"/>
        <c:crossBetween val="midCat"/>
      </c:valAx>
      <c:valAx>
        <c:axId val="213927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89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Unfolding</a:t>
            </a:r>
            <a:r>
              <a:rPr lang="en-US" baseline="0"/>
              <a:t> curve- diluted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'2018-07-27 (Brad_150uL_pg149)'!$E$7:$E$16</c:f>
              <c:numCache>
                <c:formatCode>General</c:formatCode>
                <c:ptCount val="10"/>
                <c:pt idx="0">
                  <c:v>0.0</c:v>
                </c:pt>
                <c:pt idx="1">
                  <c:v>25.0</c:v>
                </c:pt>
                <c:pt idx="2">
                  <c:v>30.0</c:v>
                </c:pt>
                <c:pt idx="3">
                  <c:v>35.6</c:v>
                </c:pt>
                <c:pt idx="4">
                  <c:v>41.3</c:v>
                </c:pt>
                <c:pt idx="5">
                  <c:v>44.8</c:v>
                </c:pt>
                <c:pt idx="6">
                  <c:v>50.3</c:v>
                </c:pt>
                <c:pt idx="7">
                  <c:v>54.9</c:v>
                </c:pt>
                <c:pt idx="8">
                  <c:v>60.0</c:v>
                </c:pt>
                <c:pt idx="9">
                  <c:v>69.7</c:v>
                </c:pt>
              </c:numCache>
            </c:numRef>
          </c:xVal>
          <c:yVal>
            <c:numRef>
              <c:f>'2018-07-27 (Brad_150uL_pg149)'!$F$7:$F$16</c:f>
              <c:numCache>
                <c:formatCode>General</c:formatCode>
                <c:ptCount val="10"/>
                <c:pt idx="0">
                  <c:v>1.0</c:v>
                </c:pt>
                <c:pt idx="1">
                  <c:v>1.177077726769036</c:v>
                </c:pt>
                <c:pt idx="2">
                  <c:v>1.177077726769036</c:v>
                </c:pt>
                <c:pt idx="3">
                  <c:v>0.88616431850562</c:v>
                </c:pt>
                <c:pt idx="4">
                  <c:v>0.747031818901378</c:v>
                </c:pt>
                <c:pt idx="5">
                  <c:v>0.835570682285895</c:v>
                </c:pt>
                <c:pt idx="6">
                  <c:v>0.78497704606617</c:v>
                </c:pt>
                <c:pt idx="7">
                  <c:v>0.860867500395757</c:v>
                </c:pt>
                <c:pt idx="8">
                  <c:v>1.025296818109862</c:v>
                </c:pt>
                <c:pt idx="9">
                  <c:v>2.024521133449423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68-4D17-B3A8-C00EE37D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203032"/>
        <c:axId val="2139637816"/>
      </c:scatterChart>
      <c:valAx>
        <c:axId val="213920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37816"/>
        <c:crosses val="autoZero"/>
        <c:crossBetween val="midCat"/>
      </c:valAx>
      <c:valAx>
        <c:axId val="2139637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0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3645468537396"/>
          <c:y val="0.149877962335"/>
          <c:w val="0.845285182128438"/>
          <c:h val="0.738199896545778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'2018-07-30(pg 150-151)'!$E$5:$E$7</c:f>
              <c:numCache>
                <c:formatCode>General</c:formatCode>
                <c:ptCount val="3"/>
                <c:pt idx="0">
                  <c:v>0.1965</c:v>
                </c:pt>
                <c:pt idx="1">
                  <c:v>0.133</c:v>
                </c:pt>
                <c:pt idx="2">
                  <c:v>0.0</c:v>
                </c:pt>
              </c:numCache>
            </c:numRef>
          </c:xVal>
          <c:yVal>
            <c:numRef>
              <c:f>'2018-07-30(pg 150-151)'!$A$5:$A$7</c:f>
              <c:numCache>
                <c:formatCode>General</c:formatCode>
                <c:ptCount val="3"/>
                <c:pt idx="0">
                  <c:v>0.25</c:v>
                </c:pt>
                <c:pt idx="1">
                  <c:v>0.15</c:v>
                </c:pt>
                <c:pt idx="2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E3-4D13-8C87-5C11CEA14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414920"/>
        <c:axId val="2139111192"/>
      </c:scatterChart>
      <c:valAx>
        <c:axId val="213941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11192"/>
        <c:crosses val="autoZero"/>
        <c:crossBetween val="midCat"/>
      </c:valAx>
      <c:valAx>
        <c:axId val="213911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1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'2018-07-30(pg 150-151)'!$G$8:$G$17</c:f>
              <c:numCache>
                <c:formatCode>General</c:formatCode>
                <c:ptCount val="10"/>
                <c:pt idx="0">
                  <c:v>0.0</c:v>
                </c:pt>
                <c:pt idx="1">
                  <c:v>25.0</c:v>
                </c:pt>
                <c:pt idx="2">
                  <c:v>30.0</c:v>
                </c:pt>
                <c:pt idx="3">
                  <c:v>35.9</c:v>
                </c:pt>
                <c:pt idx="4">
                  <c:v>39.4</c:v>
                </c:pt>
                <c:pt idx="5">
                  <c:v>45.0</c:v>
                </c:pt>
                <c:pt idx="6">
                  <c:v>50.0</c:v>
                </c:pt>
                <c:pt idx="7">
                  <c:v>54.5</c:v>
                </c:pt>
                <c:pt idx="8">
                  <c:v>62.5</c:v>
                </c:pt>
                <c:pt idx="9">
                  <c:v>70.0</c:v>
                </c:pt>
              </c:numCache>
            </c:numRef>
          </c:xVal>
          <c:yVal>
            <c:numRef>
              <c:f>'2018-07-30(pg 150-151)'!$H$8:$H$17</c:f>
              <c:numCache>
                <c:formatCode>General</c:formatCode>
                <c:ptCount val="10"/>
                <c:pt idx="0">
                  <c:v>1.0</c:v>
                </c:pt>
                <c:pt idx="1">
                  <c:v>0.703337922987741</c:v>
                </c:pt>
                <c:pt idx="2">
                  <c:v>0.570458034326001</c:v>
                </c:pt>
                <c:pt idx="3">
                  <c:v>0.502472975010691</c:v>
                </c:pt>
                <c:pt idx="4">
                  <c:v>0.252164347531598</c:v>
                </c:pt>
                <c:pt idx="5">
                  <c:v>0.196540208091799</c:v>
                </c:pt>
                <c:pt idx="6">
                  <c:v>0.264525267407109</c:v>
                </c:pt>
                <c:pt idx="7">
                  <c:v>0.264525267407109</c:v>
                </c:pt>
                <c:pt idx="8">
                  <c:v>0.150186758558634</c:v>
                </c:pt>
                <c:pt idx="9">
                  <c:v>0.150186758558634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41-4150-A784-4C2EB974D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46984"/>
        <c:axId val="2121705688"/>
      </c:scatterChart>
      <c:valAx>
        <c:axId val="211294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705688"/>
        <c:crosses val="autoZero"/>
        <c:crossBetween val="midCat"/>
      </c:valAx>
      <c:valAx>
        <c:axId val="21217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4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Bradford</a:t>
            </a:r>
            <a:r>
              <a:rPr lang="en-US" baseline="0"/>
              <a:t> Standard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'2018-07-30_Brad_vs_BCA(pg154)'!$A$3:$A$7</c:f>
              <c:numCache>
                <c:formatCode>General</c:formatCode>
                <c:ptCount val="5"/>
                <c:pt idx="0">
                  <c:v>0.25</c:v>
                </c:pt>
                <c:pt idx="2">
                  <c:v>0.15</c:v>
                </c:pt>
                <c:pt idx="3">
                  <c:v>0.1</c:v>
                </c:pt>
                <c:pt idx="4">
                  <c:v>0.0</c:v>
                </c:pt>
              </c:numCache>
            </c:numRef>
          </c:xVal>
          <c:yVal>
            <c:numRef>
              <c:f>'2018-07-30_Brad_vs_BCA(pg154)'!$E$3:$E$7</c:f>
              <c:numCache>
                <c:formatCode>General</c:formatCode>
                <c:ptCount val="5"/>
                <c:pt idx="0">
                  <c:v>0.3335</c:v>
                </c:pt>
                <c:pt idx="2">
                  <c:v>0.234</c:v>
                </c:pt>
                <c:pt idx="3">
                  <c:v>0.1615</c:v>
                </c:pt>
                <c:pt idx="4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BE-447A-B08A-072BF48D2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78584"/>
        <c:axId val="2115841736"/>
      </c:scatterChart>
      <c:valAx>
        <c:axId val="211957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41736"/>
        <c:crosses val="autoZero"/>
        <c:crossBetween val="midCat"/>
      </c:valAx>
      <c:valAx>
        <c:axId val="211584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78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Bradford Curve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'2018-07-30_Brad_vs_BCA(pg154)'!$G$8:$G$17</c:f>
              <c:numCache>
                <c:formatCode>General</c:formatCode>
                <c:ptCount val="10"/>
                <c:pt idx="0">
                  <c:v>0.0</c:v>
                </c:pt>
                <c:pt idx="1">
                  <c:v>25.0</c:v>
                </c:pt>
                <c:pt idx="2">
                  <c:v>30.0</c:v>
                </c:pt>
                <c:pt idx="3">
                  <c:v>35.9</c:v>
                </c:pt>
                <c:pt idx="4">
                  <c:v>39.4</c:v>
                </c:pt>
                <c:pt idx="5">
                  <c:v>45.0</c:v>
                </c:pt>
                <c:pt idx="6">
                  <c:v>50.0</c:v>
                </c:pt>
                <c:pt idx="7">
                  <c:v>54.5</c:v>
                </c:pt>
                <c:pt idx="8">
                  <c:v>62.5</c:v>
                </c:pt>
                <c:pt idx="9">
                  <c:v>70.0</c:v>
                </c:pt>
              </c:numCache>
            </c:numRef>
          </c:xVal>
          <c:yVal>
            <c:numRef>
              <c:f>'2018-07-30_Brad_vs_BCA(pg154)'!$H$8:$H$17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1.019967330255316</c:v>
                </c:pt>
                <c:pt idx="3">
                  <c:v>1.017748738004726</c:v>
                </c:pt>
                <c:pt idx="4">
                  <c:v>0.818075435451563</c:v>
                </c:pt>
                <c:pt idx="5">
                  <c:v>0.567374511134814</c:v>
                </c:pt>
                <c:pt idx="6">
                  <c:v>0.436477568349962</c:v>
                </c:pt>
                <c:pt idx="7">
                  <c:v>0.436477568349962</c:v>
                </c:pt>
                <c:pt idx="8">
                  <c:v>0.312236402316883</c:v>
                </c:pt>
                <c:pt idx="9">
                  <c:v>0.30336203331452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9C-4868-A9D6-70D0AC14C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636504"/>
        <c:axId val="2119692696"/>
      </c:scatterChart>
      <c:valAx>
        <c:axId val="2116636504"/>
        <c:scaling>
          <c:orientation val="minMax"/>
          <c:max val="70.0"/>
          <c:min val="25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692696"/>
        <c:crosses val="autoZero"/>
        <c:crossBetween val="midCat"/>
      </c:valAx>
      <c:valAx>
        <c:axId val="2119692696"/>
        <c:scaling>
          <c:orientation val="minMax"/>
          <c:max val="1.1"/>
          <c:min val="0.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3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BCA</a:t>
            </a:r>
            <a:r>
              <a:rPr lang="en-US" baseline="0"/>
              <a:t> Standard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'2018-07-30_Brad_vs_BCA(pg154)'!$E$21:$E$24</c:f>
              <c:numCache>
                <c:formatCode>General</c:formatCode>
                <c:ptCount val="4"/>
                <c:pt idx="0">
                  <c:v>0.287</c:v>
                </c:pt>
                <c:pt idx="1">
                  <c:v>0.1565</c:v>
                </c:pt>
                <c:pt idx="2">
                  <c:v>0.101</c:v>
                </c:pt>
                <c:pt idx="3">
                  <c:v>0.0</c:v>
                </c:pt>
              </c:numCache>
            </c:numRef>
          </c:xVal>
          <c:yVal>
            <c:numRef>
              <c:f>'2018-07-30_Brad_vs_BCA(pg154)'!$A$21:$A$24</c:f>
              <c:numCache>
                <c:formatCode>General</c:formatCode>
                <c:ptCount val="4"/>
                <c:pt idx="0">
                  <c:v>0.25</c:v>
                </c:pt>
                <c:pt idx="1">
                  <c:v>0.15</c:v>
                </c:pt>
                <c:pt idx="2">
                  <c:v>0.1</c:v>
                </c:pt>
                <c:pt idx="3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76-41B4-9002-44F1BB007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03320"/>
        <c:axId val="2134155384"/>
      </c:scatterChart>
      <c:valAx>
        <c:axId val="213180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55384"/>
        <c:crosses val="autoZero"/>
        <c:crossBetween val="midCat"/>
      </c:valAx>
      <c:valAx>
        <c:axId val="213415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0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'2018-07-23 (pg132-134)'!$E$2:$E$6</c:f>
              <c:numCache>
                <c:formatCode>General</c:formatCode>
                <c:ptCount val="5"/>
                <c:pt idx="0">
                  <c:v>2.641</c:v>
                </c:pt>
                <c:pt idx="1">
                  <c:v>1.399</c:v>
                </c:pt>
                <c:pt idx="2">
                  <c:v>0.746</c:v>
                </c:pt>
                <c:pt idx="3">
                  <c:v>0.471</c:v>
                </c:pt>
                <c:pt idx="4">
                  <c:v>0.0</c:v>
                </c:pt>
              </c:numCache>
            </c:numRef>
          </c:xVal>
          <c:yVal>
            <c:numRef>
              <c:f>'2018-07-23 (pg132-134)'!$A$2:$A$6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0.5</c:v>
                </c:pt>
                <c:pt idx="3">
                  <c:v>0.25</c:v>
                </c:pt>
                <c:pt idx="4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A7-420D-8720-8EA2D0FD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664424"/>
        <c:axId val="2134303480"/>
      </c:scatterChart>
      <c:valAx>
        <c:axId val="213966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</a:t>
                </a:r>
                <a:r>
                  <a:rPr lang="en-US" baseline="0"/>
                  <a:t> Readings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303480"/>
        <c:crosses val="autoZero"/>
        <c:crossBetween val="midCat"/>
      </c:valAx>
      <c:valAx>
        <c:axId val="21343034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</a:t>
                </a:r>
                <a:r>
                  <a:rPr lang="en-US" baseline="0"/>
                  <a:t>e Conc.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6644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BCA Unfolding Curve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29736126734158"/>
          <c:y val="0.192191780821918"/>
          <c:w val="0.875597815898013"/>
          <c:h val="0.7247111063171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'2018-07-30_Brad_vs_BCA(pg154)'!$G$25:$G$34</c:f>
              <c:numCache>
                <c:formatCode>General</c:formatCode>
                <c:ptCount val="10"/>
                <c:pt idx="0">
                  <c:v>0.0</c:v>
                </c:pt>
                <c:pt idx="1">
                  <c:v>25.0</c:v>
                </c:pt>
                <c:pt idx="2">
                  <c:v>30.0</c:v>
                </c:pt>
                <c:pt idx="3">
                  <c:v>35.9</c:v>
                </c:pt>
                <c:pt idx="4">
                  <c:v>39.4</c:v>
                </c:pt>
                <c:pt idx="5">
                  <c:v>45.0</c:v>
                </c:pt>
                <c:pt idx="6">
                  <c:v>50.0</c:v>
                </c:pt>
                <c:pt idx="7">
                  <c:v>54.5</c:v>
                </c:pt>
                <c:pt idx="8">
                  <c:v>62.5</c:v>
                </c:pt>
                <c:pt idx="9">
                  <c:v>70.0</c:v>
                </c:pt>
              </c:numCache>
            </c:numRef>
          </c:xVal>
          <c:yVal>
            <c:numRef>
              <c:f>'2018-07-30_Brad_vs_BCA(pg154)'!$H$25:$H$34</c:f>
              <c:numCache>
                <c:formatCode>General</c:formatCode>
                <c:ptCount val="10"/>
                <c:pt idx="0">
                  <c:v>1.0</c:v>
                </c:pt>
                <c:pt idx="1">
                  <c:v>0.835702913300644</c:v>
                </c:pt>
                <c:pt idx="2">
                  <c:v>0.823681175249472</c:v>
                </c:pt>
                <c:pt idx="3">
                  <c:v>0.867760881437104</c:v>
                </c:pt>
                <c:pt idx="4">
                  <c:v>0.693445679695104</c:v>
                </c:pt>
                <c:pt idx="5">
                  <c:v>0.611297136345426</c:v>
                </c:pt>
                <c:pt idx="6">
                  <c:v>0.60528626731984</c:v>
                </c:pt>
                <c:pt idx="7">
                  <c:v>0.60528626731984</c:v>
                </c:pt>
                <c:pt idx="8">
                  <c:v>0.535159462021334</c:v>
                </c:pt>
                <c:pt idx="9">
                  <c:v>0.543173954055449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8F-4DC0-A693-47E00A626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96456"/>
        <c:axId val="2116926344"/>
      </c:scatterChart>
      <c:valAx>
        <c:axId val="211549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26344"/>
        <c:crosses val="autoZero"/>
        <c:crossBetween val="midCat"/>
      </c:valAx>
      <c:valAx>
        <c:axId val="2116926344"/>
        <c:scaling>
          <c:orientation val="minMax"/>
          <c:max val="1.1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9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'2018-07-23 (pg132-134)'!$H$7:$H$16</c:f>
              <c:numCache>
                <c:formatCode>General</c:formatCode>
                <c:ptCount val="10"/>
                <c:pt idx="0">
                  <c:v>30.0</c:v>
                </c:pt>
                <c:pt idx="1">
                  <c:v>35.2</c:v>
                </c:pt>
                <c:pt idx="2">
                  <c:v>39.3</c:v>
                </c:pt>
                <c:pt idx="3">
                  <c:v>44.9</c:v>
                </c:pt>
                <c:pt idx="4">
                  <c:v>49.0</c:v>
                </c:pt>
                <c:pt idx="5">
                  <c:v>53.4</c:v>
                </c:pt>
                <c:pt idx="6">
                  <c:v>57.4</c:v>
                </c:pt>
                <c:pt idx="7">
                  <c:v>62.9</c:v>
                </c:pt>
                <c:pt idx="8">
                  <c:v>67.2</c:v>
                </c:pt>
                <c:pt idx="9">
                  <c:v>70.1</c:v>
                </c:pt>
              </c:numCache>
            </c:numRef>
          </c:xVal>
          <c:yVal>
            <c:numRef>
              <c:f>'2018-07-23 (pg132-134)'!$G$7:$G$16</c:f>
              <c:numCache>
                <c:formatCode>General</c:formatCode>
                <c:ptCount val="10"/>
                <c:pt idx="0">
                  <c:v>1.0</c:v>
                </c:pt>
                <c:pt idx="1">
                  <c:v>0.783146208533155</c:v>
                </c:pt>
                <c:pt idx="2">
                  <c:v>0.732121787011544</c:v>
                </c:pt>
                <c:pt idx="3">
                  <c:v>0.387706941740673</c:v>
                </c:pt>
                <c:pt idx="4">
                  <c:v>0.362194730979868</c:v>
                </c:pt>
                <c:pt idx="5">
                  <c:v>0.196365361034635</c:v>
                </c:pt>
                <c:pt idx="6">
                  <c:v>0.260145887936647</c:v>
                </c:pt>
                <c:pt idx="7">
                  <c:v>0.145340939513024</c:v>
                </c:pt>
                <c:pt idx="8">
                  <c:v>0.209121466415037</c:v>
                </c:pt>
                <c:pt idx="9">
                  <c:v>0.311170309458257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0D-4460-AEEA-720DCD2F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79224"/>
        <c:axId val="2120350312"/>
      </c:scatterChart>
      <c:valAx>
        <c:axId val="2120379224"/>
        <c:scaling>
          <c:orientation val="minMax"/>
          <c:min val="25.0"/>
        </c:scaling>
        <c:delete val="0"/>
        <c:axPos val="b"/>
        <c:numFmt formatCode="General" sourceLinked="1"/>
        <c:majorTickMark val="out"/>
        <c:minorTickMark val="none"/>
        <c:tickLblPos val="nextTo"/>
        <c:crossAx val="2120350312"/>
        <c:crosses val="autoZero"/>
        <c:crossBetween val="midCat"/>
      </c:valAx>
      <c:valAx>
        <c:axId val="2120350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0379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'2018-07-25(1st quant pg138-140)'!$E$2:$E$6</c:f>
              <c:numCache>
                <c:formatCode>General</c:formatCode>
                <c:ptCount val="5"/>
                <c:pt idx="0">
                  <c:v>1.974</c:v>
                </c:pt>
                <c:pt idx="1">
                  <c:v>1.1165</c:v>
                </c:pt>
                <c:pt idx="2">
                  <c:v>0.603</c:v>
                </c:pt>
                <c:pt idx="3">
                  <c:v>0.31</c:v>
                </c:pt>
                <c:pt idx="4">
                  <c:v>0.0</c:v>
                </c:pt>
              </c:numCache>
            </c:numRef>
          </c:xVal>
          <c:yVal>
            <c:numRef>
              <c:f>'2018-07-25(1st quant pg138-140)'!$A$2:$A$6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0.5</c:v>
                </c:pt>
                <c:pt idx="3">
                  <c:v>0.25</c:v>
                </c:pt>
                <c:pt idx="4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3D8-4021-9851-F1B9C384F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246504"/>
        <c:axId val="2139206712"/>
      </c:scatterChart>
      <c:valAx>
        <c:axId val="212024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06712"/>
        <c:crosses val="autoZero"/>
        <c:crossBetween val="midCat"/>
      </c:valAx>
      <c:valAx>
        <c:axId val="213920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4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'2018-07-25 (unfold pg 138-142)'!$E$2:$E$6</c:f>
              <c:numCache>
                <c:formatCode>General</c:formatCode>
                <c:ptCount val="5"/>
                <c:pt idx="0">
                  <c:v>2.1335</c:v>
                </c:pt>
                <c:pt idx="1">
                  <c:v>1.1095</c:v>
                </c:pt>
                <c:pt idx="2">
                  <c:v>0.646</c:v>
                </c:pt>
                <c:pt idx="3">
                  <c:v>0.3545</c:v>
                </c:pt>
                <c:pt idx="4">
                  <c:v>0.0</c:v>
                </c:pt>
              </c:numCache>
            </c:numRef>
          </c:xVal>
          <c:yVal>
            <c:numRef>
              <c:f>'2018-07-25 (unfold pg 138-142)'!$A$2:$A$6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0.5</c:v>
                </c:pt>
                <c:pt idx="3">
                  <c:v>0.25</c:v>
                </c:pt>
                <c:pt idx="4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D4-413B-A557-DA21A185F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189976"/>
        <c:axId val="2112639160"/>
      </c:scatterChart>
      <c:valAx>
        <c:axId val="212118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39160"/>
        <c:crosses val="autoZero"/>
        <c:crossBetween val="midCat"/>
      </c:valAx>
      <c:valAx>
        <c:axId val="211263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 Conc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8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Unfolding</a:t>
            </a:r>
            <a:r>
              <a:rPr lang="en-US" baseline="0"/>
              <a:t> Curve using Avg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'2018-07-25 (unfold pg 138-142)'!$G$7:$G$16</c:f>
              <c:numCache>
                <c:formatCode>General</c:formatCode>
                <c:ptCount val="10"/>
                <c:pt idx="0">
                  <c:v>0.0</c:v>
                </c:pt>
                <c:pt idx="1">
                  <c:v>25.0</c:v>
                </c:pt>
                <c:pt idx="2">
                  <c:v>30.0</c:v>
                </c:pt>
                <c:pt idx="3">
                  <c:v>35.6</c:v>
                </c:pt>
                <c:pt idx="4">
                  <c:v>41.3</c:v>
                </c:pt>
                <c:pt idx="5">
                  <c:v>44.8</c:v>
                </c:pt>
                <c:pt idx="6">
                  <c:v>50.3</c:v>
                </c:pt>
                <c:pt idx="7">
                  <c:v>54.9</c:v>
                </c:pt>
                <c:pt idx="8">
                  <c:v>60.0</c:v>
                </c:pt>
                <c:pt idx="9">
                  <c:v>69.7</c:v>
                </c:pt>
              </c:numCache>
            </c:numRef>
          </c:xVal>
          <c:yVal>
            <c:numRef>
              <c:f>'2018-07-25 (unfold pg 138-142)'!$H$7:$H$16</c:f>
              <c:numCache>
                <c:formatCode>General</c:formatCode>
                <c:ptCount val="10"/>
                <c:pt idx="0">
                  <c:v>1.0</c:v>
                </c:pt>
                <c:pt idx="1">
                  <c:v>1.007308387885581</c:v>
                </c:pt>
                <c:pt idx="2">
                  <c:v>0.984165159581243</c:v>
                </c:pt>
                <c:pt idx="3">
                  <c:v>0.919607733258616</c:v>
                </c:pt>
                <c:pt idx="4">
                  <c:v>0.903772892839858</c:v>
                </c:pt>
                <c:pt idx="5">
                  <c:v>0.897682569601875</c:v>
                </c:pt>
                <c:pt idx="6">
                  <c:v>0.900118698897068</c:v>
                </c:pt>
                <c:pt idx="7">
                  <c:v>0.900118698897068</c:v>
                </c:pt>
                <c:pt idx="8">
                  <c:v>0.880629664535521</c:v>
                </c:pt>
                <c:pt idx="9">
                  <c:v>0.87697547059273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36-4DA1-8076-FE4C0CE2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146456"/>
        <c:axId val="2134224840"/>
      </c:scatterChart>
      <c:valAx>
        <c:axId val="213414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24840"/>
        <c:crosses val="autoZero"/>
        <c:crossBetween val="midCat"/>
      </c:valAx>
      <c:valAx>
        <c:axId val="2134224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4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Unfolding curve using highlighted values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'2018-07-25 (unfold pg 138-142)'!$E$19:$E$28</c:f>
              <c:numCache>
                <c:formatCode>General</c:formatCode>
                <c:ptCount val="10"/>
                <c:pt idx="0">
                  <c:v>0.3988066</c:v>
                </c:pt>
                <c:pt idx="1">
                  <c:v>0.390199</c:v>
                </c:pt>
                <c:pt idx="2">
                  <c:v>0.3873298</c:v>
                </c:pt>
                <c:pt idx="3">
                  <c:v>0.3682018</c:v>
                </c:pt>
                <c:pt idx="4">
                  <c:v>0.3586378</c:v>
                </c:pt>
                <c:pt idx="5">
                  <c:v>0.3538558</c:v>
                </c:pt>
                <c:pt idx="6">
                  <c:v>0.351943</c:v>
                </c:pt>
                <c:pt idx="8">
                  <c:v>0.3404662</c:v>
                </c:pt>
                <c:pt idx="9">
                  <c:v>0.3385534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47-4516-B7AD-978F23DA6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247288"/>
        <c:axId val="2120255176"/>
      </c:scatterChart>
      <c:valAx>
        <c:axId val="2139247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55176"/>
        <c:crosses val="autoZero"/>
        <c:crossBetween val="midCat"/>
      </c:valAx>
      <c:valAx>
        <c:axId val="2120255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4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'2018-07-27 (unfold pg 145-149)'!$E$2:$E$6</c:f>
              <c:numCache>
                <c:formatCode>General</c:formatCode>
                <c:ptCount val="5"/>
                <c:pt idx="0">
                  <c:v>1.9615</c:v>
                </c:pt>
                <c:pt idx="1">
                  <c:v>0.594</c:v>
                </c:pt>
                <c:pt idx="2">
                  <c:v>0.1315</c:v>
                </c:pt>
                <c:pt idx="3">
                  <c:v>0.003</c:v>
                </c:pt>
                <c:pt idx="4">
                  <c:v>0.0</c:v>
                </c:pt>
              </c:numCache>
            </c:numRef>
          </c:xVal>
          <c:yVal>
            <c:numRef>
              <c:f>'2018-07-27 (unfold pg 145-149)'!$A$2:$A$6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0.5</c:v>
                </c:pt>
                <c:pt idx="3">
                  <c:v>0.25</c:v>
                </c:pt>
                <c:pt idx="4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E8-4D82-AD5F-17599C3E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52744"/>
        <c:axId val="2134192936"/>
      </c:scatterChart>
      <c:valAx>
        <c:axId val="213575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92936"/>
        <c:crosses val="autoZero"/>
        <c:crossBetween val="midCat"/>
      </c:valAx>
      <c:valAx>
        <c:axId val="21341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5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'2018-07-27 (unfold pg 145-149)'!$G$7:$G$16</c:f>
              <c:numCache>
                <c:formatCode>General</c:formatCode>
                <c:ptCount val="10"/>
                <c:pt idx="0">
                  <c:v>0.0</c:v>
                </c:pt>
                <c:pt idx="1">
                  <c:v>25.0</c:v>
                </c:pt>
                <c:pt idx="2">
                  <c:v>30.0</c:v>
                </c:pt>
                <c:pt idx="3">
                  <c:v>35.6</c:v>
                </c:pt>
                <c:pt idx="4">
                  <c:v>41.3</c:v>
                </c:pt>
                <c:pt idx="5">
                  <c:v>44.8</c:v>
                </c:pt>
                <c:pt idx="6">
                  <c:v>50.3</c:v>
                </c:pt>
                <c:pt idx="7">
                  <c:v>54.9</c:v>
                </c:pt>
                <c:pt idx="8">
                  <c:v>60.0</c:v>
                </c:pt>
                <c:pt idx="9">
                  <c:v>69.7</c:v>
                </c:pt>
              </c:numCache>
            </c:numRef>
          </c:xVal>
          <c:yVal>
            <c:numRef>
              <c:f>'2018-07-27 (unfold pg 145-149)'!$H$7:$H$16</c:f>
              <c:numCache>
                <c:formatCode>General</c:formatCode>
                <c:ptCount val="10"/>
                <c:pt idx="0">
                  <c:v>1.0</c:v>
                </c:pt>
                <c:pt idx="1">
                  <c:v>1.044906495230941</c:v>
                </c:pt>
                <c:pt idx="2">
                  <c:v>1.108801895851701</c:v>
                </c:pt>
                <c:pt idx="3">
                  <c:v>0.929133629093483</c:v>
                </c:pt>
                <c:pt idx="4">
                  <c:v>0.799349352799346</c:v>
                </c:pt>
                <c:pt idx="5">
                  <c:v>0.883846561352496</c:v>
                </c:pt>
                <c:pt idx="6">
                  <c:v>0.734004152140318</c:v>
                </c:pt>
                <c:pt idx="7">
                  <c:v>0.734004152140318</c:v>
                </c:pt>
                <c:pt idx="8">
                  <c:v>1.248308590522641</c:v>
                </c:pt>
                <c:pt idx="9">
                  <c:v>1.36761519268846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44-40A3-97AE-92DC6FEA5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422600"/>
        <c:axId val="2115346088"/>
      </c:scatterChart>
      <c:valAx>
        <c:axId val="213442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46088"/>
        <c:crosses val="autoZero"/>
        <c:crossBetween val="midCat"/>
      </c:valAx>
      <c:valAx>
        <c:axId val="211534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42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4</xdr:row>
      <xdr:rowOff>25400</xdr:rowOff>
    </xdr:from>
    <xdr:to>
      <xdr:col>17</xdr:col>
      <xdr:colOff>50800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328612</xdr:colOff>
      <xdr:row>3</xdr:row>
      <xdr:rowOff>190500</xdr:rowOff>
    </xdr:from>
    <xdr:to>
      <xdr:col>17</xdr:col>
      <xdr:colOff>100012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B395988-A19E-4C78-94DC-A4B5CDF1F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14</xdr:row>
      <xdr:rowOff>9525</xdr:rowOff>
    </xdr:from>
    <xdr:to>
      <xdr:col>16</xdr:col>
      <xdr:colOff>647700</xdr:colOff>
      <xdr:row>26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C61326F-391B-46C2-BF4D-E131D7DD5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95250</xdr:colOff>
      <xdr:row>26</xdr:row>
      <xdr:rowOff>133350</xdr:rowOff>
    </xdr:from>
    <xdr:to>
      <xdr:col>16</xdr:col>
      <xdr:colOff>552450</xdr:colOff>
      <xdr:row>40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6BAA836A-7FF4-4CB9-B291-310812025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228600</xdr:colOff>
      <xdr:row>41</xdr:row>
      <xdr:rowOff>0</xdr:rowOff>
    </xdr:from>
    <xdr:to>
      <xdr:col>16</xdr:col>
      <xdr:colOff>381000</xdr:colOff>
      <xdr:row>54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13E2C97-84BE-4673-8C03-4D4D21E47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</xdr:row>
      <xdr:rowOff>152400</xdr:rowOff>
    </xdr:from>
    <xdr:to>
      <xdr:col>18</xdr:col>
      <xdr:colOff>749300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762000</xdr:colOff>
      <xdr:row>18</xdr:row>
      <xdr:rowOff>25400</xdr:rowOff>
    </xdr:from>
    <xdr:to>
      <xdr:col>6</xdr:col>
      <xdr:colOff>342900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8</xdr:row>
      <xdr:rowOff>114300</xdr:rowOff>
    </xdr:from>
    <xdr:to>
      <xdr:col>14</xdr:col>
      <xdr:colOff>85725</xdr:colOff>
      <xdr:row>23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9116A61-0BEC-45A6-8255-28FEC1A12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</xdr:colOff>
      <xdr:row>0</xdr:row>
      <xdr:rowOff>134937</xdr:rowOff>
    </xdr:from>
    <xdr:to>
      <xdr:col>17</xdr:col>
      <xdr:colOff>490537</xdr:colOff>
      <xdr:row>14</xdr:row>
      <xdr:rowOff>77787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D75A48D-352E-415A-8D5E-665FCDCCC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174625</xdr:colOff>
      <xdr:row>15</xdr:row>
      <xdr:rowOff>26987</xdr:rowOff>
    </xdr:from>
    <xdr:to>
      <xdr:col>13</xdr:col>
      <xdr:colOff>631825</xdr:colOff>
      <xdr:row>28</xdr:row>
      <xdr:rowOff>169862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BDA27785-889E-4C76-A2FB-15846777B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438150</xdr:colOff>
      <xdr:row>30</xdr:row>
      <xdr:rowOff>123824</xdr:rowOff>
    </xdr:from>
    <xdr:to>
      <xdr:col>13</xdr:col>
      <xdr:colOff>38100</xdr:colOff>
      <xdr:row>42</xdr:row>
      <xdr:rowOff>138111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91E3961-22CA-470D-B51F-0ECFF4A88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528637</xdr:colOff>
      <xdr:row>0</xdr:row>
      <xdr:rowOff>0</xdr:rowOff>
    </xdr:from>
    <xdr:to>
      <xdr:col>16</xdr:col>
      <xdr:colOff>300037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8B1820F-8AF8-4FC4-8F06-3162D5EE9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13</xdr:row>
      <xdr:rowOff>95250</xdr:rowOff>
    </xdr:from>
    <xdr:to>
      <xdr:col>16</xdr:col>
      <xdr:colOff>28575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5781A87-FBAF-4EB4-87D4-D14A2C712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271462</xdr:colOff>
      <xdr:row>9</xdr:row>
      <xdr:rowOff>19050</xdr:rowOff>
    </xdr:from>
    <xdr:to>
      <xdr:col>16</xdr:col>
      <xdr:colOff>42862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45F16BC-E1D6-4094-A7AC-85C07E04D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23</xdr:row>
      <xdr:rowOff>76200</xdr:rowOff>
    </xdr:from>
    <xdr:to>
      <xdr:col>15</xdr:col>
      <xdr:colOff>609600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6E621CF-5AA7-4738-985B-2FFC5DC43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5</xdr:row>
      <xdr:rowOff>19050</xdr:rowOff>
    </xdr:from>
    <xdr:to>
      <xdr:col>15</xdr:col>
      <xdr:colOff>609600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A9DD860-9694-449E-9F61-B8A094319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180975</xdr:rowOff>
    </xdr:from>
    <xdr:to>
      <xdr:col>12</xdr:col>
      <xdr:colOff>571500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EE5EC09-B4C4-46B3-9E20-557A24A53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17</xdr:row>
      <xdr:rowOff>57150</xdr:rowOff>
    </xdr:from>
    <xdr:to>
      <xdr:col>12</xdr:col>
      <xdr:colOff>561975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A4A32235-67C9-48C5-BEFA-4DA0932BA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509587</xdr:colOff>
      <xdr:row>0</xdr:row>
      <xdr:rowOff>161925</xdr:rowOff>
    </xdr:from>
    <xdr:to>
      <xdr:col>16</xdr:col>
      <xdr:colOff>280987</xdr:colOff>
      <xdr:row>14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48BB600-82E3-4FAD-AB69-731C1BD6B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15</xdr:row>
      <xdr:rowOff>190500</xdr:rowOff>
    </xdr:from>
    <xdr:to>
      <xdr:col>16</xdr:col>
      <xdr:colOff>219075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A6D37C0-6DFC-4E23-A022-62E930553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2" sqref="A2:F10"/>
    </sheetView>
  </sheetViews>
  <sheetFormatPr baseColWidth="10" defaultColWidth="11" defaultRowHeight="15" x14ac:dyDescent="0"/>
  <cols>
    <col min="7" max="7" width="24.33203125" bestFit="1" customWidth="1"/>
  </cols>
  <sheetData>
    <row r="1" spans="1:7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</row>
    <row r="2" spans="1:7">
      <c r="A2">
        <v>2</v>
      </c>
      <c r="B2">
        <v>2.3079999999999998</v>
      </c>
      <c r="C2">
        <v>2.1469999999999998</v>
      </c>
      <c r="D2">
        <f>AVERAGE(B2:C2)</f>
        <v>2.2275</v>
      </c>
      <c r="E2">
        <f>D2-$D$6</f>
        <v>2.1555</v>
      </c>
    </row>
    <row r="3" spans="1:7">
      <c r="A3">
        <v>1</v>
      </c>
      <c r="B3">
        <v>0.76500000000000001</v>
      </c>
      <c r="C3">
        <v>0.877</v>
      </c>
      <c r="D3">
        <f>AVERAGE(B3:C3)</f>
        <v>0.82099999999999995</v>
      </c>
      <c r="E3">
        <f t="shared" ref="E3:E10" si="0">D3-$D$6</f>
        <v>0.749</v>
      </c>
    </row>
    <row r="4" spans="1:7">
      <c r="A4">
        <v>0.5</v>
      </c>
      <c r="B4">
        <v>0.45800000000000002</v>
      </c>
      <c r="C4">
        <v>0.59499999999999997</v>
      </c>
      <c r="D4">
        <f t="shared" ref="D4:D10" si="1">AVERAGE(B4:C4)</f>
        <v>0.52649999999999997</v>
      </c>
      <c r="E4">
        <f t="shared" si="0"/>
        <v>0.45449999999999996</v>
      </c>
    </row>
    <row r="5" spans="1:7">
      <c r="A5">
        <v>0.25</v>
      </c>
      <c r="B5">
        <v>0.34300000000000003</v>
      </c>
      <c r="C5">
        <v>7.1999999999999995E-2</v>
      </c>
      <c r="D5">
        <f t="shared" si="1"/>
        <v>0.20750000000000002</v>
      </c>
      <c r="E5">
        <f t="shared" si="0"/>
        <v>0.13550000000000001</v>
      </c>
    </row>
    <row r="6" spans="1:7">
      <c r="A6">
        <v>0</v>
      </c>
      <c r="B6">
        <v>0.13400000000000001</v>
      </c>
      <c r="C6">
        <v>7.1999999999999995E-2</v>
      </c>
      <c r="D6">
        <v>7.1999999999999995E-2</v>
      </c>
      <c r="E6">
        <f t="shared" si="0"/>
        <v>0</v>
      </c>
    </row>
    <row r="7" spans="1:7">
      <c r="A7" t="s">
        <v>3</v>
      </c>
      <c r="B7">
        <v>0.64200000000000002</v>
      </c>
      <c r="C7">
        <v>0.59699999999999998</v>
      </c>
      <c r="D7">
        <f>AVERAGE(B7:C7)</f>
        <v>0.61949999999999994</v>
      </c>
      <c r="E7">
        <f>D7-$D$6</f>
        <v>0.54749999999999999</v>
      </c>
      <c r="F7">
        <f>(0.9032*E7)+0.1188</f>
        <v>0.61330200000000001</v>
      </c>
      <c r="G7">
        <f>F7-F8</f>
        <v>9.5287600000000028E-2</v>
      </c>
    </row>
    <row r="8" spans="1:7">
      <c r="A8" t="s">
        <v>5</v>
      </c>
      <c r="B8">
        <v>0.52100000000000002</v>
      </c>
      <c r="C8">
        <v>0.50700000000000001</v>
      </c>
      <c r="D8">
        <f t="shared" si="1"/>
        <v>0.51400000000000001</v>
      </c>
      <c r="E8">
        <f t="shared" si="0"/>
        <v>0.442</v>
      </c>
      <c r="F8">
        <f t="shared" ref="F8:F10" si="2">(0.9032*E8)+0.1188</f>
        <v>0.51801439999999999</v>
      </c>
    </row>
    <row r="9" spans="1:7">
      <c r="A9" t="s">
        <v>4</v>
      </c>
      <c r="B9">
        <v>0.77800000000000002</v>
      </c>
      <c r="C9">
        <v>0.74299999999999999</v>
      </c>
      <c r="D9">
        <f t="shared" si="1"/>
        <v>0.76049999999999995</v>
      </c>
      <c r="E9">
        <f t="shared" si="0"/>
        <v>0.6885</v>
      </c>
      <c r="F9">
        <f t="shared" si="2"/>
        <v>0.74065320000000001</v>
      </c>
      <c r="G9">
        <f>F9-F10</f>
        <v>0.15670519999999999</v>
      </c>
    </row>
    <row r="10" spans="1:7">
      <c r="A10" t="s">
        <v>6</v>
      </c>
      <c r="B10">
        <v>0.59899999999999998</v>
      </c>
      <c r="C10">
        <v>0.57499999999999996</v>
      </c>
      <c r="D10">
        <f t="shared" si="1"/>
        <v>0.58699999999999997</v>
      </c>
      <c r="E10">
        <f t="shared" si="0"/>
        <v>0.51500000000000001</v>
      </c>
      <c r="F10">
        <f t="shared" si="2"/>
        <v>0.58394800000000002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I8" sqref="I8"/>
    </sheetView>
  </sheetViews>
  <sheetFormatPr baseColWidth="10" defaultColWidth="8.83203125" defaultRowHeight="15" x14ac:dyDescent="0"/>
  <cols>
    <col min="9" max="9" width="12.33203125" bestFit="1" customWidth="1"/>
  </cols>
  <sheetData>
    <row r="1" spans="1:9">
      <c r="A1" s="2" t="s">
        <v>36</v>
      </c>
    </row>
    <row r="2" spans="1:9">
      <c r="A2" t="s">
        <v>0</v>
      </c>
      <c r="B2" t="s">
        <v>1</v>
      </c>
      <c r="C2" t="s">
        <v>2</v>
      </c>
      <c r="D2" t="s">
        <v>7</v>
      </c>
      <c r="E2" t="s">
        <v>8</v>
      </c>
      <c r="F2" t="s">
        <v>9</v>
      </c>
      <c r="G2" t="s">
        <v>24</v>
      </c>
      <c r="H2" t="s">
        <v>23</v>
      </c>
      <c r="I2" t="s">
        <v>35</v>
      </c>
    </row>
    <row r="3" spans="1:9">
      <c r="A3">
        <v>0.25</v>
      </c>
      <c r="B3">
        <v>0.69499999999999995</v>
      </c>
      <c r="C3">
        <v>0.78600000000000003</v>
      </c>
      <c r="D3">
        <f>AVERAGE(B3:C3)</f>
        <v>0.74049999999999994</v>
      </c>
      <c r="E3">
        <f>D3-$D$7</f>
        <v>0.33349999999999991</v>
      </c>
    </row>
    <row r="5" spans="1:9">
      <c r="A5">
        <v>0.15</v>
      </c>
      <c r="B5">
        <v>0.64400000000000002</v>
      </c>
      <c r="C5">
        <v>0.63800000000000001</v>
      </c>
      <c r="D5">
        <f t="shared" ref="D5:D17" si="0">AVERAGE(B5:C5)</f>
        <v>0.64100000000000001</v>
      </c>
      <c r="E5">
        <f t="shared" ref="E5:E17" si="1">D5-$D$7</f>
        <v>0.23399999999999999</v>
      </c>
    </row>
    <row r="6" spans="1:9">
      <c r="A6">
        <v>0.1</v>
      </c>
      <c r="B6">
        <v>0.55600000000000005</v>
      </c>
      <c r="C6">
        <v>0.58099999999999996</v>
      </c>
      <c r="D6">
        <f t="shared" si="0"/>
        <v>0.56850000000000001</v>
      </c>
      <c r="E6">
        <f t="shared" si="1"/>
        <v>0.16149999999999998</v>
      </c>
    </row>
    <row r="7" spans="1:9">
      <c r="A7">
        <v>0</v>
      </c>
      <c r="B7">
        <v>0.39900000000000002</v>
      </c>
      <c r="C7">
        <v>0.41499999999999998</v>
      </c>
      <c r="D7">
        <f t="shared" si="0"/>
        <v>0.40700000000000003</v>
      </c>
      <c r="E7">
        <f t="shared" si="1"/>
        <v>0</v>
      </c>
    </row>
    <row r="8" spans="1:9">
      <c r="A8" t="s">
        <v>11</v>
      </c>
      <c r="B8">
        <v>0.70099999999999996</v>
      </c>
      <c r="C8">
        <v>0.69399999999999995</v>
      </c>
      <c r="D8">
        <f t="shared" si="0"/>
        <v>0.69750000000000001</v>
      </c>
      <c r="E8">
        <f t="shared" si="1"/>
        <v>0.29049999999999998</v>
      </c>
      <c r="F8">
        <f>(1.3385*E8) - 0.0149</f>
        <v>0.37393424999999997</v>
      </c>
      <c r="G8">
        <v>0</v>
      </c>
      <c r="H8">
        <f>F8/$F$8</f>
        <v>1</v>
      </c>
      <c r="I8">
        <f>F8*490</f>
        <v>183.22778249999999</v>
      </c>
    </row>
    <row r="9" spans="1:9">
      <c r="A9" t="s">
        <v>12</v>
      </c>
      <c r="B9">
        <v>0.65700000000000003</v>
      </c>
      <c r="C9">
        <v>0.65700000000000003</v>
      </c>
      <c r="D9">
        <f t="shared" ref="D9:D14" si="2">AVERAGE(B10:C10)</f>
        <v>0.64349999999999996</v>
      </c>
      <c r="E9">
        <f t="shared" si="1"/>
        <v>0.23649999999999993</v>
      </c>
      <c r="F9">
        <f t="shared" ref="F9:F17" si="3">(1.3385*E9) - 0.0149</f>
        <v>0.30165524999999987</v>
      </c>
      <c r="G9">
        <v>25</v>
      </c>
      <c r="H9">
        <f t="shared" ref="H9:H17" si="4">F9/$F$9</f>
        <v>1</v>
      </c>
      <c r="I9">
        <f t="shared" ref="I9:I17" si="5">F9*490</f>
        <v>147.81107249999994</v>
      </c>
    </row>
    <row r="10" spans="1:9">
      <c r="A10" t="s">
        <v>13</v>
      </c>
      <c r="B10">
        <v>0.65300000000000002</v>
      </c>
      <c r="C10">
        <v>0.63400000000000001</v>
      </c>
      <c r="D10">
        <f t="shared" si="2"/>
        <v>0.64800000000000002</v>
      </c>
      <c r="E10">
        <f t="shared" si="1"/>
        <v>0.24099999999999999</v>
      </c>
      <c r="F10">
        <f t="shared" si="3"/>
        <v>0.30767849999999997</v>
      </c>
      <c r="G10">
        <v>30</v>
      </c>
      <c r="H10">
        <f t="shared" si="4"/>
        <v>1.0199673302553165</v>
      </c>
      <c r="I10">
        <f t="shared" si="5"/>
        <v>150.76246499999999</v>
      </c>
    </row>
    <row r="11" spans="1:9">
      <c r="A11" t="s">
        <v>14</v>
      </c>
      <c r="B11">
        <v>0.64800000000000002</v>
      </c>
      <c r="D11">
        <f t="shared" si="2"/>
        <v>0.64749999999999996</v>
      </c>
      <c r="E11">
        <f t="shared" si="1"/>
        <v>0.24049999999999994</v>
      </c>
      <c r="F11">
        <f t="shared" si="3"/>
        <v>0.3070092499999999</v>
      </c>
      <c r="G11">
        <v>35.9</v>
      </c>
      <c r="H11">
        <f t="shared" si="4"/>
        <v>1.0177487380047257</v>
      </c>
      <c r="I11">
        <f t="shared" si="5"/>
        <v>150.43453249999996</v>
      </c>
    </row>
    <row r="12" spans="1:9">
      <c r="A12" t="s">
        <v>15</v>
      </c>
      <c r="B12">
        <v>0.64700000000000002</v>
      </c>
      <c r="C12">
        <v>0.64800000000000002</v>
      </c>
      <c r="D12">
        <f t="shared" si="2"/>
        <v>0.60250000000000004</v>
      </c>
      <c r="E12">
        <f t="shared" si="1"/>
        <v>0.19550000000000001</v>
      </c>
      <c r="F12">
        <f t="shared" si="3"/>
        <v>0.24677675000000002</v>
      </c>
      <c r="G12">
        <v>39.4</v>
      </c>
      <c r="H12">
        <f t="shared" si="4"/>
        <v>0.81807543545156303</v>
      </c>
      <c r="I12">
        <f t="shared" si="5"/>
        <v>120.9206075</v>
      </c>
    </row>
    <row r="13" spans="1:9">
      <c r="A13" t="s">
        <v>16</v>
      </c>
      <c r="B13">
        <v>0.61799999999999999</v>
      </c>
      <c r="C13">
        <v>0.58699999999999997</v>
      </c>
      <c r="D13">
        <f t="shared" si="2"/>
        <v>0.54600000000000004</v>
      </c>
      <c r="E13">
        <f t="shared" si="1"/>
        <v>0.13900000000000001</v>
      </c>
      <c r="F13">
        <f t="shared" si="3"/>
        <v>0.17115150000000001</v>
      </c>
      <c r="G13">
        <v>45</v>
      </c>
      <c r="H13">
        <f t="shared" si="4"/>
        <v>0.56737451113481396</v>
      </c>
      <c r="I13">
        <f t="shared" si="5"/>
        <v>83.864235000000008</v>
      </c>
    </row>
    <row r="14" spans="1:9">
      <c r="A14" t="s">
        <v>17</v>
      </c>
      <c r="B14">
        <v>0.54400000000000004</v>
      </c>
      <c r="C14">
        <v>0.54800000000000004</v>
      </c>
      <c r="D14">
        <f t="shared" si="2"/>
        <v>0.51649999999999996</v>
      </c>
      <c r="E14">
        <f t="shared" si="1"/>
        <v>0.10949999999999993</v>
      </c>
      <c r="F14">
        <f t="shared" si="3"/>
        <v>0.13166574999999991</v>
      </c>
      <c r="G14">
        <v>50</v>
      </c>
      <c r="H14">
        <f t="shared" si="4"/>
        <v>0.43647756834996232</v>
      </c>
      <c r="I14">
        <f t="shared" si="5"/>
        <v>64.516217499999954</v>
      </c>
    </row>
    <row r="15" spans="1:9">
      <c r="A15" t="s">
        <v>18</v>
      </c>
      <c r="B15">
        <v>0.50800000000000001</v>
      </c>
      <c r="C15">
        <v>0.52500000000000002</v>
      </c>
      <c r="D15">
        <f>AVERAGE(B15:C15)</f>
        <v>0.51649999999999996</v>
      </c>
      <c r="E15">
        <f t="shared" si="1"/>
        <v>0.10949999999999993</v>
      </c>
      <c r="F15">
        <f t="shared" si="3"/>
        <v>0.13166574999999991</v>
      </c>
      <c r="G15">
        <v>54.5</v>
      </c>
      <c r="H15">
        <f t="shared" si="4"/>
        <v>0.43647756834996232</v>
      </c>
      <c r="I15">
        <f t="shared" si="5"/>
        <v>64.516217499999954</v>
      </c>
    </row>
    <row r="16" spans="1:9">
      <c r="A16" t="s">
        <v>19</v>
      </c>
      <c r="B16">
        <v>0.48</v>
      </c>
      <c r="C16">
        <v>0.497</v>
      </c>
      <c r="D16">
        <f t="shared" si="0"/>
        <v>0.48849999999999999</v>
      </c>
      <c r="E16">
        <f t="shared" si="1"/>
        <v>8.1499999999999961E-2</v>
      </c>
      <c r="F16">
        <f t="shared" si="3"/>
        <v>9.4187749999999959E-2</v>
      </c>
      <c r="G16">
        <v>62.5</v>
      </c>
      <c r="H16">
        <f t="shared" si="4"/>
        <v>0.31223640231688327</v>
      </c>
      <c r="I16">
        <f t="shared" si="5"/>
        <v>46.151997499999979</v>
      </c>
    </row>
    <row r="17" spans="1:9">
      <c r="A17" t="s">
        <v>20</v>
      </c>
      <c r="B17">
        <v>0.48</v>
      </c>
      <c r="C17">
        <v>0.49299999999999999</v>
      </c>
      <c r="D17">
        <f t="shared" si="0"/>
        <v>0.48649999999999999</v>
      </c>
      <c r="E17">
        <f t="shared" si="1"/>
        <v>7.949999999999996E-2</v>
      </c>
      <c r="F17">
        <f t="shared" si="3"/>
        <v>9.1510749999999946E-2</v>
      </c>
      <c r="G17">
        <v>70</v>
      </c>
      <c r="H17">
        <f t="shared" si="4"/>
        <v>0.30336203331452044</v>
      </c>
      <c r="I17">
        <f t="shared" si="5"/>
        <v>44.840267499999975</v>
      </c>
    </row>
    <row r="19" spans="1:9">
      <c r="A19" s="2" t="s">
        <v>37</v>
      </c>
    </row>
    <row r="20" spans="1:9">
      <c r="A20" t="s">
        <v>0</v>
      </c>
      <c r="B20" t="s">
        <v>1</v>
      </c>
      <c r="C20" t="s">
        <v>2</v>
      </c>
      <c r="D20" t="s">
        <v>7</v>
      </c>
      <c r="E20" t="s">
        <v>8</v>
      </c>
      <c r="F20" t="s">
        <v>9</v>
      </c>
      <c r="G20" t="s">
        <v>24</v>
      </c>
      <c r="H20" t="s">
        <v>23</v>
      </c>
      <c r="I20" t="s">
        <v>35</v>
      </c>
    </row>
    <row r="21" spans="1:9">
      <c r="A21">
        <v>0.25</v>
      </c>
      <c r="B21">
        <v>0.48799999999999999</v>
      </c>
      <c r="C21">
        <v>0.42899999999999999</v>
      </c>
      <c r="D21">
        <f>AVERAGE(B21:C21)</f>
        <v>0.45850000000000002</v>
      </c>
      <c r="E21">
        <f>D21-$D$24</f>
        <v>0.28700000000000003</v>
      </c>
    </row>
    <row r="22" spans="1:9">
      <c r="A22">
        <v>0.15</v>
      </c>
      <c r="B22">
        <v>0.34100000000000003</v>
      </c>
      <c r="C22">
        <v>0.315</v>
      </c>
      <c r="D22">
        <f t="shared" ref="D22:D25" si="6">AVERAGE(B22:C22)</f>
        <v>0.32800000000000001</v>
      </c>
      <c r="E22">
        <f>D22-$D$24</f>
        <v>0.15650000000000003</v>
      </c>
    </row>
    <row r="23" spans="1:9">
      <c r="A23">
        <v>0.1</v>
      </c>
      <c r="B23">
        <v>0.26900000000000002</v>
      </c>
      <c r="C23">
        <v>0.27600000000000002</v>
      </c>
      <c r="D23">
        <f t="shared" si="6"/>
        <v>0.27250000000000002</v>
      </c>
      <c r="E23">
        <f t="shared" ref="E23" si="7">D23-$D$24</f>
        <v>0.10100000000000003</v>
      </c>
    </row>
    <row r="24" spans="1:9">
      <c r="A24">
        <v>0</v>
      </c>
      <c r="B24">
        <v>0.17</v>
      </c>
      <c r="C24">
        <v>0.17299999999999999</v>
      </c>
      <c r="D24">
        <f t="shared" si="6"/>
        <v>0.17149999999999999</v>
      </c>
      <c r="E24">
        <f t="shared" ref="E24:E34" si="8">D24-$D$24</f>
        <v>0</v>
      </c>
    </row>
    <row r="25" spans="1:9">
      <c r="A25" t="s">
        <v>11</v>
      </c>
      <c r="B25">
        <v>0.432</v>
      </c>
      <c r="C25">
        <v>0.42599999999999999</v>
      </c>
      <c r="D25">
        <f t="shared" si="6"/>
        <v>0.42899999999999999</v>
      </c>
      <c r="E25">
        <f t="shared" si="8"/>
        <v>0.25750000000000001</v>
      </c>
      <c r="F25">
        <f>(0.8677*E25) - 0.0069</f>
        <v>0.21653275000000002</v>
      </c>
      <c r="G25">
        <v>0</v>
      </c>
      <c r="H25">
        <f>F25/$F$25</f>
        <v>1</v>
      </c>
      <c r="I25">
        <f>F25*490</f>
        <v>106.10104750000001</v>
      </c>
    </row>
    <row r="26" spans="1:9">
      <c r="A26" t="s">
        <v>12</v>
      </c>
      <c r="B26">
        <v>0.41699999999999998</v>
      </c>
      <c r="C26">
        <v>0.41599999999999998</v>
      </c>
      <c r="D26">
        <f t="shared" ref="D26:D30" si="9">AVERAGE(B27:C27)</f>
        <v>0.38800000000000001</v>
      </c>
      <c r="E26">
        <f t="shared" si="8"/>
        <v>0.21650000000000003</v>
      </c>
      <c r="F26">
        <f t="shared" ref="F26:F34" si="10">(0.8677*E26) - 0.0069</f>
        <v>0.18095705000000004</v>
      </c>
      <c r="G26">
        <v>25</v>
      </c>
      <c r="H26">
        <f t="shared" ref="H26:H34" si="11">F26/$F$25</f>
        <v>0.83570291330064395</v>
      </c>
      <c r="I26">
        <f t="shared" ref="I26:I34" si="12">F26*490</f>
        <v>88.668954500000012</v>
      </c>
    </row>
    <row r="27" spans="1:9">
      <c r="A27" t="s">
        <v>13</v>
      </c>
      <c r="B27">
        <v>0.38700000000000001</v>
      </c>
      <c r="C27">
        <v>0.38900000000000001</v>
      </c>
      <c r="D27">
        <f>AVERAGE(B28:C28)</f>
        <v>0.38500000000000001</v>
      </c>
      <c r="E27">
        <f t="shared" si="8"/>
        <v>0.21350000000000002</v>
      </c>
      <c r="F27">
        <f t="shared" si="10"/>
        <v>0.17835395000000004</v>
      </c>
      <c r="G27">
        <v>30</v>
      </c>
      <c r="H27">
        <f t="shared" si="11"/>
        <v>0.8236811752494716</v>
      </c>
      <c r="I27">
        <f t="shared" si="12"/>
        <v>87.393435500000024</v>
      </c>
    </row>
    <row r="28" spans="1:9">
      <c r="A28" t="s">
        <v>14</v>
      </c>
      <c r="B28">
        <v>0.38800000000000001</v>
      </c>
      <c r="C28">
        <v>0.38200000000000001</v>
      </c>
      <c r="D28">
        <f t="shared" si="9"/>
        <v>0.39600000000000002</v>
      </c>
      <c r="E28">
        <f t="shared" si="8"/>
        <v>0.22450000000000003</v>
      </c>
      <c r="F28">
        <f t="shared" si="10"/>
        <v>0.18789865000000006</v>
      </c>
      <c r="G28">
        <v>35.9</v>
      </c>
      <c r="H28">
        <f t="shared" si="11"/>
        <v>0.86776088143710384</v>
      </c>
      <c r="I28">
        <f t="shared" si="12"/>
        <v>92.070338500000034</v>
      </c>
    </row>
    <row r="29" spans="1:9">
      <c r="A29" t="s">
        <v>15</v>
      </c>
      <c r="B29">
        <v>0.39500000000000002</v>
      </c>
      <c r="C29">
        <v>0.39700000000000002</v>
      </c>
      <c r="D29">
        <f t="shared" si="9"/>
        <v>0.35249999999999998</v>
      </c>
      <c r="E29">
        <f t="shared" si="8"/>
        <v>0.18099999999999999</v>
      </c>
      <c r="F29">
        <f t="shared" si="10"/>
        <v>0.1501537</v>
      </c>
      <c r="G29">
        <v>39.4</v>
      </c>
      <c r="H29">
        <f t="shared" si="11"/>
        <v>0.69344567969510373</v>
      </c>
      <c r="I29">
        <f t="shared" si="12"/>
        <v>73.575312999999994</v>
      </c>
    </row>
    <row r="30" spans="1:9">
      <c r="A30" t="s">
        <v>16</v>
      </c>
      <c r="B30">
        <v>0.34499999999999997</v>
      </c>
      <c r="C30">
        <v>0.36</v>
      </c>
      <c r="D30">
        <f t="shared" si="9"/>
        <v>0.33200000000000002</v>
      </c>
      <c r="E30">
        <f t="shared" si="8"/>
        <v>0.16050000000000003</v>
      </c>
      <c r="F30">
        <f t="shared" si="10"/>
        <v>0.13236585000000003</v>
      </c>
      <c r="G30">
        <v>45</v>
      </c>
      <c r="H30">
        <f t="shared" si="11"/>
        <v>0.61129713634542593</v>
      </c>
      <c r="I30">
        <f t="shared" si="12"/>
        <v>64.859266500000018</v>
      </c>
    </row>
    <row r="31" spans="1:9">
      <c r="A31" t="s">
        <v>17</v>
      </c>
      <c r="B31">
        <v>0.33600000000000002</v>
      </c>
      <c r="C31">
        <v>0.32800000000000001</v>
      </c>
      <c r="D31">
        <f>AVERAGE(B32:C32)</f>
        <v>0.33050000000000002</v>
      </c>
      <c r="E31">
        <f t="shared" si="8"/>
        <v>0.15900000000000003</v>
      </c>
      <c r="F31">
        <f t="shared" si="10"/>
        <v>0.13106430000000005</v>
      </c>
      <c r="G31">
        <v>50</v>
      </c>
      <c r="H31">
        <f t="shared" si="11"/>
        <v>0.60528626731983981</v>
      </c>
      <c r="I31">
        <f t="shared" si="12"/>
        <v>64.221507000000031</v>
      </c>
    </row>
    <row r="32" spans="1:9">
      <c r="A32" t="s">
        <v>18</v>
      </c>
      <c r="B32">
        <v>0.33200000000000002</v>
      </c>
      <c r="C32">
        <v>0.32900000000000001</v>
      </c>
      <c r="D32">
        <f>AVERAGE(B32:C32)</f>
        <v>0.33050000000000002</v>
      </c>
      <c r="E32">
        <f t="shared" si="8"/>
        <v>0.15900000000000003</v>
      </c>
      <c r="F32">
        <f t="shared" si="10"/>
        <v>0.13106430000000005</v>
      </c>
      <c r="G32">
        <v>54.5</v>
      </c>
      <c r="H32">
        <f t="shared" si="11"/>
        <v>0.60528626731983981</v>
      </c>
      <c r="I32">
        <f t="shared" si="12"/>
        <v>64.221507000000031</v>
      </c>
    </row>
    <row r="33" spans="1:9">
      <c r="A33" t="s">
        <v>19</v>
      </c>
      <c r="B33">
        <v>0.313</v>
      </c>
      <c r="C33">
        <v>0.313</v>
      </c>
      <c r="D33">
        <f t="shared" ref="D33" si="13">AVERAGE(B33:C33)</f>
        <v>0.313</v>
      </c>
      <c r="E33">
        <f t="shared" si="8"/>
        <v>0.14150000000000001</v>
      </c>
      <c r="F33">
        <f t="shared" si="10"/>
        <v>0.11587955000000001</v>
      </c>
      <c r="G33">
        <v>62.5</v>
      </c>
      <c r="H33">
        <f t="shared" si="11"/>
        <v>0.53515946202133391</v>
      </c>
      <c r="I33">
        <f t="shared" si="12"/>
        <v>56.780979500000008</v>
      </c>
    </row>
    <row r="34" spans="1:9">
      <c r="A34" t="s">
        <v>20</v>
      </c>
      <c r="B34">
        <v>0.314</v>
      </c>
      <c r="C34">
        <v>0.316</v>
      </c>
      <c r="D34">
        <f>AVERAGE(B34:C34)</f>
        <v>0.315</v>
      </c>
      <c r="E34">
        <f t="shared" si="8"/>
        <v>0.14350000000000002</v>
      </c>
      <c r="F34">
        <f t="shared" si="10"/>
        <v>0.11761495000000001</v>
      </c>
      <c r="G34">
        <v>70</v>
      </c>
      <c r="H34">
        <f t="shared" si="11"/>
        <v>0.54317395405544888</v>
      </c>
      <c r="I34">
        <f t="shared" si="12"/>
        <v>57.631325500000003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85" zoomScaleNormal="85" zoomScalePageLayoutView="85" workbookViewId="0">
      <selection activeCell="E2" sqref="E2"/>
    </sheetView>
  </sheetViews>
  <sheetFormatPr baseColWidth="10" defaultColWidth="11" defaultRowHeight="15" x14ac:dyDescent="0"/>
  <sheetData>
    <row r="1" spans="1:8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8">
      <c r="A2">
        <v>2</v>
      </c>
      <c r="B2">
        <v>2.7589999999999999</v>
      </c>
      <c r="C2">
        <v>2.6829999999999998</v>
      </c>
      <c r="D2">
        <f>AVERAGE(B2:C2)</f>
        <v>2.7210000000000001</v>
      </c>
      <c r="E2">
        <f>D2-$D$6</f>
        <v>2.641</v>
      </c>
    </row>
    <row r="3" spans="1:8">
      <c r="A3">
        <v>1</v>
      </c>
      <c r="B3">
        <v>1.4770000000000001</v>
      </c>
      <c r="C3">
        <v>1.4810000000000001</v>
      </c>
      <c r="D3">
        <f t="shared" ref="D3:D16" si="0">AVERAGE(B3:C3)</f>
        <v>1.4790000000000001</v>
      </c>
      <c r="E3">
        <f t="shared" ref="E3:E16" si="1">D3-$D$6</f>
        <v>1.399</v>
      </c>
    </row>
    <row r="4" spans="1:8">
      <c r="A4">
        <v>0.5</v>
      </c>
      <c r="B4">
        <v>0.82599999999999996</v>
      </c>
      <c r="C4">
        <v>0.82599999999999996</v>
      </c>
      <c r="D4">
        <f t="shared" si="0"/>
        <v>0.82599999999999996</v>
      </c>
      <c r="E4">
        <f t="shared" si="1"/>
        <v>0.746</v>
      </c>
    </row>
    <row r="5" spans="1:8">
      <c r="A5">
        <v>0.25</v>
      </c>
      <c r="B5">
        <v>0.57399999999999995</v>
      </c>
      <c r="C5">
        <v>0.52800000000000002</v>
      </c>
      <c r="D5">
        <f t="shared" si="0"/>
        <v>0.55099999999999993</v>
      </c>
      <c r="E5">
        <f t="shared" si="1"/>
        <v>0.47099999999999992</v>
      </c>
    </row>
    <row r="6" spans="1:8">
      <c r="A6">
        <v>0</v>
      </c>
      <c r="B6">
        <v>9.2999999999999999E-2</v>
      </c>
      <c r="C6">
        <v>6.7000000000000004E-2</v>
      </c>
      <c r="D6">
        <f t="shared" si="0"/>
        <v>0.08</v>
      </c>
      <c r="E6">
        <f t="shared" si="1"/>
        <v>0</v>
      </c>
    </row>
    <row r="7" spans="1:8">
      <c r="A7" t="s">
        <v>11</v>
      </c>
      <c r="B7">
        <v>0.19900000000000001</v>
      </c>
      <c r="C7">
        <v>0.19900000000000001</v>
      </c>
      <c r="D7">
        <f t="shared" si="0"/>
        <v>0.19900000000000001</v>
      </c>
      <c r="E7">
        <f t="shared" si="1"/>
        <v>0.11900000000000001</v>
      </c>
      <c r="F7">
        <f>(0.7719*E7) - 0.0616</f>
        <v>3.0256100000000008E-2</v>
      </c>
      <c r="G7">
        <f>F7/$F$7</f>
        <v>1</v>
      </c>
      <c r="H7">
        <v>30</v>
      </c>
    </row>
    <row r="8" spans="1:8">
      <c r="A8" t="s">
        <v>12</v>
      </c>
      <c r="B8">
        <v>0.189</v>
      </c>
      <c r="C8">
        <v>0.192</v>
      </c>
      <c r="D8">
        <f t="shared" si="0"/>
        <v>0.1905</v>
      </c>
      <c r="E8">
        <f t="shared" si="1"/>
        <v>0.1105</v>
      </c>
      <c r="F8">
        <f t="shared" ref="F8:F16" si="2">(0.7719*E8) - 0.0616</f>
        <v>2.3694950000000006E-2</v>
      </c>
      <c r="G8">
        <f t="shared" ref="G8:G15" si="3">F8/$F$7</f>
        <v>0.78314620853315531</v>
      </c>
      <c r="H8">
        <v>35.200000000000003</v>
      </c>
    </row>
    <row r="9" spans="1:8">
      <c r="A9" t="s">
        <v>13</v>
      </c>
      <c r="B9">
        <v>0.189</v>
      </c>
      <c r="C9">
        <v>0.188</v>
      </c>
      <c r="D9">
        <f t="shared" si="0"/>
        <v>0.1885</v>
      </c>
      <c r="E9">
        <f t="shared" si="1"/>
        <v>0.1085</v>
      </c>
      <c r="F9">
        <f t="shared" si="2"/>
        <v>2.2151149999999994E-2</v>
      </c>
      <c r="G9">
        <f t="shared" si="3"/>
        <v>0.7321217870115444</v>
      </c>
      <c r="H9">
        <v>39.299999999999997</v>
      </c>
    </row>
    <row r="10" spans="1:8">
      <c r="A10" t="s">
        <v>14</v>
      </c>
      <c r="B10">
        <v>0.17499999999999999</v>
      </c>
      <c r="C10">
        <v>0.17499999999999999</v>
      </c>
      <c r="D10">
        <f t="shared" si="0"/>
        <v>0.17499999999999999</v>
      </c>
      <c r="E10">
        <f t="shared" si="1"/>
        <v>9.4999999999999987E-2</v>
      </c>
      <c r="F10">
        <f t="shared" si="2"/>
        <v>1.1730499999999991E-2</v>
      </c>
      <c r="G10">
        <f t="shared" si="3"/>
        <v>0.38770694174067338</v>
      </c>
      <c r="H10">
        <v>44.9</v>
      </c>
    </row>
    <row r="11" spans="1:8">
      <c r="A11" t="s">
        <v>15</v>
      </c>
      <c r="B11">
        <v>0.17399999999999999</v>
      </c>
      <c r="C11">
        <v>0.17399999999999999</v>
      </c>
      <c r="D11">
        <f t="shared" si="0"/>
        <v>0.17399999999999999</v>
      </c>
      <c r="E11">
        <f t="shared" si="1"/>
        <v>9.3999999999999986E-2</v>
      </c>
      <c r="F11">
        <f t="shared" si="2"/>
        <v>1.0958599999999985E-2</v>
      </c>
      <c r="G11">
        <f t="shared" si="3"/>
        <v>0.36219473097986793</v>
      </c>
      <c r="H11">
        <v>49</v>
      </c>
    </row>
    <row r="12" spans="1:8">
      <c r="A12" t="s">
        <v>16</v>
      </c>
      <c r="B12">
        <v>0.16700000000000001</v>
      </c>
      <c r="C12">
        <v>0.16800000000000001</v>
      </c>
      <c r="D12">
        <f t="shared" si="0"/>
        <v>0.16750000000000001</v>
      </c>
      <c r="E12">
        <f t="shared" si="1"/>
        <v>8.7500000000000008E-2</v>
      </c>
      <c r="F12">
        <f t="shared" si="2"/>
        <v>5.941250000000009E-3</v>
      </c>
      <c r="G12">
        <f t="shared" si="3"/>
        <v>0.19636536103463459</v>
      </c>
      <c r="H12">
        <v>53.4</v>
      </c>
    </row>
    <row r="13" spans="1:8">
      <c r="A13" t="s">
        <v>17</v>
      </c>
      <c r="B13">
        <v>0.16600000000000001</v>
      </c>
      <c r="C13">
        <v>0.17399999999999999</v>
      </c>
      <c r="D13">
        <f t="shared" si="0"/>
        <v>0.16999999999999998</v>
      </c>
      <c r="E13">
        <f t="shared" si="1"/>
        <v>8.9999999999999983E-2</v>
      </c>
      <c r="F13">
        <f t="shared" si="2"/>
        <v>7.8709999999999891E-3</v>
      </c>
      <c r="G13">
        <f t="shared" si="3"/>
        <v>0.26014588793664706</v>
      </c>
      <c r="H13">
        <v>57.4</v>
      </c>
    </row>
    <row r="14" spans="1:8">
      <c r="A14" t="s">
        <v>18</v>
      </c>
      <c r="B14">
        <v>0.16700000000000001</v>
      </c>
      <c r="C14">
        <v>0.16400000000000001</v>
      </c>
      <c r="D14">
        <f t="shared" si="0"/>
        <v>0.16550000000000001</v>
      </c>
      <c r="E14">
        <f t="shared" si="1"/>
        <v>8.5500000000000007E-2</v>
      </c>
      <c r="F14">
        <f t="shared" si="2"/>
        <v>4.3974500000000111E-3</v>
      </c>
      <c r="G14">
        <f t="shared" si="3"/>
        <v>0.14534093951302415</v>
      </c>
      <c r="H14">
        <v>62.9</v>
      </c>
    </row>
    <row r="15" spans="1:8">
      <c r="A15" t="s">
        <v>19</v>
      </c>
      <c r="B15">
        <v>0.16800000000000001</v>
      </c>
      <c r="C15">
        <v>0.16800000000000001</v>
      </c>
      <c r="D15">
        <f t="shared" si="0"/>
        <v>0.16800000000000001</v>
      </c>
      <c r="E15">
        <f t="shared" si="1"/>
        <v>8.8000000000000009E-2</v>
      </c>
      <c r="F15">
        <f t="shared" si="2"/>
        <v>6.327200000000005E-3</v>
      </c>
      <c r="G15">
        <f t="shared" si="3"/>
        <v>0.20912146641503707</v>
      </c>
      <c r="H15">
        <v>67.2</v>
      </c>
    </row>
    <row r="16" spans="1:8">
      <c r="A16" t="s">
        <v>20</v>
      </c>
      <c r="B16">
        <v>0.17</v>
      </c>
      <c r="C16">
        <v>0.17399999999999999</v>
      </c>
      <c r="D16">
        <f t="shared" si="0"/>
        <v>0.17199999999999999</v>
      </c>
      <c r="E16">
        <f t="shared" si="1"/>
        <v>9.1999999999999985E-2</v>
      </c>
      <c r="F16">
        <f t="shared" si="2"/>
        <v>9.4147999999999871E-3</v>
      </c>
      <c r="G16">
        <f>F16/$F$7</f>
        <v>0.31117030945825752</v>
      </c>
      <c r="H16">
        <v>70.099999999999994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15" zoomScaleNormal="115" zoomScalePageLayoutView="115" workbookViewId="0">
      <selection activeCell="J27" sqref="J27"/>
    </sheetView>
  </sheetViews>
  <sheetFormatPr baseColWidth="10" defaultColWidth="8.83203125" defaultRowHeight="15" x14ac:dyDescent="0"/>
  <cols>
    <col min="1" max="1" width="7.83203125" bestFit="1" customWidth="1"/>
    <col min="2" max="3" width="5.83203125" bestFit="1" customWidth="1"/>
    <col min="4" max="4" width="6.83203125" bestFit="1" customWidth="1"/>
    <col min="5" max="5" width="10" bestFit="1" customWidth="1"/>
    <col min="6" max="6" width="9.83203125" bestFit="1" customWidth="1"/>
    <col min="7" max="7" width="24.5" bestFit="1" customWidth="1"/>
  </cols>
  <sheetData>
    <row r="1" spans="1:6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6">
      <c r="A2">
        <v>2</v>
      </c>
      <c r="B2">
        <v>2.3559999999999999</v>
      </c>
      <c r="C2">
        <v>1.736</v>
      </c>
      <c r="D2">
        <f>AVERAGE(B2:C2)</f>
        <v>2.0459999999999998</v>
      </c>
      <c r="E2">
        <f>D2-$D$6</f>
        <v>1.9739999999999998</v>
      </c>
      <c r="F2">
        <f t="shared" ref="F2:F7" si="0">(1.0182*E2) - 0.0652</f>
        <v>1.9447267999999998</v>
      </c>
    </row>
    <row r="3" spans="1:6">
      <c r="A3">
        <v>1</v>
      </c>
      <c r="B3">
        <v>1.1659999999999999</v>
      </c>
      <c r="C3">
        <v>1.2110000000000001</v>
      </c>
      <c r="D3">
        <f>AVERAGE(B3:C3)</f>
        <v>1.1884999999999999</v>
      </c>
      <c r="E3">
        <f t="shared" ref="E3:E7" si="1">D3-$D$6</f>
        <v>1.1164999999999998</v>
      </c>
      <c r="F3">
        <f t="shared" si="0"/>
        <v>1.0716203</v>
      </c>
    </row>
    <row r="4" spans="1:6">
      <c r="A4">
        <v>0.5</v>
      </c>
      <c r="B4">
        <v>0.68100000000000005</v>
      </c>
      <c r="C4">
        <v>0.66900000000000004</v>
      </c>
      <c r="D4">
        <f t="shared" ref="D4:D5" si="2">AVERAGE(B4:C4)</f>
        <v>0.67500000000000004</v>
      </c>
      <c r="E4">
        <f t="shared" si="1"/>
        <v>0.60300000000000009</v>
      </c>
      <c r="F4">
        <f t="shared" si="0"/>
        <v>0.5487746</v>
      </c>
    </row>
    <row r="5" spans="1:6">
      <c r="A5">
        <v>0.25</v>
      </c>
      <c r="B5">
        <v>0.39</v>
      </c>
      <c r="C5">
        <v>0.374</v>
      </c>
      <c r="D5">
        <f t="shared" si="2"/>
        <v>0.38200000000000001</v>
      </c>
      <c r="E5">
        <f t="shared" si="1"/>
        <v>0.31</v>
      </c>
      <c r="F5">
        <f t="shared" si="0"/>
        <v>0.250442</v>
      </c>
    </row>
    <row r="6" spans="1:6">
      <c r="A6">
        <v>0</v>
      </c>
      <c r="B6">
        <v>6.8000000000000005E-2</v>
      </c>
      <c r="C6">
        <v>6.7000000000000004E-2</v>
      </c>
      <c r="D6">
        <v>7.1999999999999995E-2</v>
      </c>
      <c r="E6">
        <f t="shared" si="1"/>
        <v>0</v>
      </c>
      <c r="F6">
        <f t="shared" si="0"/>
        <v>-6.5199999999999994E-2</v>
      </c>
    </row>
    <row r="7" spans="1:6">
      <c r="A7" t="s">
        <v>21</v>
      </c>
      <c r="B7">
        <v>0.76700000000000002</v>
      </c>
      <c r="C7">
        <v>0.78200000000000003</v>
      </c>
      <c r="D7">
        <f>AVERAGE(B7:C7)</f>
        <v>0.77449999999999997</v>
      </c>
      <c r="E7">
        <f t="shared" si="1"/>
        <v>0.70250000000000001</v>
      </c>
      <c r="F7">
        <f t="shared" si="0"/>
        <v>0.65008549999999998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sqref="A1:H16"/>
    </sheetView>
  </sheetViews>
  <sheetFormatPr baseColWidth="10" defaultColWidth="8.83203125" defaultRowHeight="15" x14ac:dyDescent="0"/>
  <cols>
    <col min="1" max="1" width="6.6640625" bestFit="1" customWidth="1"/>
    <col min="2" max="3" width="5.83203125" bestFit="1" customWidth="1"/>
    <col min="4" max="4" width="6.83203125" bestFit="1" customWidth="1"/>
    <col min="5" max="5" width="10" bestFit="1" customWidth="1"/>
  </cols>
  <sheetData>
    <row r="1" spans="1:8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8">
      <c r="A2">
        <v>2</v>
      </c>
      <c r="B2">
        <v>2.0680000000000001</v>
      </c>
      <c r="C2">
        <v>2.3380000000000001</v>
      </c>
      <c r="D2">
        <f>AVERAGE(B2:C2)</f>
        <v>2.2030000000000003</v>
      </c>
      <c r="E2">
        <f>D2-$D$6</f>
        <v>2.1335000000000002</v>
      </c>
    </row>
    <row r="3" spans="1:8">
      <c r="A3">
        <v>1</v>
      </c>
      <c r="B3">
        <v>1.163</v>
      </c>
      <c r="C3">
        <v>1.1950000000000001</v>
      </c>
      <c r="D3">
        <f t="shared" ref="D3:D16" si="0">AVERAGE(B3:C3)</f>
        <v>1.179</v>
      </c>
      <c r="E3">
        <f t="shared" ref="E3:E16" si="1">D3-$D$6</f>
        <v>1.1095000000000002</v>
      </c>
    </row>
    <row r="4" spans="1:8">
      <c r="A4">
        <v>0.5</v>
      </c>
      <c r="B4">
        <v>0.71399999999999997</v>
      </c>
      <c r="C4">
        <v>0.71699999999999997</v>
      </c>
      <c r="D4">
        <f t="shared" si="0"/>
        <v>0.71550000000000002</v>
      </c>
      <c r="E4">
        <f t="shared" si="1"/>
        <v>0.64600000000000002</v>
      </c>
    </row>
    <row r="5" spans="1:8">
      <c r="A5">
        <v>0.25</v>
      </c>
      <c r="B5">
        <v>0.4</v>
      </c>
      <c r="C5">
        <v>0.44800000000000001</v>
      </c>
      <c r="D5">
        <f t="shared" si="0"/>
        <v>0.42400000000000004</v>
      </c>
      <c r="E5">
        <f t="shared" si="1"/>
        <v>0.35450000000000004</v>
      </c>
    </row>
    <row r="6" spans="1:8">
      <c r="A6">
        <v>0</v>
      </c>
      <c r="B6">
        <v>7.0999999999999994E-2</v>
      </c>
      <c r="C6">
        <v>6.8000000000000005E-2</v>
      </c>
      <c r="D6">
        <f t="shared" si="0"/>
        <v>6.9500000000000006E-2</v>
      </c>
      <c r="E6">
        <f t="shared" si="1"/>
        <v>0</v>
      </c>
    </row>
    <row r="7" spans="1:8">
      <c r="A7" t="s">
        <v>11</v>
      </c>
      <c r="B7">
        <v>0.53800000000000003</v>
      </c>
      <c r="C7">
        <v>0.55100000000000005</v>
      </c>
      <c r="D7">
        <f t="shared" si="0"/>
        <v>0.54449999999999998</v>
      </c>
      <c r="E7">
        <f t="shared" si="1"/>
        <v>0.47499999999999998</v>
      </c>
      <c r="F7">
        <f>(0.9564*E7) - 0.0617</f>
        <v>0.39258999999999999</v>
      </c>
      <c r="G7">
        <v>0</v>
      </c>
      <c r="H7">
        <f>F7/$F$7</f>
        <v>1</v>
      </c>
    </row>
    <row r="8" spans="1:8">
      <c r="A8" t="s">
        <v>12</v>
      </c>
      <c r="B8">
        <v>0.55200000000000005</v>
      </c>
      <c r="C8">
        <v>0.54200000000000004</v>
      </c>
      <c r="D8">
        <f t="shared" ref="D8:D13" si="2">AVERAGE(B9:C9)</f>
        <v>0.5475000000000001</v>
      </c>
      <c r="E8">
        <f t="shared" si="1"/>
        <v>0.47800000000000009</v>
      </c>
      <c r="F8">
        <f t="shared" ref="F8:F16" si="3">(0.9564*E8) - 0.0617</f>
        <v>0.39545920000000012</v>
      </c>
      <c r="G8">
        <v>25</v>
      </c>
      <c r="H8">
        <f t="shared" ref="H8:H16" si="4">F8/$F$7</f>
        <v>1.0073083878855806</v>
      </c>
    </row>
    <row r="9" spans="1:8">
      <c r="A9" t="s">
        <v>13</v>
      </c>
      <c r="B9">
        <v>0.55600000000000005</v>
      </c>
      <c r="C9">
        <v>0.53900000000000003</v>
      </c>
      <c r="D9">
        <f t="shared" si="2"/>
        <v>0.53800000000000003</v>
      </c>
      <c r="E9">
        <f t="shared" si="1"/>
        <v>0.46850000000000003</v>
      </c>
      <c r="F9">
        <f t="shared" si="3"/>
        <v>0.38637340000000009</v>
      </c>
      <c r="G9">
        <v>30</v>
      </c>
      <c r="H9">
        <f t="shared" si="4"/>
        <v>0.98416515958124273</v>
      </c>
    </row>
    <row r="10" spans="1:8">
      <c r="A10" t="s">
        <v>14</v>
      </c>
      <c r="B10">
        <v>0.55700000000000005</v>
      </c>
      <c r="C10">
        <v>0.51900000000000002</v>
      </c>
      <c r="D10">
        <f t="shared" si="2"/>
        <v>0.51150000000000007</v>
      </c>
      <c r="E10">
        <f t="shared" si="1"/>
        <v>0.44200000000000006</v>
      </c>
      <c r="F10">
        <f t="shared" si="3"/>
        <v>0.36102880000000009</v>
      </c>
      <c r="G10">
        <v>35.6</v>
      </c>
      <c r="H10">
        <f t="shared" si="4"/>
        <v>0.91960773325861611</v>
      </c>
    </row>
    <row r="11" spans="1:8">
      <c r="A11" t="s">
        <v>15</v>
      </c>
      <c r="B11">
        <v>0.51400000000000001</v>
      </c>
      <c r="C11">
        <v>0.50900000000000001</v>
      </c>
      <c r="D11">
        <f t="shared" si="2"/>
        <v>0.505</v>
      </c>
      <c r="E11">
        <f t="shared" si="1"/>
        <v>0.4355</v>
      </c>
      <c r="F11">
        <f t="shared" si="3"/>
        <v>0.35481220000000002</v>
      </c>
      <c r="G11">
        <v>41.3</v>
      </c>
      <c r="H11">
        <f t="shared" si="4"/>
        <v>0.9037728928398584</v>
      </c>
    </row>
    <row r="12" spans="1:8">
      <c r="A12" t="s">
        <v>16</v>
      </c>
      <c r="B12">
        <v>0.50600000000000001</v>
      </c>
      <c r="C12">
        <v>0.504</v>
      </c>
      <c r="D12">
        <f t="shared" si="2"/>
        <v>0.50249999999999995</v>
      </c>
      <c r="E12">
        <f t="shared" si="1"/>
        <v>0.43299999999999994</v>
      </c>
      <c r="F12">
        <f t="shared" si="3"/>
        <v>0.35242119999999999</v>
      </c>
      <c r="G12">
        <v>44.8</v>
      </c>
      <c r="H12">
        <f t="shared" si="4"/>
        <v>0.89768256960187476</v>
      </c>
    </row>
    <row r="13" spans="1:8">
      <c r="A13" t="s">
        <v>17</v>
      </c>
      <c r="B13">
        <v>0.503</v>
      </c>
      <c r="C13">
        <v>0.502</v>
      </c>
      <c r="D13">
        <f t="shared" si="2"/>
        <v>0.50350000000000006</v>
      </c>
      <c r="E13">
        <f t="shared" si="1"/>
        <v>0.43400000000000005</v>
      </c>
      <c r="F13">
        <f t="shared" si="3"/>
        <v>0.35337760000000007</v>
      </c>
      <c r="G13">
        <v>50.3</v>
      </c>
      <c r="H13">
        <f t="shared" si="4"/>
        <v>0.90011869889706841</v>
      </c>
    </row>
    <row r="14" spans="1:8">
      <c r="A14" t="s">
        <v>18</v>
      </c>
      <c r="B14">
        <v>0.503</v>
      </c>
      <c r="C14">
        <v>0.504</v>
      </c>
      <c r="D14">
        <f>AVERAGE(B14:C14)</f>
        <v>0.50350000000000006</v>
      </c>
      <c r="E14">
        <f t="shared" si="1"/>
        <v>0.43400000000000005</v>
      </c>
      <c r="F14">
        <f t="shared" si="3"/>
        <v>0.35337760000000007</v>
      </c>
      <c r="G14">
        <v>54.9</v>
      </c>
      <c r="H14">
        <f t="shared" si="4"/>
        <v>0.90011869889706841</v>
      </c>
    </row>
    <row r="15" spans="1:8">
      <c r="A15" t="s">
        <v>19</v>
      </c>
      <c r="B15">
        <v>0.501</v>
      </c>
      <c r="C15">
        <v>0.49</v>
      </c>
      <c r="D15">
        <f t="shared" si="0"/>
        <v>0.4955</v>
      </c>
      <c r="E15">
        <f t="shared" si="1"/>
        <v>0.42599999999999999</v>
      </c>
      <c r="F15">
        <f t="shared" si="3"/>
        <v>0.34572640000000004</v>
      </c>
      <c r="G15">
        <v>60</v>
      </c>
      <c r="H15">
        <f t="shared" si="4"/>
        <v>0.88062966453552061</v>
      </c>
    </row>
    <row r="16" spans="1:8">
      <c r="A16" t="s">
        <v>20</v>
      </c>
      <c r="B16">
        <v>0.5</v>
      </c>
      <c r="C16">
        <v>0.48799999999999999</v>
      </c>
      <c r="D16">
        <f t="shared" si="0"/>
        <v>0.49399999999999999</v>
      </c>
      <c r="E16">
        <f t="shared" si="1"/>
        <v>0.42449999999999999</v>
      </c>
      <c r="F16">
        <f t="shared" si="3"/>
        <v>0.34429180000000004</v>
      </c>
      <c r="G16">
        <v>69.7</v>
      </c>
      <c r="H16">
        <f t="shared" si="4"/>
        <v>0.8769754705927304</v>
      </c>
    </row>
    <row r="18" spans="3:5">
      <c r="C18" t="s">
        <v>22</v>
      </c>
    </row>
    <row r="19" spans="3:5">
      <c r="C19">
        <v>0.55100000000000005</v>
      </c>
      <c r="D19">
        <f>C19-$D$6</f>
        <v>0.48150000000000004</v>
      </c>
      <c r="E19" s="1">
        <f>(0.9564*D19) - 0.0617</f>
        <v>0.39880660000000007</v>
      </c>
    </row>
    <row r="20" spans="3:5">
      <c r="C20">
        <v>0.54200000000000004</v>
      </c>
      <c r="D20">
        <f t="shared" ref="D20:D28" si="5">C20-$D$6</f>
        <v>0.47250000000000003</v>
      </c>
      <c r="E20" s="1">
        <f t="shared" ref="E20:E28" si="6">(0.9564*D20) - 0.0617</f>
        <v>0.39019900000000007</v>
      </c>
    </row>
    <row r="21" spans="3:5">
      <c r="C21">
        <v>0.53900000000000003</v>
      </c>
      <c r="D21">
        <f t="shared" si="5"/>
        <v>0.46950000000000003</v>
      </c>
      <c r="E21" s="1">
        <f t="shared" si="6"/>
        <v>0.38732980000000006</v>
      </c>
    </row>
    <row r="22" spans="3:5">
      <c r="C22">
        <v>0.51900000000000002</v>
      </c>
      <c r="D22">
        <f t="shared" si="5"/>
        <v>0.44950000000000001</v>
      </c>
      <c r="E22" s="1">
        <f t="shared" si="6"/>
        <v>0.36820180000000002</v>
      </c>
    </row>
    <row r="23" spans="3:5">
      <c r="C23">
        <v>0.50900000000000001</v>
      </c>
      <c r="D23">
        <f t="shared" si="5"/>
        <v>0.4395</v>
      </c>
      <c r="E23" s="1">
        <f t="shared" si="6"/>
        <v>0.35863780000000006</v>
      </c>
    </row>
    <row r="24" spans="3:5">
      <c r="C24">
        <v>0.504</v>
      </c>
      <c r="D24">
        <f t="shared" si="5"/>
        <v>0.4345</v>
      </c>
      <c r="E24" s="1">
        <f t="shared" si="6"/>
        <v>0.35385580000000005</v>
      </c>
    </row>
    <row r="25" spans="3:5">
      <c r="C25">
        <v>0.502</v>
      </c>
      <c r="D25">
        <f t="shared" si="5"/>
        <v>0.4325</v>
      </c>
      <c r="E25" s="1">
        <f t="shared" si="6"/>
        <v>0.35194300000000001</v>
      </c>
    </row>
    <row r="26" spans="3:5">
      <c r="C26">
        <v>0.504</v>
      </c>
      <c r="D26">
        <f t="shared" si="5"/>
        <v>0.4345</v>
      </c>
      <c r="E26" s="1"/>
    </row>
    <row r="27" spans="3:5">
      <c r="C27">
        <v>0.49</v>
      </c>
      <c r="D27">
        <f t="shared" si="5"/>
        <v>0.42049999999999998</v>
      </c>
      <c r="E27" s="1">
        <f t="shared" si="6"/>
        <v>0.3404662</v>
      </c>
    </row>
    <row r="28" spans="3:5">
      <c r="C28">
        <v>0.48799999999999999</v>
      </c>
      <c r="D28">
        <f t="shared" si="5"/>
        <v>0.41849999999999998</v>
      </c>
      <c r="E28" s="1">
        <f t="shared" si="6"/>
        <v>0.3385534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19" sqref="A1:H19"/>
    </sheetView>
  </sheetViews>
  <sheetFormatPr baseColWidth="10" defaultColWidth="8.83203125" defaultRowHeight="15" x14ac:dyDescent="0"/>
  <cols>
    <col min="1" max="1" width="6.6640625" bestFit="1" customWidth="1"/>
    <col min="2" max="3" width="5.83203125" bestFit="1" customWidth="1"/>
    <col min="4" max="4" width="6.83203125" bestFit="1" customWidth="1"/>
    <col min="5" max="5" width="10" bestFit="1" customWidth="1"/>
    <col min="6" max="6" width="9.83203125" bestFit="1" customWidth="1"/>
    <col min="7" max="7" width="5" bestFit="1" customWidth="1"/>
    <col min="8" max="8" width="11.83203125" bestFit="1" customWidth="1"/>
  </cols>
  <sheetData>
    <row r="1" spans="1:8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24</v>
      </c>
      <c r="H1" t="s">
        <v>23</v>
      </c>
    </row>
    <row r="2" spans="1:8">
      <c r="A2">
        <v>2</v>
      </c>
      <c r="B2">
        <v>2.4</v>
      </c>
      <c r="C2">
        <v>2.516</v>
      </c>
      <c r="D2">
        <f>AVERAGE(B2:C2)</f>
        <v>2.4580000000000002</v>
      </c>
      <c r="E2">
        <f>D2-$D$6</f>
        <v>1.9615000000000002</v>
      </c>
    </row>
    <row r="3" spans="1:8">
      <c r="A3">
        <v>1</v>
      </c>
      <c r="B3">
        <v>1.075</v>
      </c>
      <c r="C3">
        <v>1.1060000000000001</v>
      </c>
      <c r="D3">
        <f t="shared" ref="D3:D19" si="0">AVERAGE(B3:C3)</f>
        <v>1.0905</v>
      </c>
      <c r="E3">
        <f t="shared" ref="E3:E19" si="1">D3-$D$6</f>
        <v>0.59400000000000008</v>
      </c>
    </row>
    <row r="4" spans="1:8">
      <c r="A4">
        <v>0.5</v>
      </c>
      <c r="B4">
        <v>0.61699999999999999</v>
      </c>
      <c r="C4">
        <v>0.63900000000000001</v>
      </c>
      <c r="D4">
        <f t="shared" si="0"/>
        <v>0.628</v>
      </c>
      <c r="E4">
        <f t="shared" si="1"/>
        <v>0.13150000000000001</v>
      </c>
    </row>
    <row r="5" spans="1:8">
      <c r="A5">
        <v>0.25</v>
      </c>
      <c r="B5">
        <v>0.48899999999999999</v>
      </c>
      <c r="C5">
        <v>0.51</v>
      </c>
      <c r="D5">
        <f t="shared" si="0"/>
        <v>0.4995</v>
      </c>
      <c r="E5">
        <f t="shared" si="1"/>
        <v>3.0000000000000027E-3</v>
      </c>
    </row>
    <row r="6" spans="1:8">
      <c r="A6">
        <v>0</v>
      </c>
      <c r="B6">
        <v>0.503</v>
      </c>
      <c r="C6">
        <v>0.49</v>
      </c>
      <c r="D6">
        <f t="shared" si="0"/>
        <v>0.4965</v>
      </c>
      <c r="E6">
        <f t="shared" si="1"/>
        <v>0</v>
      </c>
    </row>
    <row r="7" spans="1:8">
      <c r="A7" t="s">
        <v>11</v>
      </c>
      <c r="B7">
        <v>0.56000000000000005</v>
      </c>
      <c r="C7">
        <v>0.54300000000000004</v>
      </c>
      <c r="D7">
        <f t="shared" si="0"/>
        <v>0.5515000000000001</v>
      </c>
      <c r="E7">
        <f t="shared" si="1"/>
        <v>5.5000000000000104E-2</v>
      </c>
      <c r="F7">
        <f>(-0.3886)*(E7^2)+(1.6962*E7)+(0.1652)</f>
        <v>0.25731548500000018</v>
      </c>
      <c r="G7">
        <v>0</v>
      </c>
      <c r="H7">
        <f>F7/$F$7</f>
        <v>1</v>
      </c>
    </row>
    <row r="8" spans="1:8">
      <c r="A8" t="s">
        <v>12</v>
      </c>
      <c r="B8">
        <v>0.54100000000000004</v>
      </c>
      <c r="C8">
        <v>0.53900000000000003</v>
      </c>
      <c r="D8">
        <f t="shared" ref="D8:D13" si="2">AVERAGE(B9:C9)</f>
        <v>0.5585</v>
      </c>
      <c r="E8">
        <f t="shared" si="1"/>
        <v>6.2E-2</v>
      </c>
      <c r="F8">
        <f t="shared" ref="F8:F19" si="3">(-0.3886)*(E8^2)+(1.6962*E8)+(0.1652)</f>
        <v>0.26887062159999997</v>
      </c>
      <c r="G8">
        <v>25</v>
      </c>
      <c r="H8">
        <f t="shared" ref="H8:H19" si="4">F8/$F$7</f>
        <v>1.044906495230941</v>
      </c>
    </row>
    <row r="9" spans="1:8">
      <c r="A9" t="s">
        <v>13</v>
      </c>
      <c r="B9">
        <v>0.56999999999999995</v>
      </c>
      <c r="C9">
        <v>0.54700000000000004</v>
      </c>
      <c r="D9">
        <f t="shared" si="2"/>
        <v>0.56850000000000001</v>
      </c>
      <c r="E9">
        <f t="shared" si="1"/>
        <v>7.2000000000000008E-2</v>
      </c>
      <c r="F9">
        <f t="shared" si="3"/>
        <v>0.28531189760000003</v>
      </c>
      <c r="G9">
        <v>30</v>
      </c>
      <c r="H9">
        <f t="shared" si="4"/>
        <v>1.1088018958517005</v>
      </c>
    </row>
    <row r="10" spans="1:8">
      <c r="A10" t="s">
        <v>14</v>
      </c>
      <c r="B10">
        <v>0.58899999999999997</v>
      </c>
      <c r="C10">
        <v>0.54800000000000004</v>
      </c>
      <c r="D10">
        <f t="shared" si="2"/>
        <v>0.54049999999999998</v>
      </c>
      <c r="E10">
        <f t="shared" si="1"/>
        <v>4.3999999999999984E-2</v>
      </c>
      <c r="F10">
        <f t="shared" si="3"/>
        <v>0.23908047039999997</v>
      </c>
      <c r="G10">
        <v>35.6</v>
      </c>
      <c r="H10">
        <f t="shared" si="4"/>
        <v>0.9291336290934834</v>
      </c>
    </row>
    <row r="11" spans="1:8">
      <c r="A11" t="s">
        <v>15</v>
      </c>
      <c r="B11">
        <v>0.56399999999999995</v>
      </c>
      <c r="C11">
        <v>0.51700000000000002</v>
      </c>
      <c r="D11">
        <f t="shared" si="2"/>
        <v>0.52049999999999996</v>
      </c>
      <c r="E11">
        <f t="shared" si="1"/>
        <v>2.3999999999999966E-2</v>
      </c>
      <c r="F11">
        <f t="shared" si="3"/>
        <v>0.20568496639999995</v>
      </c>
      <c r="G11">
        <v>41.3</v>
      </c>
      <c r="H11">
        <f t="shared" si="4"/>
        <v>0.79934935279934594</v>
      </c>
    </row>
    <row r="12" spans="1:8">
      <c r="A12" t="s">
        <v>16</v>
      </c>
      <c r="B12">
        <v>0.51500000000000001</v>
      </c>
      <c r="C12">
        <v>0.52600000000000002</v>
      </c>
      <c r="D12">
        <f t="shared" si="2"/>
        <v>0.53349999999999997</v>
      </c>
      <c r="E12">
        <f t="shared" si="1"/>
        <v>3.6999999999999977E-2</v>
      </c>
      <c r="F12">
        <f t="shared" si="3"/>
        <v>0.22742740659999999</v>
      </c>
      <c r="G12">
        <v>44.8</v>
      </c>
      <c r="H12">
        <f t="shared" si="4"/>
        <v>0.88384656135249628</v>
      </c>
    </row>
    <row r="13" spans="1:8">
      <c r="A13" t="s">
        <v>17</v>
      </c>
      <c r="B13">
        <v>0.57699999999999996</v>
      </c>
      <c r="C13">
        <v>0.49</v>
      </c>
      <c r="D13">
        <f t="shared" si="2"/>
        <v>0.51049999999999995</v>
      </c>
      <c r="E13">
        <f t="shared" si="1"/>
        <v>1.3999999999999957E-2</v>
      </c>
      <c r="F13">
        <f t="shared" si="3"/>
        <v>0.18887063439999993</v>
      </c>
      <c r="G13">
        <v>50.3</v>
      </c>
      <c r="H13">
        <f t="shared" si="4"/>
        <v>0.73400415214031833</v>
      </c>
    </row>
    <row r="14" spans="1:8">
      <c r="A14" t="s">
        <v>18</v>
      </c>
      <c r="B14">
        <v>0.52200000000000002</v>
      </c>
      <c r="C14">
        <v>0.499</v>
      </c>
      <c r="D14">
        <f>AVERAGE(B14:C14)</f>
        <v>0.51049999999999995</v>
      </c>
      <c r="E14">
        <f t="shared" si="1"/>
        <v>1.3999999999999957E-2</v>
      </c>
      <c r="F14">
        <f t="shared" si="3"/>
        <v>0.18887063439999993</v>
      </c>
      <c r="G14">
        <v>54.9</v>
      </c>
      <c r="H14">
        <f t="shared" si="4"/>
        <v>0.73400415214031833</v>
      </c>
    </row>
    <row r="15" spans="1:8">
      <c r="A15" t="s">
        <v>19</v>
      </c>
      <c r="B15">
        <v>0.60499999999999998</v>
      </c>
      <c r="C15">
        <v>0.57599999999999996</v>
      </c>
      <c r="D15">
        <f t="shared" si="0"/>
        <v>0.59050000000000002</v>
      </c>
      <c r="E15">
        <f t="shared" si="1"/>
        <v>9.4000000000000028E-2</v>
      </c>
      <c r="F15">
        <f t="shared" si="3"/>
        <v>0.3212091304000001</v>
      </c>
      <c r="G15">
        <v>60</v>
      </c>
      <c r="H15">
        <f t="shared" si="4"/>
        <v>1.2483085905226414</v>
      </c>
    </row>
    <row r="16" spans="1:8">
      <c r="A16" t="s">
        <v>20</v>
      </c>
      <c r="B16">
        <v>0.60799999999999998</v>
      </c>
      <c r="C16">
        <v>0.61099999999999999</v>
      </c>
      <c r="D16">
        <f t="shared" si="0"/>
        <v>0.60949999999999993</v>
      </c>
      <c r="E16">
        <f t="shared" si="1"/>
        <v>0.11299999999999993</v>
      </c>
      <c r="F16">
        <f t="shared" si="3"/>
        <v>0.35190856659999992</v>
      </c>
      <c r="G16">
        <v>69.7</v>
      </c>
      <c r="H16">
        <f t="shared" si="4"/>
        <v>1.3676151926884605</v>
      </c>
    </row>
    <row r="17" spans="1:8">
      <c r="A17" t="s">
        <v>25</v>
      </c>
      <c r="B17">
        <v>0.76400000000000001</v>
      </c>
      <c r="C17">
        <v>0.73299999999999998</v>
      </c>
      <c r="D17">
        <f t="shared" si="0"/>
        <v>0.74849999999999994</v>
      </c>
      <c r="E17">
        <f t="shared" si="1"/>
        <v>0.25199999999999995</v>
      </c>
      <c r="F17">
        <f>(-0.3886)*(E17^2)+(1.6962*E17)+(0.1652)</f>
        <v>0.56796474559999988</v>
      </c>
      <c r="G17">
        <v>0</v>
      </c>
      <c r="H17">
        <f>F17/$F$7</f>
        <v>2.2072699806620637</v>
      </c>
    </row>
    <row r="18" spans="1:8">
      <c r="A18" t="s">
        <v>26</v>
      </c>
      <c r="B18">
        <v>0.753</v>
      </c>
      <c r="C18">
        <v>0.75800000000000001</v>
      </c>
      <c r="D18">
        <f t="shared" si="0"/>
        <v>0.75550000000000006</v>
      </c>
      <c r="E18">
        <f t="shared" si="1"/>
        <v>0.25900000000000006</v>
      </c>
      <c r="F18">
        <f t="shared" si="3"/>
        <v>0.57844812340000007</v>
      </c>
      <c r="G18">
        <v>25</v>
      </c>
      <c r="H18">
        <f t="shared" si="4"/>
        <v>2.2480113211997312</v>
      </c>
    </row>
    <row r="19" spans="1:8">
      <c r="A19" t="s">
        <v>27</v>
      </c>
      <c r="B19">
        <v>0.64200000000000002</v>
      </c>
      <c r="C19">
        <v>0.66400000000000003</v>
      </c>
      <c r="D19">
        <f t="shared" si="0"/>
        <v>0.65300000000000002</v>
      </c>
      <c r="E19">
        <f t="shared" si="1"/>
        <v>0.15650000000000003</v>
      </c>
      <c r="F19">
        <f t="shared" si="3"/>
        <v>0.42113761165000008</v>
      </c>
      <c r="G19">
        <v>69.7</v>
      </c>
      <c r="H19">
        <f t="shared" si="4"/>
        <v>1.6366586396850535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sqref="A1:H19"/>
    </sheetView>
  </sheetViews>
  <sheetFormatPr baseColWidth="10" defaultColWidth="8.83203125" defaultRowHeight="15" x14ac:dyDescent="0"/>
  <sheetData>
    <row r="1" spans="1:8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24</v>
      </c>
      <c r="H1" t="s">
        <v>23</v>
      </c>
    </row>
    <row r="2" spans="1:8">
      <c r="A2">
        <v>2</v>
      </c>
      <c r="B2">
        <v>0.754</v>
      </c>
      <c r="C2">
        <v>0.58099999999999996</v>
      </c>
      <c r="D2">
        <f>AVERAGE(B2:C2)</f>
        <v>0.66749999999999998</v>
      </c>
      <c r="E2">
        <f>D2-$D$6</f>
        <v>0.35849999999999999</v>
      </c>
    </row>
    <row r="3" spans="1:8">
      <c r="A3">
        <v>1</v>
      </c>
      <c r="B3">
        <v>0.51600000000000001</v>
      </c>
      <c r="C3">
        <v>0.497</v>
      </c>
      <c r="D3">
        <f t="shared" ref="D3:D19" si="0">AVERAGE(B3:C3)</f>
        <v>0.50649999999999995</v>
      </c>
      <c r="E3">
        <f t="shared" ref="E3:E19" si="1">D3-$D$6</f>
        <v>0.19749999999999995</v>
      </c>
    </row>
    <row r="4" spans="1:8">
      <c r="A4">
        <v>0.5</v>
      </c>
      <c r="B4">
        <v>0.41</v>
      </c>
      <c r="C4">
        <v>0.41</v>
      </c>
      <c r="D4">
        <f t="shared" si="0"/>
        <v>0.41</v>
      </c>
      <c r="E4">
        <f t="shared" si="1"/>
        <v>0.10099999999999998</v>
      </c>
    </row>
    <row r="5" spans="1:8">
      <c r="A5">
        <v>0.25</v>
      </c>
      <c r="B5">
        <v>0.32700000000000001</v>
      </c>
      <c r="C5">
        <v>0.33100000000000002</v>
      </c>
      <c r="D5">
        <f t="shared" si="0"/>
        <v>0.32900000000000001</v>
      </c>
      <c r="E5">
        <f t="shared" si="1"/>
        <v>2.0000000000000018E-2</v>
      </c>
    </row>
    <row r="6" spans="1:8">
      <c r="A6">
        <v>0</v>
      </c>
      <c r="B6">
        <v>0.312</v>
      </c>
      <c r="C6">
        <v>0.30599999999999999</v>
      </c>
      <c r="D6">
        <f t="shared" si="0"/>
        <v>0.309</v>
      </c>
      <c r="E6">
        <f t="shared" si="1"/>
        <v>0</v>
      </c>
    </row>
    <row r="7" spans="1:8">
      <c r="A7" t="s">
        <v>11</v>
      </c>
      <c r="B7">
        <v>0.34100000000000003</v>
      </c>
      <c r="C7">
        <v>0.34200000000000003</v>
      </c>
      <c r="D7">
        <f t="shared" si="0"/>
        <v>0.34150000000000003</v>
      </c>
      <c r="E7">
        <f t="shared" si="1"/>
        <v>3.2500000000000029E-2</v>
      </c>
      <c r="F7">
        <f>(5.3462*E7)+0.0261</f>
        <v>0.19985150000000015</v>
      </c>
      <c r="G7">
        <v>0</v>
      </c>
      <c r="H7">
        <f>F7/$F$7</f>
        <v>1</v>
      </c>
    </row>
    <row r="8" spans="1:8">
      <c r="A8" t="s">
        <v>12</v>
      </c>
      <c r="B8">
        <v>0.34699999999999998</v>
      </c>
      <c r="C8">
        <v>0.34200000000000003</v>
      </c>
      <c r="D8">
        <f t="shared" ref="D8:D13" si="2">AVERAGE(B9:C9)</f>
        <v>0.33850000000000002</v>
      </c>
      <c r="E8">
        <f t="shared" si="1"/>
        <v>2.9500000000000026E-2</v>
      </c>
      <c r="F8">
        <f t="shared" ref="F8:F19" si="3">(5.3462*E8)+0.0261</f>
        <v>0.18381290000000014</v>
      </c>
      <c r="G8">
        <v>25</v>
      </c>
      <c r="H8">
        <f t="shared" ref="H8:H19" si="4">F8/$F$7</f>
        <v>0.91974741245374692</v>
      </c>
    </row>
    <row r="9" spans="1:8">
      <c r="A9" t="s">
        <v>13</v>
      </c>
      <c r="B9">
        <v>0.35</v>
      </c>
      <c r="C9">
        <v>0.32700000000000001</v>
      </c>
      <c r="D9">
        <f t="shared" si="2"/>
        <v>0.34399999999999997</v>
      </c>
      <c r="E9">
        <f t="shared" si="1"/>
        <v>3.4999999999999976E-2</v>
      </c>
      <c r="F9">
        <f t="shared" si="3"/>
        <v>0.21321699999999988</v>
      </c>
      <c r="G9">
        <v>30</v>
      </c>
      <c r="H9">
        <f t="shared" si="4"/>
        <v>1.0668771562885428</v>
      </c>
    </row>
    <row r="10" spans="1:8">
      <c r="A10" t="s">
        <v>14</v>
      </c>
      <c r="B10">
        <v>0.35099999999999998</v>
      </c>
      <c r="C10">
        <v>0.33700000000000002</v>
      </c>
      <c r="D10">
        <f t="shared" si="2"/>
        <v>0.34199999999999997</v>
      </c>
      <c r="E10">
        <f t="shared" si="1"/>
        <v>3.2999999999999974E-2</v>
      </c>
      <c r="F10">
        <f t="shared" si="3"/>
        <v>0.20252459999999986</v>
      </c>
      <c r="G10">
        <v>35.6</v>
      </c>
      <c r="H10">
        <f t="shared" si="4"/>
        <v>1.0133754312577075</v>
      </c>
    </row>
    <row r="11" spans="1:8">
      <c r="A11" t="s">
        <v>15</v>
      </c>
      <c r="B11">
        <v>0.34899999999999998</v>
      </c>
      <c r="C11">
        <v>0.33500000000000002</v>
      </c>
      <c r="D11">
        <f t="shared" si="2"/>
        <v>0.33800000000000002</v>
      </c>
      <c r="E11">
        <f t="shared" si="1"/>
        <v>2.9000000000000026E-2</v>
      </c>
      <c r="F11">
        <f t="shared" si="3"/>
        <v>0.18113980000000013</v>
      </c>
      <c r="G11">
        <v>41.3</v>
      </c>
      <c r="H11">
        <f t="shared" si="4"/>
        <v>0.90637198119603801</v>
      </c>
    </row>
    <row r="12" spans="1:8">
      <c r="A12" t="s">
        <v>16</v>
      </c>
      <c r="B12">
        <v>0.34200000000000003</v>
      </c>
      <c r="C12">
        <v>0.33400000000000002</v>
      </c>
      <c r="D12">
        <f t="shared" si="2"/>
        <v>0.34199999999999997</v>
      </c>
      <c r="E12">
        <f t="shared" si="1"/>
        <v>3.2999999999999974E-2</v>
      </c>
      <c r="F12">
        <f t="shared" si="3"/>
        <v>0.20252459999999986</v>
      </c>
      <c r="G12">
        <v>44.8</v>
      </c>
      <c r="H12">
        <f t="shared" si="4"/>
        <v>1.0133754312577075</v>
      </c>
    </row>
    <row r="13" spans="1:8">
      <c r="A13" t="s">
        <v>17</v>
      </c>
      <c r="B13">
        <v>0.33200000000000002</v>
      </c>
      <c r="C13">
        <v>0.35199999999999998</v>
      </c>
      <c r="D13">
        <f t="shared" si="2"/>
        <v>0.33800000000000002</v>
      </c>
      <c r="E13">
        <f t="shared" si="1"/>
        <v>2.9000000000000026E-2</v>
      </c>
      <c r="F13">
        <f t="shared" si="3"/>
        <v>0.18113980000000013</v>
      </c>
      <c r="G13">
        <v>50.3</v>
      </c>
      <c r="H13">
        <f t="shared" si="4"/>
        <v>0.90637198119603801</v>
      </c>
    </row>
    <row r="14" spans="1:8">
      <c r="A14" t="s">
        <v>18</v>
      </c>
      <c r="B14">
        <v>0.33600000000000002</v>
      </c>
      <c r="C14">
        <v>0.34</v>
      </c>
      <c r="D14">
        <f>AVERAGE(B14:C14)</f>
        <v>0.33800000000000002</v>
      </c>
      <c r="E14">
        <f t="shared" si="1"/>
        <v>2.9000000000000026E-2</v>
      </c>
      <c r="F14">
        <f t="shared" si="3"/>
        <v>0.18113980000000013</v>
      </c>
      <c r="G14">
        <v>54.9</v>
      </c>
      <c r="H14">
        <f t="shared" si="4"/>
        <v>0.90637198119603801</v>
      </c>
    </row>
    <row r="15" spans="1:8">
      <c r="A15" t="s">
        <v>19</v>
      </c>
      <c r="B15">
        <v>0.33800000000000002</v>
      </c>
      <c r="C15">
        <v>0.317</v>
      </c>
      <c r="D15">
        <f t="shared" si="0"/>
        <v>0.32750000000000001</v>
      </c>
      <c r="E15">
        <f t="shared" si="1"/>
        <v>1.8500000000000016E-2</v>
      </c>
      <c r="F15">
        <f t="shared" si="3"/>
        <v>0.12500470000000008</v>
      </c>
      <c r="G15">
        <v>60</v>
      </c>
      <c r="H15">
        <f t="shared" si="4"/>
        <v>0.62548792478415216</v>
      </c>
    </row>
    <row r="16" spans="1:8">
      <c r="A16" t="s">
        <v>20</v>
      </c>
      <c r="B16">
        <v>0.32600000000000001</v>
      </c>
      <c r="C16">
        <v>0.32200000000000001</v>
      </c>
      <c r="D16">
        <f t="shared" si="0"/>
        <v>0.32400000000000001</v>
      </c>
      <c r="E16">
        <f t="shared" si="1"/>
        <v>1.5000000000000013E-2</v>
      </c>
      <c r="F16">
        <f t="shared" si="3"/>
        <v>0.10629300000000007</v>
      </c>
      <c r="G16">
        <v>69.7</v>
      </c>
      <c r="H16">
        <f t="shared" si="4"/>
        <v>0.53185990598019017</v>
      </c>
    </row>
    <row r="17" spans="1:8">
      <c r="A17" t="s">
        <v>25</v>
      </c>
      <c r="B17">
        <v>0.64400000000000002</v>
      </c>
      <c r="C17">
        <v>0.64</v>
      </c>
      <c r="D17">
        <f t="shared" si="0"/>
        <v>0.64200000000000002</v>
      </c>
      <c r="E17">
        <f t="shared" si="1"/>
        <v>0.33300000000000002</v>
      </c>
      <c r="F17">
        <f t="shared" si="3"/>
        <v>1.8063845999999999</v>
      </c>
      <c r="G17">
        <v>0</v>
      </c>
      <c r="H17">
        <f>F17/$F$7</f>
        <v>9.0386341858830104</v>
      </c>
    </row>
    <row r="18" spans="1:8">
      <c r="A18" t="s">
        <v>26</v>
      </c>
      <c r="B18">
        <v>0.70799999999999996</v>
      </c>
      <c r="C18">
        <v>0.61599999999999999</v>
      </c>
      <c r="D18">
        <f t="shared" si="0"/>
        <v>0.66199999999999992</v>
      </c>
      <c r="E18">
        <f t="shared" si="1"/>
        <v>0.35299999999999992</v>
      </c>
      <c r="F18">
        <f t="shared" si="3"/>
        <v>1.9133085999999995</v>
      </c>
      <c r="G18">
        <v>25</v>
      </c>
      <c r="H18">
        <f t="shared" si="4"/>
        <v>9.5736514361913621</v>
      </c>
    </row>
    <row r="19" spans="1:8">
      <c r="A19" t="s">
        <v>27</v>
      </c>
      <c r="B19">
        <v>0.6</v>
      </c>
      <c r="C19">
        <v>0.65600000000000003</v>
      </c>
      <c r="D19">
        <f t="shared" si="0"/>
        <v>0.628</v>
      </c>
      <c r="E19">
        <f t="shared" si="1"/>
        <v>0.31900000000000001</v>
      </c>
      <c r="F19">
        <f t="shared" si="3"/>
        <v>1.7315377999999999</v>
      </c>
      <c r="G19">
        <v>69.7</v>
      </c>
      <c r="H19">
        <f t="shared" si="4"/>
        <v>8.6641221106671633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23" sqref="F23"/>
    </sheetView>
  </sheetViews>
  <sheetFormatPr baseColWidth="10" defaultColWidth="8.83203125" defaultRowHeight="15" x14ac:dyDescent="0"/>
  <sheetData>
    <row r="1" spans="1:6">
      <c r="A1" t="s">
        <v>0</v>
      </c>
      <c r="B1" t="s">
        <v>1</v>
      </c>
      <c r="C1" t="s">
        <v>8</v>
      </c>
      <c r="D1" t="s">
        <v>9</v>
      </c>
      <c r="E1" t="s">
        <v>24</v>
      </c>
      <c r="F1" t="s">
        <v>23</v>
      </c>
    </row>
    <row r="2" spans="1:6">
      <c r="A2">
        <v>2</v>
      </c>
      <c r="B2">
        <v>1.45</v>
      </c>
      <c r="C2">
        <f t="shared" ref="C2:C16" si="0">B2-$B$6</f>
        <v>1.071</v>
      </c>
    </row>
    <row r="3" spans="1:6">
      <c r="A3">
        <v>1</v>
      </c>
      <c r="B3">
        <v>1.048</v>
      </c>
      <c r="C3">
        <f t="shared" si="0"/>
        <v>0.66900000000000004</v>
      </c>
    </row>
    <row r="4" spans="1:6">
      <c r="A4">
        <v>0.5</v>
      </c>
      <c r="B4">
        <v>0.34799999999999998</v>
      </c>
      <c r="C4">
        <f t="shared" si="0"/>
        <v>-3.1000000000000028E-2</v>
      </c>
    </row>
    <row r="5" spans="1:6">
      <c r="A5">
        <v>0.25</v>
      </c>
      <c r="B5">
        <v>0.27700000000000002</v>
      </c>
      <c r="C5">
        <f t="shared" si="0"/>
        <v>-0.10199999999999998</v>
      </c>
    </row>
    <row r="6" spans="1:6">
      <c r="A6">
        <v>0</v>
      </c>
      <c r="B6">
        <v>0.379</v>
      </c>
      <c r="C6">
        <f t="shared" si="0"/>
        <v>0</v>
      </c>
    </row>
    <row r="7" spans="1:6">
      <c r="A7" t="s">
        <v>11</v>
      </c>
      <c r="B7">
        <v>0.312</v>
      </c>
      <c r="C7">
        <f t="shared" si="0"/>
        <v>-6.7000000000000004E-2</v>
      </c>
      <c r="D7">
        <f>(5.3462*C7)+0.0261</f>
        <v>-0.33209539999999999</v>
      </c>
      <c r="E7">
        <v>0</v>
      </c>
      <c r="F7">
        <f t="shared" ref="F7:F16" si="1">D7/$D$7</f>
        <v>1</v>
      </c>
    </row>
    <row r="8" spans="1:6">
      <c r="A8" t="s">
        <v>12</v>
      </c>
      <c r="B8">
        <v>0.29399999999999998</v>
      </c>
      <c r="C8">
        <f t="shared" si="0"/>
        <v>-8.500000000000002E-2</v>
      </c>
      <c r="D8">
        <f t="shared" ref="D8:D16" si="2">(5.3462*C8)+0.0261</f>
        <v>-0.42832700000000007</v>
      </c>
      <c r="E8">
        <v>25</v>
      </c>
      <c r="F8">
        <f t="shared" si="1"/>
        <v>1.289770951359158</v>
      </c>
    </row>
    <row r="9" spans="1:6">
      <c r="A9" t="s">
        <v>13</v>
      </c>
      <c r="B9">
        <v>0.33100000000000002</v>
      </c>
      <c r="C9">
        <f t="shared" si="0"/>
        <v>-4.7999999999999987E-2</v>
      </c>
      <c r="D9">
        <f t="shared" si="2"/>
        <v>-0.23051759999999988</v>
      </c>
      <c r="E9">
        <v>30</v>
      </c>
      <c r="F9">
        <f t="shared" si="1"/>
        <v>0.69413066245422217</v>
      </c>
    </row>
    <row r="10" spans="1:6">
      <c r="A10" t="s">
        <v>14</v>
      </c>
      <c r="B10">
        <v>0.27</v>
      </c>
      <c r="C10">
        <f t="shared" si="0"/>
        <v>-0.10899999999999999</v>
      </c>
      <c r="D10">
        <f t="shared" si="2"/>
        <v>-0.5566357999999999</v>
      </c>
      <c r="E10">
        <v>35.6</v>
      </c>
      <c r="F10">
        <f t="shared" si="1"/>
        <v>1.6761322198380342</v>
      </c>
    </row>
    <row r="11" spans="1:6">
      <c r="A11" t="s">
        <v>15</v>
      </c>
      <c r="B11">
        <v>0.26700000000000002</v>
      </c>
      <c r="C11">
        <f t="shared" si="0"/>
        <v>-0.11199999999999999</v>
      </c>
      <c r="D11">
        <f t="shared" si="2"/>
        <v>-0.57267439999999992</v>
      </c>
      <c r="E11">
        <v>41.3</v>
      </c>
      <c r="F11">
        <f t="shared" si="1"/>
        <v>1.7244273783978938</v>
      </c>
    </row>
    <row r="12" spans="1:6">
      <c r="A12" t="s">
        <v>16</v>
      </c>
      <c r="B12">
        <v>0.311</v>
      </c>
      <c r="C12">
        <f t="shared" si="0"/>
        <v>-6.8000000000000005E-2</v>
      </c>
      <c r="D12">
        <f t="shared" si="2"/>
        <v>-0.33744160000000001</v>
      </c>
      <c r="E12">
        <v>44.8</v>
      </c>
      <c r="F12">
        <f t="shared" si="1"/>
        <v>1.01609838618662</v>
      </c>
    </row>
    <row r="13" spans="1:6">
      <c r="A13" t="s">
        <v>17</v>
      </c>
      <c r="B13">
        <v>0.29799999999999999</v>
      </c>
      <c r="C13">
        <f t="shared" si="0"/>
        <v>-8.1000000000000016E-2</v>
      </c>
      <c r="D13">
        <f t="shared" si="2"/>
        <v>-0.40694220000000003</v>
      </c>
      <c r="E13">
        <v>50.3</v>
      </c>
      <c r="F13">
        <f t="shared" si="1"/>
        <v>1.2253774066126784</v>
      </c>
    </row>
    <row r="14" spans="1:6">
      <c r="A14" t="s">
        <v>18</v>
      </c>
      <c r="B14">
        <v>0.436</v>
      </c>
      <c r="C14">
        <f t="shared" si="0"/>
        <v>5.6999999999999995E-2</v>
      </c>
      <c r="D14">
        <f t="shared" si="2"/>
        <v>0.33083339999999994</v>
      </c>
      <c r="E14">
        <v>54.9</v>
      </c>
      <c r="F14">
        <f t="shared" si="1"/>
        <v>-0.9961998871408636</v>
      </c>
    </row>
    <row r="15" spans="1:6">
      <c r="A15" t="s">
        <v>19</v>
      </c>
      <c r="B15">
        <v>0.30399999999999999</v>
      </c>
      <c r="C15">
        <f t="shared" si="0"/>
        <v>-7.5000000000000011E-2</v>
      </c>
      <c r="D15">
        <f t="shared" si="2"/>
        <v>-0.374865</v>
      </c>
      <c r="E15">
        <v>60</v>
      </c>
      <c r="F15">
        <f t="shared" si="1"/>
        <v>1.128787089492959</v>
      </c>
    </row>
    <row r="16" spans="1:6">
      <c r="A16" t="s">
        <v>20</v>
      </c>
      <c r="B16">
        <v>0.27800000000000002</v>
      </c>
      <c r="C16">
        <f t="shared" si="0"/>
        <v>-0.10099999999999998</v>
      </c>
      <c r="D16">
        <f t="shared" si="2"/>
        <v>-0.51386619999999983</v>
      </c>
      <c r="E16">
        <v>69.7</v>
      </c>
      <c r="F16">
        <f t="shared" si="1"/>
        <v>1.5473451303450751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P18" sqref="P18"/>
    </sheetView>
  </sheetViews>
  <sheetFormatPr baseColWidth="10" defaultColWidth="8.83203125" defaultRowHeight="15" x14ac:dyDescent="0"/>
  <cols>
    <col min="3" max="3" width="10" bestFit="1" customWidth="1"/>
    <col min="4" max="4" width="10.5" bestFit="1" customWidth="1"/>
    <col min="5" max="5" width="5" bestFit="1" customWidth="1"/>
    <col min="6" max="6" width="12.5" bestFit="1" customWidth="1"/>
  </cols>
  <sheetData>
    <row r="1" spans="1:6">
      <c r="A1" t="s">
        <v>0</v>
      </c>
      <c r="B1" t="s">
        <v>1</v>
      </c>
      <c r="C1" t="s">
        <v>8</v>
      </c>
      <c r="D1" t="s">
        <v>9</v>
      </c>
      <c r="E1" t="s">
        <v>24</v>
      </c>
      <c r="F1" t="s">
        <v>23</v>
      </c>
    </row>
    <row r="2" spans="1:6">
      <c r="A2">
        <v>2</v>
      </c>
      <c r="B2">
        <v>1.2150000000000001</v>
      </c>
      <c r="C2">
        <f t="shared" ref="C2:C16" si="0">B2-$B$6</f>
        <v>0.94500000000000006</v>
      </c>
    </row>
    <row r="3" spans="1:6">
      <c r="A3">
        <v>1</v>
      </c>
      <c r="B3">
        <v>0.752</v>
      </c>
      <c r="C3">
        <f t="shared" si="0"/>
        <v>0.48199999999999998</v>
      </c>
    </row>
    <row r="4" spans="1:6">
      <c r="A4">
        <v>0.5</v>
      </c>
      <c r="B4">
        <v>0.43099999999999999</v>
      </c>
      <c r="C4">
        <f t="shared" si="0"/>
        <v>0.16099999999999998</v>
      </c>
    </row>
    <row r="5" spans="1:6">
      <c r="A5">
        <v>0.25</v>
      </c>
      <c r="B5">
        <v>0.314</v>
      </c>
      <c r="C5">
        <f t="shared" si="0"/>
        <v>4.3999999999999984E-2</v>
      </c>
    </row>
    <row r="6" spans="1:6">
      <c r="A6">
        <v>0</v>
      </c>
      <c r="B6">
        <v>0.27</v>
      </c>
      <c r="C6">
        <f t="shared" si="0"/>
        <v>0</v>
      </c>
    </row>
    <row r="7" spans="1:6">
      <c r="A7" t="s">
        <v>11</v>
      </c>
      <c r="B7">
        <v>0.3</v>
      </c>
      <c r="C7">
        <f t="shared" si="0"/>
        <v>2.9999999999999971E-2</v>
      </c>
      <c r="D7">
        <f>(1.9975*C7)+0.098</f>
        <v>0.15792499999999995</v>
      </c>
      <c r="E7">
        <v>0</v>
      </c>
      <c r="F7">
        <f t="shared" ref="F7:F16" si="1">D7/$D$7</f>
        <v>1</v>
      </c>
    </row>
    <row r="8" spans="1:6">
      <c r="A8" t="s">
        <v>12</v>
      </c>
      <c r="B8">
        <v>0.314</v>
      </c>
      <c r="C8">
        <f t="shared" si="0"/>
        <v>4.3999999999999984E-2</v>
      </c>
      <c r="D8">
        <f t="shared" ref="D8:D16" si="2">(1.9975*C8)+0.098</f>
        <v>0.18588999999999997</v>
      </c>
      <c r="E8">
        <v>25</v>
      </c>
      <c r="F8">
        <f t="shared" si="1"/>
        <v>1.177077726769036</v>
      </c>
    </row>
    <row r="9" spans="1:6">
      <c r="A9" t="s">
        <v>13</v>
      </c>
      <c r="B9">
        <v>0.314</v>
      </c>
      <c r="C9">
        <f t="shared" si="0"/>
        <v>4.3999999999999984E-2</v>
      </c>
      <c r="D9">
        <f t="shared" si="2"/>
        <v>0.18588999999999997</v>
      </c>
      <c r="E9">
        <v>30</v>
      </c>
      <c r="F9">
        <f t="shared" si="1"/>
        <v>1.177077726769036</v>
      </c>
    </row>
    <row r="10" spans="1:6">
      <c r="A10" t="s">
        <v>14</v>
      </c>
      <c r="B10">
        <v>0.29099999999999998</v>
      </c>
      <c r="C10">
        <f t="shared" si="0"/>
        <v>2.0999999999999963E-2</v>
      </c>
      <c r="D10">
        <f t="shared" si="2"/>
        <v>0.13994749999999995</v>
      </c>
      <c r="E10">
        <v>35.6</v>
      </c>
      <c r="F10">
        <f t="shared" si="1"/>
        <v>0.88616431850561972</v>
      </c>
    </row>
    <row r="11" spans="1:6">
      <c r="A11" t="s">
        <v>15</v>
      </c>
      <c r="B11">
        <v>0.28000000000000003</v>
      </c>
      <c r="C11">
        <f t="shared" si="0"/>
        <v>1.0000000000000009E-2</v>
      </c>
      <c r="D11">
        <f t="shared" si="2"/>
        <v>0.11797500000000002</v>
      </c>
      <c r="E11">
        <v>41.3</v>
      </c>
      <c r="F11">
        <f t="shared" si="1"/>
        <v>0.7470318189013776</v>
      </c>
    </row>
    <row r="12" spans="1:6">
      <c r="A12" t="s">
        <v>16</v>
      </c>
      <c r="B12">
        <v>0.28699999999999998</v>
      </c>
      <c r="C12">
        <f t="shared" si="0"/>
        <v>1.699999999999996E-2</v>
      </c>
      <c r="D12">
        <f t="shared" si="2"/>
        <v>0.13195749999999992</v>
      </c>
      <c r="E12">
        <v>44.8</v>
      </c>
      <c r="F12">
        <f t="shared" si="1"/>
        <v>0.83557068228589493</v>
      </c>
    </row>
    <row r="13" spans="1:6">
      <c r="A13" t="s">
        <v>17</v>
      </c>
      <c r="B13">
        <v>0.28299999999999997</v>
      </c>
      <c r="C13">
        <f t="shared" si="0"/>
        <v>1.2999999999999956E-2</v>
      </c>
      <c r="D13">
        <f t="shared" si="2"/>
        <v>0.12396749999999992</v>
      </c>
      <c r="E13">
        <v>50.3</v>
      </c>
      <c r="F13">
        <f t="shared" si="1"/>
        <v>0.78497704606617036</v>
      </c>
    </row>
    <row r="14" spans="1:6">
      <c r="A14" t="s">
        <v>18</v>
      </c>
      <c r="B14">
        <v>0.28899999999999998</v>
      </c>
      <c r="C14">
        <f t="shared" si="0"/>
        <v>1.8999999999999961E-2</v>
      </c>
      <c r="D14">
        <f t="shared" si="2"/>
        <v>0.13595249999999992</v>
      </c>
      <c r="E14">
        <v>54.9</v>
      </c>
      <c r="F14">
        <f t="shared" si="1"/>
        <v>0.86086750039575721</v>
      </c>
    </row>
    <row r="15" spans="1:6">
      <c r="A15" t="s">
        <v>19</v>
      </c>
      <c r="B15">
        <v>0.30199999999999999</v>
      </c>
      <c r="C15">
        <f t="shared" si="0"/>
        <v>3.1999999999999973E-2</v>
      </c>
      <c r="D15">
        <f t="shared" si="2"/>
        <v>0.16191999999999995</v>
      </c>
      <c r="E15">
        <v>60</v>
      </c>
      <c r="F15">
        <f t="shared" si="1"/>
        <v>1.0252968181098623</v>
      </c>
    </row>
    <row r="16" spans="1:6">
      <c r="A16" t="s">
        <v>20</v>
      </c>
      <c r="B16">
        <v>0.38100000000000001</v>
      </c>
      <c r="C16">
        <f t="shared" si="0"/>
        <v>0.11099999999999999</v>
      </c>
      <c r="D16">
        <f t="shared" si="2"/>
        <v>0.31972250000000002</v>
      </c>
      <c r="E16">
        <v>69.7</v>
      </c>
      <c r="F16">
        <f t="shared" si="1"/>
        <v>2.0245211334494231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S14" sqref="S14"/>
    </sheetView>
  </sheetViews>
  <sheetFormatPr baseColWidth="10" defaultColWidth="8.83203125" defaultRowHeight="15" x14ac:dyDescent="0"/>
  <sheetData>
    <row r="1" spans="1:9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24</v>
      </c>
      <c r="H1" t="s">
        <v>23</v>
      </c>
      <c r="I1" t="s">
        <v>35</v>
      </c>
    </row>
    <row r="2" spans="1:9">
      <c r="A2">
        <v>2</v>
      </c>
      <c r="B2">
        <v>0.61099999999999999</v>
      </c>
      <c r="C2">
        <v>0.78600000000000003</v>
      </c>
      <c r="D2">
        <f>AVERAGE(B2:C2)</f>
        <v>0.69850000000000001</v>
      </c>
      <c r="E2">
        <f t="shared" ref="E2:E17" si="0">D2-$D$7</f>
        <v>0.31950000000000001</v>
      </c>
    </row>
    <row r="3" spans="1:9">
      <c r="A3">
        <v>1</v>
      </c>
      <c r="B3">
        <v>0.69299999999999995</v>
      </c>
      <c r="C3">
        <v>0.70799999999999996</v>
      </c>
      <c r="D3">
        <f t="shared" ref="D3:D17" si="1">AVERAGE(B3:C3)</f>
        <v>0.7004999999999999</v>
      </c>
      <c r="E3">
        <f t="shared" si="0"/>
        <v>0.3214999999999999</v>
      </c>
    </row>
    <row r="4" spans="1:9">
      <c r="A4">
        <v>0.5</v>
      </c>
      <c r="B4">
        <v>0.72599999999999998</v>
      </c>
      <c r="C4">
        <v>0.626</v>
      </c>
      <c r="D4">
        <f t="shared" si="1"/>
        <v>0.67599999999999993</v>
      </c>
      <c r="E4">
        <f t="shared" si="0"/>
        <v>0.29699999999999993</v>
      </c>
    </row>
    <row r="5" spans="1:9">
      <c r="A5">
        <v>0.25</v>
      </c>
      <c r="B5">
        <v>0.57199999999999995</v>
      </c>
      <c r="C5">
        <v>0.57899999999999996</v>
      </c>
      <c r="D5">
        <f t="shared" si="1"/>
        <v>0.5754999999999999</v>
      </c>
      <c r="E5">
        <f t="shared" si="0"/>
        <v>0.1964999999999999</v>
      </c>
    </row>
    <row r="6" spans="1:9">
      <c r="A6">
        <v>0.15</v>
      </c>
      <c r="B6">
        <v>0.497</v>
      </c>
      <c r="C6">
        <v>0.52700000000000002</v>
      </c>
      <c r="D6">
        <f t="shared" si="1"/>
        <v>0.51200000000000001</v>
      </c>
      <c r="E6">
        <f t="shared" si="0"/>
        <v>0.13300000000000001</v>
      </c>
    </row>
    <row r="7" spans="1:9">
      <c r="A7">
        <v>0</v>
      </c>
      <c r="B7">
        <v>0.36599999999999999</v>
      </c>
      <c r="C7">
        <v>0.39200000000000002</v>
      </c>
      <c r="D7">
        <f t="shared" si="1"/>
        <v>0.379</v>
      </c>
      <c r="E7">
        <f t="shared" si="0"/>
        <v>0</v>
      </c>
    </row>
    <row r="8" spans="1:9">
      <c r="A8" t="s">
        <v>11</v>
      </c>
      <c r="B8">
        <v>0.56999999999999995</v>
      </c>
      <c r="C8">
        <v>0.51800000000000002</v>
      </c>
      <c r="D8">
        <f t="shared" si="1"/>
        <v>0.54400000000000004</v>
      </c>
      <c r="E8">
        <f t="shared" si="0"/>
        <v>0.16500000000000004</v>
      </c>
      <c r="F8">
        <f>(1.2501*E8) - 0.004</f>
        <v>0.20226650000000004</v>
      </c>
      <c r="G8">
        <v>0</v>
      </c>
      <c r="H8">
        <f t="shared" ref="H8:H17" si="2">F8/$F$8</f>
        <v>1</v>
      </c>
      <c r="I8">
        <f>F8*490</f>
        <v>99.110585000000015</v>
      </c>
    </row>
    <row r="9" spans="1:9">
      <c r="A9" t="s">
        <v>12</v>
      </c>
      <c r="B9">
        <v>0.50800000000000001</v>
      </c>
      <c r="C9">
        <v>0.48199999999999998</v>
      </c>
      <c r="D9">
        <f t="shared" ref="D9:D14" si="3">AVERAGE(B10:C10)</f>
        <v>0.496</v>
      </c>
      <c r="E9">
        <f>D9-$D$7</f>
        <v>0.11699999999999999</v>
      </c>
      <c r="F9">
        <f t="shared" ref="F9:F37" si="4">(1.2501*E9) - 0.004</f>
        <v>0.14226169999999999</v>
      </c>
      <c r="G9">
        <v>25</v>
      </c>
      <c r="H9">
        <f t="shared" si="2"/>
        <v>0.70333792298774123</v>
      </c>
      <c r="I9">
        <f t="shared" ref="I9:I17" si="5">F9*490</f>
        <v>69.708232999999993</v>
      </c>
    </row>
    <row r="10" spans="1:9">
      <c r="A10" t="s">
        <v>13</v>
      </c>
      <c r="B10">
        <v>0.504</v>
      </c>
      <c r="C10">
        <v>0.48799999999999999</v>
      </c>
      <c r="D10">
        <f t="shared" si="3"/>
        <v>0.47450000000000003</v>
      </c>
      <c r="E10">
        <f t="shared" si="0"/>
        <v>9.5500000000000029E-2</v>
      </c>
      <c r="F10">
        <f>(1.2501*E10) - 0.004</f>
        <v>0.11538455000000003</v>
      </c>
      <c r="G10">
        <v>30</v>
      </c>
      <c r="H10">
        <f t="shared" si="2"/>
        <v>0.57045803432600062</v>
      </c>
      <c r="I10">
        <f t="shared" si="5"/>
        <v>56.538429500000014</v>
      </c>
    </row>
    <row r="11" spans="1:9">
      <c r="A11" t="s">
        <v>14</v>
      </c>
      <c r="B11">
        <v>0.48599999999999999</v>
      </c>
      <c r="C11">
        <v>0.46300000000000002</v>
      </c>
      <c r="D11">
        <f t="shared" si="3"/>
        <v>0.46350000000000002</v>
      </c>
      <c r="E11">
        <f t="shared" si="0"/>
        <v>8.450000000000002E-2</v>
      </c>
      <c r="F11">
        <f t="shared" si="4"/>
        <v>0.10163345000000001</v>
      </c>
      <c r="G11">
        <v>35.9</v>
      </c>
      <c r="H11">
        <f t="shared" si="2"/>
        <v>0.50247297501069133</v>
      </c>
      <c r="I11">
        <f t="shared" si="5"/>
        <v>49.800390500000006</v>
      </c>
    </row>
    <row r="12" spans="1:9">
      <c r="A12" t="s">
        <v>15</v>
      </c>
      <c r="B12">
        <v>0.46200000000000002</v>
      </c>
      <c r="C12">
        <v>0.46500000000000002</v>
      </c>
      <c r="D12">
        <f t="shared" si="3"/>
        <v>0.42299999999999999</v>
      </c>
      <c r="E12">
        <f t="shared" si="0"/>
        <v>4.3999999999999984E-2</v>
      </c>
      <c r="F12">
        <f t="shared" si="4"/>
        <v>5.1004399999999978E-2</v>
      </c>
      <c r="G12">
        <v>39.4</v>
      </c>
      <c r="H12">
        <f t="shared" si="2"/>
        <v>0.252164347531598</v>
      </c>
      <c r="I12">
        <f t="shared" si="5"/>
        <v>24.992155999999991</v>
      </c>
    </row>
    <row r="13" spans="1:9">
      <c r="A13" t="s">
        <v>16</v>
      </c>
      <c r="B13">
        <v>0.42599999999999999</v>
      </c>
      <c r="C13">
        <v>0.42</v>
      </c>
      <c r="D13">
        <f t="shared" si="3"/>
        <v>0.41399999999999998</v>
      </c>
      <c r="E13">
        <f t="shared" si="0"/>
        <v>3.4999999999999976E-2</v>
      </c>
      <c r="F13">
        <f t="shared" si="4"/>
        <v>3.9753499999999969E-2</v>
      </c>
      <c r="G13">
        <v>45</v>
      </c>
      <c r="H13">
        <f t="shared" si="2"/>
        <v>0.19654020809179948</v>
      </c>
      <c r="I13">
        <f t="shared" si="5"/>
        <v>19.479214999999986</v>
      </c>
    </row>
    <row r="14" spans="1:9">
      <c r="A14" t="s">
        <v>17</v>
      </c>
      <c r="B14">
        <v>0.41799999999999998</v>
      </c>
      <c r="C14">
        <v>0.41</v>
      </c>
      <c r="D14">
        <f t="shared" si="3"/>
        <v>0.42499999999999999</v>
      </c>
      <c r="E14">
        <f t="shared" si="0"/>
        <v>4.5999999999999985E-2</v>
      </c>
      <c r="F14">
        <f t="shared" si="4"/>
        <v>5.3504599999999986E-2</v>
      </c>
      <c r="G14">
        <v>50</v>
      </c>
      <c r="H14">
        <f t="shared" si="2"/>
        <v>0.2645252674071088</v>
      </c>
      <c r="I14">
        <f t="shared" si="5"/>
        <v>26.217253999999993</v>
      </c>
    </row>
    <row r="15" spans="1:9">
      <c r="A15" t="s">
        <v>18</v>
      </c>
      <c r="B15">
        <v>0.43</v>
      </c>
      <c r="C15">
        <v>0.42</v>
      </c>
      <c r="D15">
        <f>AVERAGE(B15:C15)</f>
        <v>0.42499999999999999</v>
      </c>
      <c r="E15">
        <f t="shared" si="0"/>
        <v>4.5999999999999985E-2</v>
      </c>
      <c r="F15">
        <f t="shared" si="4"/>
        <v>5.3504599999999986E-2</v>
      </c>
      <c r="G15">
        <v>54.5</v>
      </c>
      <c r="H15">
        <f t="shared" si="2"/>
        <v>0.2645252674071088</v>
      </c>
      <c r="I15">
        <f t="shared" si="5"/>
        <v>26.217253999999993</v>
      </c>
    </row>
    <row r="16" spans="1:9">
      <c r="A16" t="s">
        <v>19</v>
      </c>
      <c r="B16">
        <v>0.41299999999999998</v>
      </c>
      <c r="C16">
        <v>0.4</v>
      </c>
      <c r="D16">
        <f t="shared" si="1"/>
        <v>0.40649999999999997</v>
      </c>
      <c r="E16">
        <f t="shared" si="0"/>
        <v>2.7499999999999969E-2</v>
      </c>
      <c r="F16">
        <f t="shared" si="4"/>
        <v>3.0377749999999964E-2</v>
      </c>
      <c r="G16">
        <v>62.5</v>
      </c>
      <c r="H16">
        <f t="shared" si="2"/>
        <v>0.15018675855863406</v>
      </c>
      <c r="I16">
        <f t="shared" si="5"/>
        <v>14.885097499999983</v>
      </c>
    </row>
    <row r="17" spans="1:9">
      <c r="A17" t="s">
        <v>20</v>
      </c>
      <c r="B17">
        <v>0.40699999999999997</v>
      </c>
      <c r="C17">
        <v>0.40600000000000003</v>
      </c>
      <c r="D17">
        <f t="shared" si="1"/>
        <v>0.40649999999999997</v>
      </c>
      <c r="E17">
        <f t="shared" si="0"/>
        <v>2.7499999999999969E-2</v>
      </c>
      <c r="F17">
        <f t="shared" si="4"/>
        <v>3.0377749999999964E-2</v>
      </c>
      <c r="G17">
        <v>70</v>
      </c>
      <c r="H17">
        <f t="shared" si="2"/>
        <v>0.15018675855863406</v>
      </c>
      <c r="I17">
        <f t="shared" si="5"/>
        <v>14.885097499999983</v>
      </c>
    </row>
    <row r="18" spans="1:9">
      <c r="A18" t="s">
        <v>25</v>
      </c>
      <c r="B18">
        <v>0.48799999999999999</v>
      </c>
      <c r="E18">
        <f>B18-$D$7</f>
        <v>0.10899999999999999</v>
      </c>
      <c r="F18">
        <f t="shared" si="4"/>
        <v>0.13226089999999999</v>
      </c>
      <c r="G18">
        <v>0</v>
      </c>
      <c r="I18">
        <f>F18*100</f>
        <v>13.226089999999999</v>
      </c>
    </row>
    <row r="19" spans="1:9">
      <c r="A19" t="s">
        <v>26</v>
      </c>
      <c r="B19">
        <v>0.51900000000000002</v>
      </c>
      <c r="E19">
        <f t="shared" ref="E19:E27" si="6">B19-$D$7</f>
        <v>0.14000000000000001</v>
      </c>
      <c r="F19">
        <f t="shared" si="4"/>
        <v>0.171014</v>
      </c>
      <c r="G19">
        <v>25</v>
      </c>
      <c r="I19">
        <f t="shared" ref="I19:I27" si="7">F19*100</f>
        <v>17.101399999999998</v>
      </c>
    </row>
    <row r="20" spans="1:9">
      <c r="A20" t="s">
        <v>27</v>
      </c>
      <c r="B20">
        <v>0.47199999999999998</v>
      </c>
      <c r="E20">
        <f t="shared" si="6"/>
        <v>9.2999999999999972E-2</v>
      </c>
      <c r="F20">
        <f t="shared" si="4"/>
        <v>0.11225929999999996</v>
      </c>
      <c r="G20">
        <v>30</v>
      </c>
      <c r="I20">
        <f t="shared" si="7"/>
        <v>11.225929999999996</v>
      </c>
    </row>
    <row r="21" spans="1:9">
      <c r="A21" t="s">
        <v>28</v>
      </c>
      <c r="B21">
        <v>0.52300000000000002</v>
      </c>
      <c r="E21">
        <f t="shared" si="6"/>
        <v>0.14400000000000002</v>
      </c>
      <c r="F21">
        <f t="shared" si="4"/>
        <v>0.17601440000000002</v>
      </c>
      <c r="G21">
        <v>35.9</v>
      </c>
      <c r="I21">
        <f t="shared" si="7"/>
        <v>17.60144</v>
      </c>
    </row>
    <row r="22" spans="1:9">
      <c r="A22" t="s">
        <v>29</v>
      </c>
      <c r="B22">
        <v>0.5</v>
      </c>
      <c r="E22">
        <f t="shared" si="6"/>
        <v>0.121</v>
      </c>
      <c r="F22">
        <f t="shared" si="4"/>
        <v>0.14726209999999998</v>
      </c>
      <c r="G22">
        <v>39.4</v>
      </c>
      <c r="I22">
        <f t="shared" si="7"/>
        <v>14.726209999999998</v>
      </c>
    </row>
    <row r="23" spans="1:9">
      <c r="A23" t="s">
        <v>30</v>
      </c>
      <c r="B23">
        <v>0.5</v>
      </c>
      <c r="E23">
        <f t="shared" si="6"/>
        <v>0.121</v>
      </c>
      <c r="F23">
        <f t="shared" si="4"/>
        <v>0.14726209999999998</v>
      </c>
      <c r="G23">
        <v>45</v>
      </c>
      <c r="I23">
        <f t="shared" si="7"/>
        <v>14.726209999999998</v>
      </c>
    </row>
    <row r="24" spans="1:9">
      <c r="A24" t="s">
        <v>31</v>
      </c>
      <c r="B24">
        <v>0.47899999999999998</v>
      </c>
      <c r="E24">
        <f t="shared" si="6"/>
        <v>9.9999999999999978E-2</v>
      </c>
      <c r="F24">
        <f t="shared" si="4"/>
        <v>0.12100999999999998</v>
      </c>
      <c r="G24">
        <v>50</v>
      </c>
      <c r="I24">
        <f>F24*100</f>
        <v>12.100999999999997</v>
      </c>
    </row>
    <row r="25" spans="1:9">
      <c r="A25" t="s">
        <v>32</v>
      </c>
      <c r="B25">
        <v>0.52700000000000002</v>
      </c>
      <c r="E25">
        <f t="shared" si="6"/>
        <v>0.14800000000000002</v>
      </c>
      <c r="F25">
        <f t="shared" si="4"/>
        <v>0.18101480000000003</v>
      </c>
      <c r="G25">
        <v>54.5</v>
      </c>
      <c r="I25">
        <f t="shared" si="7"/>
        <v>18.101480000000002</v>
      </c>
    </row>
    <row r="26" spans="1:9">
      <c r="A26" t="s">
        <v>33</v>
      </c>
      <c r="B26">
        <v>0.51</v>
      </c>
      <c r="E26">
        <f t="shared" si="6"/>
        <v>0.13100000000000001</v>
      </c>
      <c r="F26">
        <f t="shared" si="4"/>
        <v>0.15976309999999999</v>
      </c>
      <c r="G26">
        <v>62.5</v>
      </c>
      <c r="I26">
        <f t="shared" si="7"/>
        <v>15.97631</v>
      </c>
    </row>
    <row r="27" spans="1:9">
      <c r="A27" t="s">
        <v>34</v>
      </c>
      <c r="B27">
        <v>0.52700000000000002</v>
      </c>
      <c r="E27">
        <f t="shared" si="6"/>
        <v>0.14800000000000002</v>
      </c>
      <c r="F27">
        <f t="shared" si="4"/>
        <v>0.18101480000000003</v>
      </c>
      <c r="G27">
        <v>70</v>
      </c>
      <c r="I27">
        <f t="shared" si="7"/>
        <v>18.101480000000002</v>
      </c>
    </row>
    <row r="28" spans="1:9">
      <c r="A28" t="s">
        <v>25</v>
      </c>
      <c r="B28">
        <v>0.65200000000000002</v>
      </c>
      <c r="E28">
        <f>B28-$D$7</f>
        <v>0.27300000000000002</v>
      </c>
      <c r="F28">
        <f t="shared" si="4"/>
        <v>0.3372773</v>
      </c>
      <c r="G28">
        <v>0</v>
      </c>
      <c r="I28">
        <f>F28*100</f>
        <v>33.727730000000001</v>
      </c>
    </row>
    <row r="29" spans="1:9">
      <c r="A29" t="s">
        <v>26</v>
      </c>
      <c r="B29">
        <v>0.47899999999999998</v>
      </c>
      <c r="E29">
        <f t="shared" ref="E29:E37" si="8">B29-$D$7</f>
        <v>9.9999999999999978E-2</v>
      </c>
      <c r="F29">
        <f t="shared" si="4"/>
        <v>0.12100999999999998</v>
      </c>
      <c r="G29">
        <v>25</v>
      </c>
      <c r="I29">
        <f t="shared" ref="I29:I33" si="9">F29*100</f>
        <v>12.100999999999997</v>
      </c>
    </row>
    <row r="30" spans="1:9">
      <c r="A30" t="s">
        <v>27</v>
      </c>
      <c r="B30">
        <v>0.42399999999999999</v>
      </c>
      <c r="E30">
        <f t="shared" si="8"/>
        <v>4.4999999999999984E-2</v>
      </c>
      <c r="F30">
        <f t="shared" si="4"/>
        <v>5.2254499999999982E-2</v>
      </c>
      <c r="G30">
        <v>30</v>
      </c>
      <c r="I30">
        <f t="shared" si="9"/>
        <v>5.2254499999999986</v>
      </c>
    </row>
    <row r="31" spans="1:9">
      <c r="A31" t="s">
        <v>28</v>
      </c>
      <c r="B31">
        <v>0.441</v>
      </c>
      <c r="E31">
        <f t="shared" si="8"/>
        <v>6.2E-2</v>
      </c>
      <c r="F31">
        <f t="shared" si="4"/>
        <v>7.3506199999999994E-2</v>
      </c>
      <c r="G31">
        <v>35.9</v>
      </c>
      <c r="I31">
        <f t="shared" si="9"/>
        <v>7.3506199999999993</v>
      </c>
    </row>
    <row r="32" spans="1:9">
      <c r="A32" t="s">
        <v>29</v>
      </c>
      <c r="B32">
        <v>0.47399999999999998</v>
      </c>
      <c r="E32">
        <f t="shared" si="8"/>
        <v>9.4999999999999973E-2</v>
      </c>
      <c r="F32">
        <f t="shared" si="4"/>
        <v>0.11475949999999996</v>
      </c>
      <c r="G32">
        <v>39.4</v>
      </c>
      <c r="I32">
        <f t="shared" si="9"/>
        <v>11.475949999999996</v>
      </c>
    </row>
    <row r="33" spans="1:9">
      <c r="A33" t="s">
        <v>30</v>
      </c>
      <c r="B33">
        <v>0.46200000000000002</v>
      </c>
      <c r="E33">
        <f t="shared" si="8"/>
        <v>8.3000000000000018E-2</v>
      </c>
      <c r="F33">
        <f t="shared" si="4"/>
        <v>9.9758300000000022E-2</v>
      </c>
      <c r="G33">
        <v>45</v>
      </c>
      <c r="I33">
        <f t="shared" si="9"/>
        <v>9.975830000000002</v>
      </c>
    </row>
    <row r="34" spans="1:9">
      <c r="A34" t="s">
        <v>31</v>
      </c>
      <c r="B34">
        <v>0.43099999999999999</v>
      </c>
      <c r="E34">
        <f t="shared" si="8"/>
        <v>5.1999999999999991E-2</v>
      </c>
      <c r="F34">
        <f t="shared" si="4"/>
        <v>6.1005199999999982E-2</v>
      </c>
      <c r="G34">
        <v>50</v>
      </c>
      <c r="I34">
        <f>F34*100</f>
        <v>6.1005199999999977</v>
      </c>
    </row>
    <row r="35" spans="1:9">
      <c r="A35" t="s">
        <v>32</v>
      </c>
      <c r="B35">
        <v>0.439</v>
      </c>
      <c r="E35">
        <f t="shared" si="8"/>
        <v>0.06</v>
      </c>
      <c r="F35">
        <f t="shared" si="4"/>
        <v>7.1006E-2</v>
      </c>
      <c r="G35">
        <v>54.5</v>
      </c>
      <c r="I35">
        <f t="shared" ref="I35:I37" si="10">F35*100</f>
        <v>7.1006</v>
      </c>
    </row>
    <row r="36" spans="1:9">
      <c r="A36" t="s">
        <v>33</v>
      </c>
      <c r="B36">
        <v>0.44800000000000001</v>
      </c>
      <c r="E36">
        <f t="shared" si="8"/>
        <v>6.9000000000000006E-2</v>
      </c>
      <c r="F36">
        <f t="shared" si="4"/>
        <v>8.2256900000000008E-2</v>
      </c>
      <c r="G36">
        <v>62.5</v>
      </c>
      <c r="I36">
        <f t="shared" si="10"/>
        <v>8.2256900000000002</v>
      </c>
    </row>
    <row r="37" spans="1:9">
      <c r="A37" t="s">
        <v>34</v>
      </c>
      <c r="B37">
        <v>0.59899999999999998</v>
      </c>
      <c r="E37">
        <f t="shared" si="8"/>
        <v>0.21999999999999997</v>
      </c>
      <c r="F37">
        <f t="shared" si="4"/>
        <v>0.27102199999999999</v>
      </c>
      <c r="G37">
        <v>70</v>
      </c>
      <c r="I37">
        <f t="shared" si="10"/>
        <v>27.1022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2018-07-20 (pg125-128)</vt:lpstr>
      <vt:lpstr>2018-07-23 (pg132-134)</vt:lpstr>
      <vt:lpstr>2018-07-25(1st quant pg138-140)</vt:lpstr>
      <vt:lpstr>2018-07-25 (unfold pg 138-142)</vt:lpstr>
      <vt:lpstr>2018-07-27 (unfold pg 145-149)</vt:lpstr>
      <vt:lpstr>2018-07-27 (Brad_250uL_pg 146)</vt:lpstr>
      <vt:lpstr>2018-07-27 (Brad_150uLpg 148)</vt:lpstr>
      <vt:lpstr>2018-07-27 (Brad_150uL_pg149)</vt:lpstr>
      <vt:lpstr>2018-07-30(pg 150-151)</vt:lpstr>
      <vt:lpstr>2018-07-30_Brad_vs_BCA(pg154)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Chu</dc:creator>
  <cp:lastModifiedBy>Hannah Chu</cp:lastModifiedBy>
  <dcterms:created xsi:type="dcterms:W3CDTF">2018-07-20T15:12:12Z</dcterms:created>
  <dcterms:modified xsi:type="dcterms:W3CDTF">2018-07-31T12:16:33Z</dcterms:modified>
</cp:coreProperties>
</file>