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2A919574-4EA8-4E26-99C2-75397A54F0F2}" xr6:coauthVersionLast="34" xr6:coauthVersionMax="34" xr10:uidLastSave="{00000000-0000-0000-0000-000000000000}"/>
  <bookViews>
    <workbookView xWindow="0" yWindow="0" windowWidth="25605" windowHeight="14820" tabRatio="500" firstSheet="8" activeTab="10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  <sheet name="2018-07-30" sheetId="9" r:id="rId9"/>
    <sheet name="2018-07-30_Bradford_vs_BCA" sheetId="10" r:id="rId10"/>
    <sheet name="2018-07-31_linediff(NB#4pg81-83" sheetId="11" r:id="rId1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1" l="1"/>
  <c r="B27" i="11"/>
  <c r="B28" i="11"/>
  <c r="B29" i="11"/>
  <c r="B30" i="11"/>
  <c r="B31" i="11"/>
  <c r="B32" i="11"/>
  <c r="B33" i="11"/>
  <c r="B34" i="11"/>
  <c r="B25" i="11"/>
  <c r="P14" i="11"/>
  <c r="P15" i="11"/>
  <c r="P16" i="11"/>
  <c r="P17" i="11"/>
  <c r="P18" i="11"/>
  <c r="P19" i="11"/>
  <c r="P20" i="11"/>
  <c r="P21" i="11"/>
  <c r="P22" i="11"/>
  <c r="P13" i="11"/>
  <c r="K14" i="11"/>
  <c r="K15" i="11"/>
  <c r="K16" i="11"/>
  <c r="K17" i="11"/>
  <c r="K18" i="11"/>
  <c r="K19" i="11"/>
  <c r="K20" i="11"/>
  <c r="K21" i="11"/>
  <c r="K22" i="11"/>
  <c r="K13" i="11"/>
  <c r="F14" i="11"/>
  <c r="F15" i="11"/>
  <c r="F16" i="11"/>
  <c r="F17" i="11"/>
  <c r="F18" i="11"/>
  <c r="F19" i="11"/>
  <c r="F20" i="11"/>
  <c r="F21" i="11"/>
  <c r="F22" i="11"/>
  <c r="F13" i="11"/>
  <c r="O14" i="11"/>
  <c r="O15" i="11"/>
  <c r="O16" i="11"/>
  <c r="O17" i="11"/>
  <c r="O18" i="11"/>
  <c r="O19" i="11"/>
  <c r="O20" i="11"/>
  <c r="O21" i="11"/>
  <c r="O22" i="11"/>
  <c r="J14" i="11"/>
  <c r="J15" i="11"/>
  <c r="J16" i="11"/>
  <c r="J17" i="11"/>
  <c r="J18" i="11"/>
  <c r="J19" i="11"/>
  <c r="J20" i="11"/>
  <c r="J21" i="11"/>
  <c r="J22" i="11"/>
  <c r="O13" i="11"/>
  <c r="J13" i="11"/>
  <c r="E14" i="11"/>
  <c r="E15" i="11"/>
  <c r="E16" i="11"/>
  <c r="E17" i="11"/>
  <c r="E18" i="11"/>
  <c r="E19" i="11"/>
  <c r="E20" i="11"/>
  <c r="E21" i="11"/>
  <c r="E22" i="11"/>
  <c r="E13" i="11"/>
  <c r="E8" i="11"/>
  <c r="E9" i="11"/>
  <c r="E10" i="11"/>
  <c r="E11" i="11"/>
  <c r="E7" i="11"/>
  <c r="E3" i="11"/>
  <c r="E4" i="11"/>
  <c r="E5" i="11"/>
  <c r="E6" i="11"/>
  <c r="E2" i="11"/>
  <c r="D3" i="11"/>
  <c r="D4" i="11"/>
  <c r="D5" i="11"/>
  <c r="D6" i="11"/>
  <c r="D7" i="11"/>
  <c r="D8" i="11"/>
  <c r="D9" i="11"/>
  <c r="D10" i="11"/>
  <c r="D11" i="11"/>
  <c r="D2" i="11"/>
  <c r="N14" i="11"/>
  <c r="N15" i="11"/>
  <c r="N16" i="11"/>
  <c r="N17" i="11"/>
  <c r="N18" i="11"/>
  <c r="N19" i="11"/>
  <c r="N20" i="11"/>
  <c r="N21" i="11"/>
  <c r="N22" i="11"/>
  <c r="I14" i="11"/>
  <c r="I15" i="11"/>
  <c r="I16" i="11"/>
  <c r="I17" i="11"/>
  <c r="I18" i="11"/>
  <c r="I19" i="11"/>
  <c r="I20" i="11"/>
  <c r="I21" i="11"/>
  <c r="I22" i="11"/>
  <c r="D14" i="11"/>
  <c r="D15" i="11"/>
  <c r="D16" i="11"/>
  <c r="D17" i="11"/>
  <c r="D18" i="11"/>
  <c r="D19" i="11"/>
  <c r="D20" i="11"/>
  <c r="D21" i="11"/>
  <c r="D22" i="11"/>
  <c r="N13" i="11"/>
  <c r="I13" i="11"/>
  <c r="D13" i="11"/>
  <c r="D28" i="10"/>
  <c r="E28" i="10"/>
  <c r="F28" i="10"/>
  <c r="H28" i="10"/>
  <c r="I28" i="10"/>
  <c r="H26" i="10"/>
  <c r="D27" i="10"/>
  <c r="E27" i="10"/>
  <c r="F27" i="10"/>
  <c r="H27" i="10"/>
  <c r="H29" i="10"/>
  <c r="H30" i="10"/>
  <c r="H31" i="10"/>
  <c r="H32" i="10"/>
  <c r="H33" i="10"/>
  <c r="H34" i="10"/>
  <c r="H25" i="10"/>
  <c r="F26" i="10"/>
  <c r="F29" i="10"/>
  <c r="F30" i="10"/>
  <c r="F31" i="10"/>
  <c r="F32" i="10"/>
  <c r="F33" i="10"/>
  <c r="F34" i="10"/>
  <c r="F25" i="10"/>
  <c r="D23" i="10"/>
  <c r="D24" i="10"/>
  <c r="E23" i="10"/>
  <c r="D25" i="10"/>
  <c r="E25" i="10"/>
  <c r="D26" i="10"/>
  <c r="E26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22" i="10"/>
  <c r="E22" i="10"/>
  <c r="E24" i="10"/>
  <c r="D21" i="10"/>
  <c r="E21" i="10"/>
  <c r="D7" i="10"/>
  <c r="I34" i="10"/>
  <c r="D9" i="10"/>
  <c r="E9" i="10"/>
  <c r="F9" i="10"/>
  <c r="I33" i="10"/>
  <c r="I32" i="10"/>
  <c r="I31" i="10"/>
  <c r="I30" i="10"/>
  <c r="I29" i="10"/>
  <c r="I27" i="10"/>
  <c r="I26" i="10"/>
  <c r="I25" i="10"/>
  <c r="D8" i="10"/>
  <c r="E8" i="10"/>
  <c r="F8" i="10"/>
  <c r="E9" i="9"/>
  <c r="F10" i="9"/>
  <c r="D10" i="10"/>
  <c r="E10" i="10"/>
  <c r="F10" i="10"/>
  <c r="H10" i="10"/>
  <c r="D11" i="10"/>
  <c r="E11" i="10"/>
  <c r="F11" i="10"/>
  <c r="H11" i="10"/>
  <c r="D12" i="10"/>
  <c r="E12" i="10"/>
  <c r="F12" i="10"/>
  <c r="H12" i="10"/>
  <c r="D13" i="10"/>
  <c r="E13" i="10"/>
  <c r="F13" i="10"/>
  <c r="H13" i="10"/>
  <c r="D14" i="10"/>
  <c r="E14" i="10"/>
  <c r="F14" i="10"/>
  <c r="H14" i="10"/>
  <c r="D15" i="10"/>
  <c r="E15" i="10"/>
  <c r="F15" i="10"/>
  <c r="H15" i="10"/>
  <c r="D16" i="10"/>
  <c r="E16" i="10"/>
  <c r="F16" i="10"/>
  <c r="H16" i="10"/>
  <c r="D17" i="10"/>
  <c r="E17" i="10"/>
  <c r="F17" i="10"/>
  <c r="H17" i="10"/>
  <c r="H9" i="10"/>
  <c r="E7" i="10"/>
  <c r="I17" i="10"/>
  <c r="I16" i="10"/>
  <c r="I15" i="10"/>
  <c r="I14" i="10"/>
  <c r="I13" i="10"/>
  <c r="I12" i="10"/>
  <c r="I11" i="10"/>
  <c r="I10" i="10"/>
  <c r="I9" i="10"/>
  <c r="I8" i="10"/>
  <c r="H8" i="10"/>
  <c r="D6" i="10"/>
  <c r="E6" i="10"/>
  <c r="D5" i="10"/>
  <c r="E5" i="10"/>
  <c r="D3" i="10"/>
  <c r="E3" i="10"/>
  <c r="I28" i="9"/>
  <c r="I29" i="9"/>
  <c r="I30" i="9"/>
  <c r="I31" i="9"/>
  <c r="I32" i="9"/>
  <c r="I33" i="9"/>
  <c r="I34" i="9"/>
  <c r="I35" i="9"/>
  <c r="I36" i="9"/>
  <c r="I37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I24" i="9"/>
  <c r="I19" i="9"/>
  <c r="I20" i="9"/>
  <c r="I21" i="9"/>
  <c r="I22" i="9"/>
  <c r="I23" i="9"/>
  <c r="I25" i="9"/>
  <c r="I26" i="9"/>
  <c r="I27" i="9"/>
  <c r="I18" i="9"/>
  <c r="I9" i="9"/>
  <c r="I10" i="9"/>
  <c r="I11" i="9"/>
  <c r="I12" i="9"/>
  <c r="I13" i="9"/>
  <c r="I14" i="9"/>
  <c r="I15" i="9"/>
  <c r="I16" i="9"/>
  <c r="I17" i="9"/>
  <c r="I8" i="9"/>
  <c r="F19" i="9"/>
  <c r="F20" i="9"/>
  <c r="F21" i="9"/>
  <c r="F22" i="9"/>
  <c r="F23" i="9"/>
  <c r="F24" i="9"/>
  <c r="F25" i="9"/>
  <c r="F26" i="9"/>
  <c r="F27" i="9"/>
  <c r="E19" i="9"/>
  <c r="E20" i="9"/>
  <c r="E21" i="9"/>
  <c r="E22" i="9"/>
  <c r="E23" i="9"/>
  <c r="E24" i="9"/>
  <c r="E25" i="9"/>
  <c r="E26" i="9"/>
  <c r="E27" i="9"/>
  <c r="E18" i="9"/>
  <c r="F18" i="9"/>
  <c r="F9" i="9"/>
  <c r="F11" i="9"/>
  <c r="F12" i="9"/>
  <c r="F13" i="9"/>
  <c r="F14" i="9"/>
  <c r="F15" i="9"/>
  <c r="F16" i="9"/>
  <c r="F17" i="9"/>
  <c r="F8" i="9"/>
  <c r="D6" i="9"/>
  <c r="D7" i="9"/>
  <c r="E6" i="9"/>
  <c r="D8" i="9"/>
  <c r="E8" i="9"/>
  <c r="D17" i="9"/>
  <c r="E17" i="9"/>
  <c r="H17" i="9"/>
  <c r="D16" i="9"/>
  <c r="E16" i="9"/>
  <c r="H16" i="9"/>
  <c r="D15" i="9"/>
  <c r="E15" i="9"/>
  <c r="H15" i="9"/>
  <c r="D14" i="9"/>
  <c r="E14" i="9"/>
  <c r="H14" i="9"/>
  <c r="D13" i="9"/>
  <c r="E13" i="9"/>
  <c r="H13" i="9"/>
  <c r="D12" i="9"/>
  <c r="E12" i="9"/>
  <c r="H12" i="9"/>
  <c r="D11" i="9"/>
  <c r="E11" i="9"/>
  <c r="H11" i="9"/>
  <c r="D10" i="9"/>
  <c r="E10" i="9"/>
  <c r="H10" i="9"/>
  <c r="D9" i="9"/>
  <c r="H9" i="9"/>
  <c r="H8" i="9"/>
  <c r="E7" i="9"/>
  <c r="D5" i="9"/>
  <c r="E5" i="9"/>
  <c r="D4" i="9"/>
  <c r="E4" i="9"/>
  <c r="D3" i="9"/>
  <c r="E3" i="9"/>
  <c r="D2" i="9"/>
  <c r="E2" i="9"/>
  <c r="D8" i="8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<sst xmlns="http://schemas.openxmlformats.org/spreadsheetml/2006/main" count="247" uniqueCount="61">
  <si>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</si>
  <si>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</si>
  <si>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</si>
  <si>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</si>
  <si>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</si>
  <si>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</si>
  <si>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</si>
  <si>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</si>
  <si>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</si>
  <si>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</si>
  <si>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</si>
  <si>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</si>
  <si>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</si>
  <si>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</si>
  <si>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</si>
  <si>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</si>
  <si>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</si>
  <si>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</si>
  <si>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</si>
  <si>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</si>
  <si>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</si>
  <si>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</si>
  <si>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</si>
  <si>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</si>
  <si>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</si>
  <si>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</si>
  <si>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</si>
  <si>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</si>
  <si>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</si>
  <si>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</si>
  <si>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</si>
  <si>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</si>
  <si>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</si>
  <si>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</si>
  <si>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</si>
  <si>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total_prot_est</t>
  </si>
  <si>
    <t>BRADFORD</t>
  </si>
  <si>
    <t>BCA</t>
  </si>
  <si>
    <t>AB8</t>
  </si>
  <si>
    <t>A1</t>
  </si>
  <si>
    <t>A5</t>
  </si>
  <si>
    <t>A6</t>
  </si>
  <si>
    <t>A7</t>
  </si>
  <si>
    <t>B2</t>
  </si>
  <si>
    <t>B3</t>
  </si>
  <si>
    <t>B4</t>
  </si>
  <si>
    <t>B6</t>
  </si>
  <si>
    <t>B7</t>
  </si>
  <si>
    <t>SAMP</t>
  </si>
  <si>
    <t>AVG</t>
  </si>
  <si>
    <t>1.R1 (bef. Heat)</t>
  </si>
  <si>
    <t>1.R2 (bef. Heat)</t>
  </si>
  <si>
    <t>2.R1 (bef. UC)</t>
  </si>
  <si>
    <t>2.R2 (bef. UC)</t>
  </si>
  <si>
    <t>AVG 1</t>
  </si>
  <si>
    <t>AVG 2</t>
  </si>
  <si>
    <t>3.R1 (af. UC)</t>
  </si>
  <si>
    <t>3.R2 (af. UC)</t>
  </si>
  <si>
    <t>Standards</t>
  </si>
  <si>
    <t>AVG 3</t>
  </si>
  <si>
    <t>Rel.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</si>
</sst>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9"/>
    <xf numFmtId="0" fontId="5" fillId="4" borderId="0" xfId="1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3" borderId="1" xfId="9" applyBorder="1"/>
  </cellXfs>
  <cellStyles count="11">
    <cellStyle name="Bad" xfId="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'2018-07-30'!$E$5:$E$7</c:f>
              <c:numCache>
                <c:formatCode>General</c:formatCode>
                <c:ptCount val="3"/>
                <c:pt idx="0">
                  <c:v>0.1964999999999999</c:v>
                </c:pt>
                <c:pt idx="1">
                  <c:v>0.13300000000000001</c:v>
                </c:pt>
                <c:pt idx="2">
                  <c:v>0</c:v>
                </c:pt>
              </c:numCache>
            </c:numRef>
          </c:xVal>
          <c:yVal>
            <c:numRef>
              <c:f>'2018-07-30'!$A$5:$A$7</c:f>
              <c:numCache>
                <c:formatCode>General</c:formatCode>
                <c:ptCount val="3"/>
                <c:pt idx="0">
                  <c:v>0.25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3-4D13-8C87-5C11CEA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9912"/>
        <c:axId val="403997456"/>
      </c:scatterChart>
      <c:valAx>
        <c:axId val="4039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7456"/>
        <c:crosses val="autoZero"/>
        <c:crossBetween val="midCat"/>
      </c:valAx>
      <c:valAx>
        <c:axId val="403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'2018-07-30'!$G$8:$G$17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'2018-07-30'!$H$8:$H$17</c:f>
              <c:numCache>
                <c:formatCode>General</c:formatCode>
                <c:ptCount val="10"/>
                <c:pt idx="0">
                  <c:v>1</c:v>
                </c:pt>
                <c:pt idx="1">
                  <c:v>0.70333792298774123</c:v>
                </c:pt>
                <c:pt idx="2">
                  <c:v>0.57045803432600062</c:v>
                </c:pt>
                <c:pt idx="3">
                  <c:v>0.50247297501069133</c:v>
                </c:pt>
                <c:pt idx="4">
                  <c:v>0.252164347531598</c:v>
                </c:pt>
                <c:pt idx="5">
                  <c:v>0.19654020809179948</c:v>
                </c:pt>
                <c:pt idx="6">
                  <c:v>0.2645252674071088</c:v>
                </c:pt>
                <c:pt idx="7">
                  <c:v>0.2645252674071088</c:v>
                </c:pt>
                <c:pt idx="8">
                  <c:v>0.15018675855863406</c:v>
                </c:pt>
                <c:pt idx="9">
                  <c:v>0.15018675855863406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150-A784-4C2EB974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4552"/>
        <c:axId val="489367504"/>
      </c:scatterChart>
      <c:valAx>
        <c:axId val="4893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7504"/>
        <c:crosses val="autoZero"/>
        <c:crossBetween val="midCat"/>
      </c:valAx>
      <c:valAx>
        <c:axId val="489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'2018-07-30_Bradford_vs_BCA'!$A$3:$A$7</c:f>
              <c:numCache>
                <c:formatCode>General</c:formatCode>
                <c:ptCount val="5"/>
                <c:pt idx="0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'2018-07-30_Bradford_vs_BCA'!$E$3:$E$7</c:f>
              <c:numCache>
                <c:formatCode>General</c:formatCode>
                <c:ptCount val="5"/>
                <c:pt idx="0">
                  <c:v>0.33349999999999991</c:v>
                </c:pt>
                <c:pt idx="2">
                  <c:v>0.23399999999999999</c:v>
                </c:pt>
                <c:pt idx="3">
                  <c:v>0.16149999999999998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47A-B08A-072BF48D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1096"/>
        <c:axId val="421311752"/>
      </c:scatterChart>
      <c:valAx>
        <c:axId val="4213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752"/>
        <c:crosses val="autoZero"/>
        <c:crossBetween val="midCat"/>
      </c:valAx>
      <c:valAx>
        <c:axId val="4213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'2018-07-30_Bradford_vs_BCA'!$H$8:$H$17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1.0199673302553165</c:v>
                </c:pt>
                <c:pt idx="3">
                  <c:v>1.0177487380047257</c:v>
                </c:pt>
                <c:pt idx="4">
                  <c:v>0.81807543545156303</c:v>
                </c:pt>
                <c:pt idx="5">
                  <c:v>0.56737451113481396</c:v>
                </c:pt>
                <c:pt idx="6">
                  <c:v>0.43647756834996232</c:v>
                </c:pt>
                <c:pt idx="7">
                  <c:v>0.43647756834996232</c:v>
                </c:pt>
                <c:pt idx="8">
                  <c:v>0.31223640231688327</c:v>
                </c:pt>
                <c:pt idx="9">
                  <c:v>0.30336203331452044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C-4868-A9D6-70D0AC14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68576"/>
        <c:axId val="432469232"/>
      </c:scatterChart>
      <c:valAx>
        <c:axId val="432468576"/>
        <c:scaling>
          <c:orientation val="minMax"/>
          <c:max val="70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9232"/>
        <c:crosses val="autoZero"/>
        <c:crossBetween val="midCat"/>
      </c:valAx>
      <c:valAx>
        <c:axId val="432469232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'2018-07-30_Bradford_vs_BCA'!$E$21:$E$24</c:f>
              <c:numCache>
                <c:formatCode>General</c:formatCode>
                <c:ptCount val="4"/>
                <c:pt idx="0">
                  <c:v>0.28700000000000003</c:v>
                </c:pt>
                <c:pt idx="1">
                  <c:v>0.15650000000000003</c:v>
                </c:pt>
                <c:pt idx="2">
                  <c:v>0.10100000000000003</c:v>
                </c:pt>
                <c:pt idx="3">
                  <c:v>0</c:v>
                </c:pt>
              </c:numCache>
            </c:numRef>
          </c:xVal>
          <c:yVal>
            <c:numRef>
              <c:f>'2018-07-30_Bradford_vs_BCA'!$A$21:$A$24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41B4-9002-44F1BB00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1416"/>
        <c:axId val="508449776"/>
      </c:scatterChart>
      <c:valAx>
        <c:axId val="5084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9776"/>
        <c:crosses val="autoZero"/>
        <c:crossBetween val="midCat"/>
      </c:valAx>
      <c:valAx>
        <c:axId val="5084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 Unfolding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7361267341582E-2"/>
          <c:y val="0.19219178082191782"/>
          <c:w val="0.87559781589801278"/>
          <c:h val="0.7247111063171898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'2018-07-30_Bradford_vs_BCA'!$G$25:$G$34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'2018-07-30_Bradford_vs_BCA'!$H$25:$H$34</c:f>
              <c:numCache>
                <c:formatCode>General</c:formatCode>
                <c:ptCount val="10"/>
                <c:pt idx="0">
                  <c:v>1</c:v>
                </c:pt>
                <c:pt idx="1">
                  <c:v>0.83570291330064395</c:v>
                </c:pt>
                <c:pt idx="2">
                  <c:v>0.8236811752494716</c:v>
                </c:pt>
                <c:pt idx="3">
                  <c:v>0.86776088143710384</c:v>
                </c:pt>
                <c:pt idx="4">
                  <c:v>0.69344567969510373</c:v>
                </c:pt>
                <c:pt idx="5">
                  <c:v>0.61129713634542593</c:v>
                </c:pt>
                <c:pt idx="6">
                  <c:v>0.60528626731983981</c:v>
                </c:pt>
                <c:pt idx="7">
                  <c:v>0.60528626731983981</c:v>
                </c:pt>
                <c:pt idx="8">
                  <c:v>0.53515946202133391</c:v>
                </c:pt>
                <c:pt idx="9">
                  <c:v>0.54317395405544888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DC0-A693-47E00A62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39608"/>
        <c:axId val="508446824"/>
      </c:scatterChart>
      <c:valAx>
        <c:axId val="5084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6824"/>
        <c:crosses val="autoZero"/>
        <c:crossBetween val="midCat"/>
      </c:valAx>
      <c:valAx>
        <c:axId val="508446824"/>
        <c:scaling>
          <c:orientation val="minMax"/>
          <c:max val="1.1000000000000001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890952044674357E-2"/>
                  <c:y val="-1.2901234567901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'2018-07-31_linediff(NB#4pg81-83'!$E$2:$E$6</c:f>
              <c:numCache>
                <c:formatCode>General</c:formatCode>
                <c:ptCount val="5"/>
                <c:pt idx="0">
                  <c:v>0.33749999999999997</c:v>
                </c:pt>
                <c:pt idx="1">
                  <c:v>0.313</c:v>
                </c:pt>
                <c:pt idx="2">
                  <c:v>0.25400000000000006</c:v>
                </c:pt>
                <c:pt idx="3">
                  <c:v>0.128</c:v>
                </c:pt>
                <c:pt idx="4">
                  <c:v>0</c:v>
                </c:pt>
              </c:numCache>
            </c:numRef>
          </c:xVal>
          <c:yVal>
            <c:numRef>
              <c:f>'2018-07-31_linediff(NB#4pg81-83'!$A$2:$A$6</c:f>
              <c:numCache>
                <c:formatCode>General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9-4B03-A9D0-98C66A89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62072"/>
        <c:axId val="420766664"/>
      </c:scatterChart>
      <c:valAx>
        <c:axId val="4207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6664"/>
        <c:crosses val="autoZero"/>
        <c:crossBetween val="midCat"/>
      </c:valAx>
      <c:valAx>
        <c:axId val="4207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'2018-07-31_linediff(NB#4pg81-83'!$A$9:$A$11</c:f>
              <c:numCache>
                <c:formatCode>General</c:formatCode>
                <c:ptCount val="3"/>
                <c:pt idx="0">
                  <c:v>0.15</c:v>
                </c:pt>
                <c:pt idx="1">
                  <c:v>0.1</c:v>
                </c:pt>
                <c:pt idx="2">
                  <c:v>0</c:v>
                </c:pt>
              </c:numCache>
            </c:numRef>
          </c:xVal>
          <c:yVal>
            <c:numRef>
              <c:f>'2018-07-31_linediff(NB#4pg81-83'!$E$9:$E$11</c:f>
              <c:numCache>
                <c:formatCode>General</c:formatCode>
                <c:ptCount val="3"/>
                <c:pt idx="0">
                  <c:v>0.33249999999999996</c:v>
                </c:pt>
                <c:pt idx="1">
                  <c:v>0.17549999999999993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69F-8B00-6014F8A6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3224"/>
        <c:axId val="420774864"/>
      </c:scatterChart>
      <c:valAx>
        <c:axId val="42077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4864"/>
        <c:crosses val="autoZero"/>
        <c:crossBetween val="midCat"/>
      </c:valAx>
      <c:valAx>
        <c:axId val="420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3</xdr:row>
      <xdr:rowOff>190500</xdr:rowOff>
    </xdr:from>
    <xdr:to>
      <xdr:col>17</xdr:col>
      <xdr:colOff>100012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95988-A19E-4C78-94DC-A4B5CDF1F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14</xdr:row>
      <xdr:rowOff>9525</xdr:rowOff>
    </xdr:from>
    <xdr:to>
      <xdr:col>16</xdr:col>
      <xdr:colOff>647700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326F-391B-46C2-BF4D-E131D7DD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26</xdr:row>
      <xdr:rowOff>133350</xdr:rowOff>
    </xdr:from>
    <xdr:to>
      <xdr:col>16</xdr:col>
      <xdr:colOff>552450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A836A-7FF4-4CB9-B291-31081202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41</xdr:row>
      <xdr:rowOff>0</xdr:rowOff>
    </xdr:from>
    <xdr:to>
      <xdr:col>16</xdr:col>
      <xdr:colOff>381000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3E2C97-84BE-4673-8C03-4D4D21E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414338</xdr:colOff>
      <xdr:row>0</xdr:row>
      <xdr:rowOff>47625</xdr:rowOff>
    </xdr:from>
    <xdr:to>
      <xdr:col>10</xdr:col>
      <xdr:colOff>190500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B1320-DC9A-4949-B55B-6675AAD2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0</xdr:row>
      <xdr:rowOff>0</xdr:rowOff>
    </xdr:from>
    <xdr:to>
      <xdr:col>15</xdr:col>
      <xdr:colOff>276224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F09C3-E960-45B9-B7C6-84EB3C18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0</xdr:row>
      <xdr:rowOff>161925</xdr:rowOff>
    </xdr:from>
    <xdr:to>
      <xdr:col>16</xdr:col>
      <xdr:colOff>280987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BB600-82E3-4FAD-AB69-731C1BD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190500</xdr:rowOff>
    </xdr:from>
    <xdr:to>
      <xdr:col>16</xdr:col>
      <xdr:colOff>219075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D37C0-6DFC-4E23-A022-62E93055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2" sqref="A2:F10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9132-F282-47DF-B20B-4B7988AF257A}">
  <dimension ref="A1:I34"/>
  <sheetViews>
    <sheetView workbookViewId="0">
      <selection activeCell="R36" sqref="R36"/>
    </sheetView>
  </sheetViews>
  <sheetFormatPr defaultRowHeight="15.75" x14ac:dyDescent="0.25"/>
  <cols>
    <col min="9" max="9" width="12.375" bestFit="1" customWidth="1"/>
  </cols>
  <sheetData>
    <row r="1" spans="1:9" x14ac:dyDescent="0.25">
      <c r="A1" s="2" t="s">
        <v>36</v>
      </c>
    </row>
    <row r="2" spans="1:9" x14ac:dyDescent="0.2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24</v>
      </c>
      <c r="H2" t="s">
        <v>23</v>
      </c>
      <c r="I2" t="s">
        <v>35</v>
      </c>
    </row>
    <row r="3" spans="1:9" x14ac:dyDescent="0.25">
      <c r="A3">
        <v>0.25</v>
      </c>
      <c r="B3">
        <v>0.69499999999999995</v>
      </c>
      <c r="C3">
        <v>0.78600000000000003</v>
      </c>
      <c r="D3">
        <f>AVERAGE(B3:C3)</f>
        <v>0.74049999999999994</v>
      </c>
      <c r="E3">
        <f>D3-$D$7</f>
        <v>0.33349999999999991</v>
      </c>
    </row>
    <row r="5" spans="1:9" x14ac:dyDescent="0.25">
      <c r="A5">
        <v>0.15</v>
      </c>
      <c r="B5">
        <v>0.64400000000000002</v>
      </c>
      <c r="C5">
        <v>0.63800000000000001</v>
      </c>
      <c r="D5">
        <f t="shared" ref="D5:D17" si="0">AVERAGE(B5:C5)</f>
        <v>0.64100000000000001</v>
      </c>
      <c r="E5">
        <f t="shared" ref="E5:E17" si="1">D5-$D$7</f>
        <v>0.23399999999999999</v>
      </c>
    </row>
    <row r="6" spans="1:9" x14ac:dyDescent="0.25">
      <c r="A6">
        <v>0.1</v>
      </c>
      <c r="B6">
        <v>0.55600000000000005</v>
      </c>
      <c r="C6">
        <v>0.58099999999999996</v>
      </c>
      <c r="D6">
        <f t="shared" si="0"/>
        <v>0.56850000000000001</v>
      </c>
      <c r="E6">
        <f t="shared" si="1"/>
        <v>0.16149999999999998</v>
      </c>
    </row>
    <row r="7" spans="1:9" x14ac:dyDescent="0.25">
      <c r="A7">
        <v>0</v>
      </c>
      <c r="B7">
        <v>0.39900000000000002</v>
      </c>
      <c r="C7">
        <v>0.41499999999999998</v>
      </c>
      <c r="D7">
        <f t="shared" si="0"/>
        <v>0.40700000000000003</v>
      </c>
      <c r="E7">
        <f t="shared" si="1"/>
        <v>0</v>
      </c>
    </row>
    <row r="8" spans="1:9" x14ac:dyDescent="0.25">
      <c r="A8" t="s">
        <v>11</v>
      </c>
      <c r="B8">
        <v>0.70099999999999996</v>
      </c>
      <c r="C8">
        <v>0.69399999999999995</v>
      </c>
      <c r="D8">
        <f t="shared" si="0"/>
        <v>0.69750000000000001</v>
      </c>
      <c r="E8">
        <f t="shared" si="1"/>
        <v>0.29049999999999998</v>
      </c>
      <c r="F8">
        <f>(1.3385*E8) - 0.0149</f>
        <v>0.37393424999999997</v>
      </c>
      <c r="G8">
        <v>0</v>
      </c>
      <c r="H8">
        <f>F8/$F$8</f>
        <v>1</v>
      </c>
      <c r="I8">
        <f>F8*490</f>
        <v>183.22778249999999</v>
      </c>
    </row>
    <row r="9" spans="1:9" x14ac:dyDescent="0.25">
      <c r="A9" t="s">
        <v>12</v>
      </c>
      <c r="B9">
        <v>0.65700000000000003</v>
      </c>
      <c r="C9">
        <v>0.65700000000000003</v>
      </c>
      <c r="D9">
        <f t="shared" ref="D9:D14" si="2">AVERAGE(B10:C10)</f>
        <v>0.64349999999999996</v>
      </c>
      <c r="E9">
        <f t="shared" si="1"/>
        <v>0.23649999999999993</v>
      </c>
      <c r="F9">
        <f t="shared" ref="F9:F17" si="3">(1.3385*E9) - 0.0149</f>
        <v>0.30165524999999987</v>
      </c>
      <c r="G9">
        <v>25</v>
      </c>
      <c r="H9">
        <f t="shared" ref="H9:H17" si="4">F9/$F$9</f>
        <v>1</v>
      </c>
      <c r="I9">
        <f t="shared" ref="I9:I17" si="5">F9*490</f>
        <v>147.81107249999994</v>
      </c>
    </row>
    <row r="10" spans="1:9" x14ac:dyDescent="0.25">
      <c r="A10" t="s">
        <v>13</v>
      </c>
      <c r="B10">
        <v>0.65300000000000002</v>
      </c>
      <c r="C10">
        <v>0.63400000000000001</v>
      </c>
      <c r="D10">
        <f t="shared" si="2"/>
        <v>0.64800000000000002</v>
      </c>
      <c r="E10">
        <f t="shared" si="1"/>
        <v>0.24099999999999999</v>
      </c>
      <c r="F10">
        <f t="shared" si="3"/>
        <v>0.30767849999999997</v>
      </c>
      <c r="G10">
        <v>30</v>
      </c>
      <c r="H10">
        <f t="shared" si="4"/>
        <v>1.0199673302553165</v>
      </c>
      <c r="I10">
        <f t="shared" si="5"/>
        <v>150.76246499999999</v>
      </c>
    </row>
    <row r="11" spans="1:9" x14ac:dyDescent="0.25">
      <c r="A11" t="s">
        <v>14</v>
      </c>
      <c r="B11">
        <v>0.64800000000000002</v>
      </c>
      <c r="D11">
        <f t="shared" si="2"/>
        <v>0.64749999999999996</v>
      </c>
      <c r="E11">
        <f t="shared" si="1"/>
        <v>0.24049999999999994</v>
      </c>
      <c r="F11">
        <f t="shared" si="3"/>
        <v>0.3070092499999999</v>
      </c>
      <c r="G11">
        <v>35.9</v>
      </c>
      <c r="H11">
        <f t="shared" si="4"/>
        <v>1.0177487380047257</v>
      </c>
      <c r="I11">
        <f t="shared" si="5"/>
        <v>150.43453249999996</v>
      </c>
    </row>
    <row r="12" spans="1:9" x14ac:dyDescent="0.25">
      <c r="A12" t="s">
        <v>15</v>
      </c>
      <c r="B12">
        <v>0.64700000000000002</v>
      </c>
      <c r="C12">
        <v>0.64800000000000002</v>
      </c>
      <c r="D12">
        <f t="shared" si="2"/>
        <v>0.60250000000000004</v>
      </c>
      <c r="E12">
        <f t="shared" si="1"/>
        <v>0.19550000000000001</v>
      </c>
      <c r="F12">
        <f t="shared" si="3"/>
        <v>0.24677675000000002</v>
      </c>
      <c r="G12">
        <v>39.4</v>
      </c>
      <c r="H12">
        <f t="shared" si="4"/>
        <v>0.81807543545156303</v>
      </c>
      <c r="I12">
        <f t="shared" si="5"/>
        <v>120.9206075</v>
      </c>
    </row>
    <row r="13" spans="1:9" x14ac:dyDescent="0.25">
      <c r="A13" t="s">
        <v>16</v>
      </c>
      <c r="B13">
        <v>0.61799999999999999</v>
      </c>
      <c r="C13">
        <v>0.58699999999999997</v>
      </c>
      <c r="D13">
        <f t="shared" si="2"/>
        <v>0.54600000000000004</v>
      </c>
      <c r="E13">
        <f t="shared" si="1"/>
        <v>0.13900000000000001</v>
      </c>
      <c r="F13">
        <f t="shared" si="3"/>
        <v>0.17115150000000001</v>
      </c>
      <c r="G13">
        <v>45</v>
      </c>
      <c r="H13">
        <f t="shared" si="4"/>
        <v>0.56737451113481396</v>
      </c>
      <c r="I13">
        <f t="shared" si="5"/>
        <v>83.864235000000008</v>
      </c>
    </row>
    <row r="14" spans="1:9" x14ac:dyDescent="0.25">
      <c r="A14" t="s">
        <v>17</v>
      </c>
      <c r="B14">
        <v>0.54400000000000004</v>
      </c>
      <c r="C14">
        <v>0.54800000000000004</v>
      </c>
      <c r="D14">
        <f t="shared" si="2"/>
        <v>0.51649999999999996</v>
      </c>
      <c r="E14">
        <f t="shared" si="1"/>
        <v>0.10949999999999993</v>
      </c>
      <c r="F14">
        <f t="shared" si="3"/>
        <v>0.13166574999999991</v>
      </c>
      <c r="G14">
        <v>50</v>
      </c>
      <c r="H14">
        <f t="shared" si="4"/>
        <v>0.43647756834996232</v>
      </c>
      <c r="I14">
        <f t="shared" si="5"/>
        <v>64.516217499999954</v>
      </c>
    </row>
    <row r="15" spans="1:9" x14ac:dyDescent="0.25">
      <c r="A15" t="s">
        <v>18</v>
      </c>
      <c r="B15">
        <v>0.50800000000000001</v>
      </c>
      <c r="C15">
        <v>0.52500000000000002</v>
      </c>
      <c r="D15">
        <f>AVERAGE(B15:C15)</f>
        <v>0.51649999999999996</v>
      </c>
      <c r="E15">
        <f t="shared" si="1"/>
        <v>0.10949999999999993</v>
      </c>
      <c r="F15">
        <f t="shared" si="3"/>
        <v>0.13166574999999991</v>
      </c>
      <c r="G15">
        <v>54.5</v>
      </c>
      <c r="H15">
        <f t="shared" si="4"/>
        <v>0.43647756834996232</v>
      </c>
      <c r="I15">
        <f t="shared" si="5"/>
        <v>64.516217499999954</v>
      </c>
    </row>
    <row r="16" spans="1:9" x14ac:dyDescent="0.25">
      <c r="A16" t="s">
        <v>19</v>
      </c>
      <c r="B16">
        <v>0.48</v>
      </c>
      <c r="C16">
        <v>0.497</v>
      </c>
      <c r="D16">
        <f t="shared" si="0"/>
        <v>0.48849999999999999</v>
      </c>
      <c r="E16">
        <f t="shared" si="1"/>
        <v>8.1499999999999961E-2</v>
      </c>
      <c r="F16">
        <f t="shared" si="3"/>
        <v>9.4187749999999959E-2</v>
      </c>
      <c r="G16">
        <v>62.5</v>
      </c>
      <c r="H16">
        <f t="shared" si="4"/>
        <v>0.31223640231688327</v>
      </c>
      <c r="I16">
        <f t="shared" si="5"/>
        <v>46.151997499999979</v>
      </c>
    </row>
    <row r="17" spans="1:9" x14ac:dyDescent="0.25">
      <c r="A17" t="s">
        <v>20</v>
      </c>
      <c r="B17">
        <v>0.48</v>
      </c>
      <c r="C17">
        <v>0.49299999999999999</v>
      </c>
      <c r="D17">
        <f t="shared" si="0"/>
        <v>0.48649999999999999</v>
      </c>
      <c r="E17">
        <f t="shared" si="1"/>
        <v>7.949999999999996E-2</v>
      </c>
      <c r="F17">
        <f t="shared" si="3"/>
        <v>9.1510749999999946E-2</v>
      </c>
      <c r="G17">
        <v>70</v>
      </c>
      <c r="H17">
        <f t="shared" si="4"/>
        <v>0.30336203331452044</v>
      </c>
      <c r="I17">
        <f t="shared" si="5"/>
        <v>44.840267499999975</v>
      </c>
    </row>
    <row r="19" spans="1:9" x14ac:dyDescent="0.25">
      <c r="A19" s="2" t="s">
        <v>37</v>
      </c>
    </row>
    <row r="20" spans="1:9" x14ac:dyDescent="0.25">
      <c r="A20" t="s">
        <v>0</v>
      </c>
      <c r="B20" t="s">
        <v>1</v>
      </c>
      <c r="C20" t="s">
        <v>2</v>
      </c>
      <c r="D20" t="s">
        <v>7</v>
      </c>
      <c r="E20" t="s">
        <v>8</v>
      </c>
      <c r="F20" t="s">
        <v>9</v>
      </c>
      <c r="G20" t="s">
        <v>24</v>
      </c>
      <c r="H20" t="s">
        <v>23</v>
      </c>
      <c r="I20" t="s">
        <v>35</v>
      </c>
    </row>
    <row r="21" spans="1:9" x14ac:dyDescent="0.25">
      <c r="A21">
        <v>0.25</v>
      </c>
      <c r="B21">
        <v>0.48799999999999999</v>
      </c>
      <c r="C21">
        <v>0.42899999999999999</v>
      </c>
      <c r="D21">
        <f>AVERAGE(B21:C21)</f>
        <v>0.45850000000000002</v>
      </c>
      <c r="E21">
        <f>D21-$D$24</f>
        <v>0.28700000000000003</v>
      </c>
    </row>
    <row r="22" spans="1:9" x14ac:dyDescent="0.25">
      <c r="A22">
        <v>0.15</v>
      </c>
      <c r="B22">
        <v>0.34100000000000003</v>
      </c>
      <c r="C22">
        <v>0.315</v>
      </c>
      <c r="D22">
        <f t="shared" ref="D22:D25" si="6">AVERAGE(B22:C22)</f>
        <v>0.32800000000000001</v>
      </c>
      <c r="E22">
        <f>D22-$D$24</f>
        <v>0.15650000000000003</v>
      </c>
    </row>
    <row r="23" spans="1:9" x14ac:dyDescent="0.25">
      <c r="A23">
        <v>0.1</v>
      </c>
      <c r="B23">
        <v>0.26900000000000002</v>
      </c>
      <c r="C23">
        <v>0.27600000000000002</v>
      </c>
      <c r="D23">
        <f t="shared" si="6"/>
        <v>0.27250000000000002</v>
      </c>
      <c r="E23">
        <f t="shared" ref="E23" si="7">D23-$D$24</f>
        <v>0.10100000000000003</v>
      </c>
    </row>
    <row r="24" spans="1:9" x14ac:dyDescent="0.25">
      <c r="A24">
        <v>0</v>
      </c>
      <c r="B24">
        <v>0.17</v>
      </c>
      <c r="C24">
        <v>0.17299999999999999</v>
      </c>
      <c r="D24">
        <f t="shared" si="6"/>
        <v>0.17149999999999999</v>
      </c>
      <c r="E24">
        <f t="shared" ref="E24:E34" si="8">D24-$D$24</f>
        <v>0</v>
      </c>
    </row>
    <row r="25" spans="1:9" x14ac:dyDescent="0.25">
      <c r="A25" t="s">
        <v>11</v>
      </c>
      <c r="B25">
        <v>0.432</v>
      </c>
      <c r="C25">
        <v>0.42599999999999999</v>
      </c>
      <c r="D25">
        <f t="shared" si="6"/>
        <v>0.42899999999999999</v>
      </c>
      <c r="E25">
        <f t="shared" si="8"/>
        <v>0.25750000000000001</v>
      </c>
      <c r="F25">
        <f>(0.8677*E25) - 0.0069</f>
        <v>0.21653275000000002</v>
      </c>
      <c r="G25">
        <v>0</v>
      </c>
      <c r="H25">
        <f>F25/$F$25</f>
        <v>1</v>
      </c>
      <c r="I25">
        <f>F25*490</f>
        <v>106.10104750000001</v>
      </c>
    </row>
    <row r="26" spans="1:9" x14ac:dyDescent="0.25">
      <c r="A26" t="s">
        <v>12</v>
      </c>
      <c r="B26">
        <v>0.41699999999999998</v>
      </c>
      <c r="C26">
        <v>0.41599999999999998</v>
      </c>
      <c r="D26">
        <f t="shared" ref="D26:D30" si="9">AVERAGE(B27:C27)</f>
        <v>0.38800000000000001</v>
      </c>
      <c r="E26">
        <f t="shared" si="8"/>
        <v>0.21650000000000003</v>
      </c>
      <c r="F26">
        <f t="shared" ref="F26:F34" si="10">(0.8677*E26) - 0.0069</f>
        <v>0.18095705000000004</v>
      </c>
      <c r="G26">
        <v>25</v>
      </c>
      <c r="H26">
        <f t="shared" ref="H26:H34" si="11">F26/$F$25</f>
        <v>0.83570291330064395</v>
      </c>
      <c r="I26">
        <f t="shared" ref="I26:I34" si="12">F26*490</f>
        <v>88.668954500000012</v>
      </c>
    </row>
    <row r="27" spans="1:9" x14ac:dyDescent="0.25">
      <c r="A27" t="s">
        <v>13</v>
      </c>
      <c r="B27">
        <v>0.38700000000000001</v>
      </c>
      <c r="C27">
        <v>0.38900000000000001</v>
      </c>
      <c r="D27">
        <f>AVERAGE(B28:C28)</f>
        <v>0.38500000000000001</v>
      </c>
      <c r="E27">
        <f t="shared" si="8"/>
        <v>0.21350000000000002</v>
      </c>
      <c r="F27">
        <f t="shared" si="10"/>
        <v>0.17835395000000004</v>
      </c>
      <c r="G27">
        <v>30</v>
      </c>
      <c r="H27">
        <f t="shared" si="11"/>
        <v>0.8236811752494716</v>
      </c>
      <c r="I27">
        <f t="shared" si="12"/>
        <v>87.393435500000024</v>
      </c>
    </row>
    <row r="28" spans="1:9" x14ac:dyDescent="0.25">
      <c r="A28" t="s">
        <v>14</v>
      </c>
      <c r="B28">
        <v>0.38800000000000001</v>
      </c>
      <c r="C28">
        <v>0.38200000000000001</v>
      </c>
      <c r="D28">
        <f t="shared" si="9"/>
        <v>0.39600000000000002</v>
      </c>
      <c r="E28">
        <f t="shared" si="8"/>
        <v>0.22450000000000003</v>
      </c>
      <c r="F28">
        <f t="shared" si="10"/>
        <v>0.18789865000000006</v>
      </c>
      <c r="G28">
        <v>35.9</v>
      </c>
      <c r="H28">
        <f t="shared" si="11"/>
        <v>0.86776088143710384</v>
      </c>
      <c r="I28">
        <f t="shared" si="12"/>
        <v>92.070338500000034</v>
      </c>
    </row>
    <row r="29" spans="1:9" x14ac:dyDescent="0.25">
      <c r="A29" t="s">
        <v>15</v>
      </c>
      <c r="B29">
        <v>0.39500000000000002</v>
      </c>
      <c r="C29">
        <v>0.39700000000000002</v>
      </c>
      <c r="D29">
        <f t="shared" si="9"/>
        <v>0.35249999999999998</v>
      </c>
      <c r="E29">
        <f t="shared" si="8"/>
        <v>0.18099999999999999</v>
      </c>
      <c r="F29">
        <f t="shared" si="10"/>
        <v>0.1501537</v>
      </c>
      <c r="G29">
        <v>39.4</v>
      </c>
      <c r="H29">
        <f t="shared" si="11"/>
        <v>0.69344567969510373</v>
      </c>
      <c r="I29">
        <f t="shared" si="12"/>
        <v>73.575312999999994</v>
      </c>
    </row>
    <row r="30" spans="1:9" x14ac:dyDescent="0.25">
      <c r="A30" t="s">
        <v>16</v>
      </c>
      <c r="B30">
        <v>0.34499999999999997</v>
      </c>
      <c r="C30">
        <v>0.36</v>
      </c>
      <c r="D30">
        <f t="shared" si="9"/>
        <v>0.33200000000000002</v>
      </c>
      <c r="E30">
        <f t="shared" si="8"/>
        <v>0.16050000000000003</v>
      </c>
      <c r="F30">
        <f t="shared" si="10"/>
        <v>0.13236585000000003</v>
      </c>
      <c r="G30">
        <v>45</v>
      </c>
      <c r="H30">
        <f t="shared" si="11"/>
        <v>0.61129713634542593</v>
      </c>
      <c r="I30">
        <f t="shared" si="12"/>
        <v>64.859266500000018</v>
      </c>
    </row>
    <row r="31" spans="1:9" x14ac:dyDescent="0.25">
      <c r="A31" t="s">
        <v>17</v>
      </c>
      <c r="B31">
        <v>0.33600000000000002</v>
      </c>
      <c r="C31">
        <v>0.32800000000000001</v>
      </c>
      <c r="D31">
        <f>AVERAGE(B32:C32)</f>
        <v>0.33050000000000002</v>
      </c>
      <c r="E31">
        <f t="shared" si="8"/>
        <v>0.15900000000000003</v>
      </c>
      <c r="F31">
        <f t="shared" si="10"/>
        <v>0.13106430000000005</v>
      </c>
      <c r="G31">
        <v>50</v>
      </c>
      <c r="H31">
        <f t="shared" si="11"/>
        <v>0.60528626731983981</v>
      </c>
      <c r="I31">
        <f t="shared" si="12"/>
        <v>64.221507000000031</v>
      </c>
    </row>
    <row r="32" spans="1:9" x14ac:dyDescent="0.25">
      <c r="A32" t="s">
        <v>18</v>
      </c>
      <c r="B32">
        <v>0.33200000000000002</v>
      </c>
      <c r="C32">
        <v>0.32900000000000001</v>
      </c>
      <c r="D32">
        <f>AVERAGE(B32:C32)</f>
        <v>0.33050000000000002</v>
      </c>
      <c r="E32">
        <f t="shared" si="8"/>
        <v>0.15900000000000003</v>
      </c>
      <c r="F32">
        <f t="shared" si="10"/>
        <v>0.13106430000000005</v>
      </c>
      <c r="G32">
        <v>54.5</v>
      </c>
      <c r="H32">
        <f t="shared" si="11"/>
        <v>0.60528626731983981</v>
      </c>
      <c r="I32">
        <f t="shared" si="12"/>
        <v>64.221507000000031</v>
      </c>
    </row>
    <row r="33" spans="1:9" x14ac:dyDescent="0.25">
      <c r="A33" t="s">
        <v>19</v>
      </c>
      <c r="B33">
        <v>0.313</v>
      </c>
      <c r="C33">
        <v>0.313</v>
      </c>
      <c r="D33">
        <f t="shared" ref="D33" si="13">AVERAGE(B33:C33)</f>
        <v>0.313</v>
      </c>
      <c r="E33">
        <f t="shared" si="8"/>
        <v>0.14150000000000001</v>
      </c>
      <c r="F33">
        <f t="shared" si="10"/>
        <v>0.11587955000000001</v>
      </c>
      <c r="G33">
        <v>62.5</v>
      </c>
      <c r="H33">
        <f t="shared" si="11"/>
        <v>0.53515946202133391</v>
      </c>
      <c r="I33">
        <f t="shared" si="12"/>
        <v>56.780979500000008</v>
      </c>
    </row>
    <row r="34" spans="1:9" x14ac:dyDescent="0.25">
      <c r="A34" t="s">
        <v>20</v>
      </c>
      <c r="B34">
        <v>0.314</v>
      </c>
      <c r="C34">
        <v>0.316</v>
      </c>
      <c r="D34">
        <f>AVERAGE(B34:C34)</f>
        <v>0.315</v>
      </c>
      <c r="E34">
        <f t="shared" si="8"/>
        <v>0.14350000000000002</v>
      </c>
      <c r="F34">
        <f t="shared" si="10"/>
        <v>0.11761495000000001</v>
      </c>
      <c r="G34">
        <v>70</v>
      </c>
      <c r="H34">
        <f t="shared" si="11"/>
        <v>0.54317395405544888</v>
      </c>
      <c r="I34">
        <f t="shared" si="12"/>
        <v>57.631325500000003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3A4-F8B9-4598-804D-EB101870D262}">
  <dimension ref="A1:P34"/>
  <sheetViews>
    <sheetView tabSelected="1" topLeftCell="A4" workbookViewId="0">
      <selection activeCell="H14" sqref="H14"/>
    </sheetView>
  </sheetViews>
  <sheetFormatPr defaultRowHeight="15.75" x14ac:dyDescent="0.25"/>
  <cols>
    <col min="1" max="1" width="11" bestFit="1" customWidth="1"/>
    <col min="2" max="2" width="14.125" bestFit="1" customWidth="1"/>
    <col min="3" max="3" width="14.125" customWidth="1"/>
    <col min="4" max="4" width="6.875" bestFit="1" customWidth="1"/>
    <col min="5" max="8" width="12.25" bestFit="1" customWidth="1"/>
    <col min="9" max="9" width="6.875" bestFit="1" customWidth="1"/>
    <col min="10" max="10" width="10.625" bestFit="1" customWidth="1"/>
    <col min="11" max="11" width="9.125" bestFit="1" customWidth="1"/>
    <col min="12" max="13" width="11.125" bestFit="1" customWidth="1"/>
    <col min="14" max="14" width="6.875" bestFit="1" customWidth="1"/>
    <col min="15" max="15" width="10.625" bestFit="1" customWidth="1"/>
    <col min="16" max="16" width="9.125" bestFit="1" customWidth="1"/>
  </cols>
  <sheetData>
    <row r="1" spans="1:16" s="3" customFormat="1" x14ac:dyDescent="0.25">
      <c r="A1" s="3" t="s">
        <v>58</v>
      </c>
      <c r="B1" s="3" t="s">
        <v>1</v>
      </c>
      <c r="C1" s="3" t="s">
        <v>2</v>
      </c>
      <c r="D1" s="3" t="s">
        <v>49</v>
      </c>
      <c r="E1" s="3" t="s">
        <v>8</v>
      </c>
    </row>
    <row r="2" spans="1:16" x14ac:dyDescent="0.25">
      <c r="A2">
        <v>0.25</v>
      </c>
      <c r="B2">
        <v>0.68100000000000005</v>
      </c>
      <c r="C2">
        <v>0.71499999999999997</v>
      </c>
      <c r="D2">
        <f>AVERAGE(B2:C2)</f>
        <v>0.69799999999999995</v>
      </c>
      <c r="E2">
        <f>D2-$D$6</f>
        <v>0.33749999999999997</v>
      </c>
    </row>
    <row r="3" spans="1:16" x14ac:dyDescent="0.25">
      <c r="A3">
        <v>0.2</v>
      </c>
      <c r="B3">
        <v>0.66900000000000004</v>
      </c>
      <c r="C3">
        <v>0.67800000000000005</v>
      </c>
      <c r="D3">
        <f t="shared" ref="D3:D11" si="0">AVERAGE(B3:C3)</f>
        <v>0.67349999999999999</v>
      </c>
      <c r="E3">
        <f t="shared" ref="E3:E6" si="1">D3-$D$6</f>
        <v>0.313</v>
      </c>
    </row>
    <row r="4" spans="1:16" x14ac:dyDescent="0.25">
      <c r="A4">
        <v>0.15</v>
      </c>
      <c r="B4">
        <v>0.58899999999999997</v>
      </c>
      <c r="C4">
        <v>0.64</v>
      </c>
      <c r="D4">
        <f t="shared" si="0"/>
        <v>0.61450000000000005</v>
      </c>
      <c r="E4">
        <f t="shared" si="1"/>
        <v>0.25400000000000006</v>
      </c>
    </row>
    <row r="5" spans="1:16" x14ac:dyDescent="0.25">
      <c r="A5">
        <v>0.1</v>
      </c>
      <c r="B5">
        <v>0.48299999999999998</v>
      </c>
      <c r="C5">
        <v>0.49399999999999999</v>
      </c>
      <c r="D5">
        <f t="shared" si="0"/>
        <v>0.48849999999999999</v>
      </c>
      <c r="E5">
        <f t="shared" si="1"/>
        <v>0.128</v>
      </c>
    </row>
    <row r="6" spans="1:16" x14ac:dyDescent="0.25">
      <c r="A6">
        <v>0</v>
      </c>
      <c r="B6">
        <v>0.36099999999999999</v>
      </c>
      <c r="C6">
        <v>0.36</v>
      </c>
      <c r="D6">
        <f t="shared" si="0"/>
        <v>0.36049999999999999</v>
      </c>
      <c r="E6">
        <f t="shared" si="1"/>
        <v>0</v>
      </c>
    </row>
    <row r="7" spans="1:16" x14ac:dyDescent="0.25">
      <c r="A7" s="5">
        <v>0.25</v>
      </c>
      <c r="B7">
        <v>0.8</v>
      </c>
      <c r="C7">
        <v>0.82399999999999995</v>
      </c>
      <c r="D7">
        <f t="shared" si="0"/>
        <v>0.81200000000000006</v>
      </c>
      <c r="E7">
        <f>D7-$D$11</f>
        <v>0.35800000000000004</v>
      </c>
    </row>
    <row r="8" spans="1:16" x14ac:dyDescent="0.25">
      <c r="A8" s="5">
        <v>0.2</v>
      </c>
      <c r="B8">
        <v>0.751</v>
      </c>
      <c r="C8">
        <v>0.85499999999999998</v>
      </c>
      <c r="D8">
        <f t="shared" si="0"/>
        <v>0.80299999999999994</v>
      </c>
      <c r="E8">
        <f t="shared" ref="E8:E11" si="2">D8-$D$11</f>
        <v>0.34899999999999992</v>
      </c>
    </row>
    <row r="9" spans="1:16" x14ac:dyDescent="0.25">
      <c r="A9" s="5">
        <v>0.15</v>
      </c>
      <c r="B9">
        <v>0.80200000000000005</v>
      </c>
      <c r="C9">
        <v>0.77100000000000002</v>
      </c>
      <c r="D9">
        <f t="shared" si="0"/>
        <v>0.78649999999999998</v>
      </c>
      <c r="E9">
        <f t="shared" si="2"/>
        <v>0.33249999999999996</v>
      </c>
    </row>
    <row r="10" spans="1:16" x14ac:dyDescent="0.25">
      <c r="A10" s="5">
        <v>0.1</v>
      </c>
      <c r="B10">
        <v>0.629</v>
      </c>
      <c r="C10">
        <v>0.63</v>
      </c>
      <c r="D10">
        <f t="shared" si="0"/>
        <v>0.62949999999999995</v>
      </c>
      <c r="E10">
        <f t="shared" si="2"/>
        <v>0.17549999999999993</v>
      </c>
    </row>
    <row r="11" spans="1:16" x14ac:dyDescent="0.25">
      <c r="A11" s="5">
        <v>0</v>
      </c>
      <c r="B11">
        <v>0.45200000000000001</v>
      </c>
      <c r="C11">
        <v>0.45600000000000002</v>
      </c>
      <c r="D11">
        <f t="shared" si="0"/>
        <v>0.45400000000000001</v>
      </c>
      <c r="E11">
        <f t="shared" si="2"/>
        <v>0</v>
      </c>
    </row>
    <row r="12" spans="1:16" x14ac:dyDescent="0.25">
      <c r="A12" s="3" t="s">
        <v>48</v>
      </c>
      <c r="B12" s="3" t="s">
        <v>50</v>
      </c>
      <c r="C12" s="3" t="s">
        <v>51</v>
      </c>
      <c r="D12" s="3" t="s">
        <v>54</v>
      </c>
      <c r="E12" s="3" t="s">
        <v>8</v>
      </c>
      <c r="F12" s="6" t="s">
        <v>9</v>
      </c>
      <c r="G12" s="3" t="s">
        <v>52</v>
      </c>
      <c r="H12" s="3" t="s">
        <v>53</v>
      </c>
      <c r="I12" s="3" t="s">
        <v>55</v>
      </c>
      <c r="J12" s="3" t="s">
        <v>8</v>
      </c>
      <c r="K12" s="6" t="s">
        <v>9</v>
      </c>
      <c r="L12" s="3" t="s">
        <v>56</v>
      </c>
      <c r="M12" s="3" t="s">
        <v>57</v>
      </c>
      <c r="N12" s="3" t="s">
        <v>59</v>
      </c>
      <c r="O12" s="3" t="s">
        <v>8</v>
      </c>
      <c r="P12" s="3" t="s">
        <v>9</v>
      </c>
    </row>
    <row r="13" spans="1:16" x14ac:dyDescent="0.25">
      <c r="A13" t="s">
        <v>38</v>
      </c>
      <c r="B13">
        <v>1.167</v>
      </c>
      <c r="C13">
        <v>1.2470000000000001</v>
      </c>
      <c r="D13">
        <f>AVERAGE(B13:C13)</f>
        <v>1.2070000000000001</v>
      </c>
      <c r="E13">
        <f>D13-$D$6</f>
        <v>0.84650000000000003</v>
      </c>
      <c r="F13" s="7">
        <f>(0.6702*E13) +0.0016</f>
        <v>0.56892430000000005</v>
      </c>
      <c r="G13">
        <v>0.64500000000000002</v>
      </c>
      <c r="H13">
        <v>0.60899999999999999</v>
      </c>
      <c r="I13">
        <f>AVERAGE(G13:H13)</f>
        <v>0.627</v>
      </c>
      <c r="J13">
        <f>I13-$D$11</f>
        <v>0.17299999999999999</v>
      </c>
      <c r="K13" s="8">
        <f>(2.1507*J13)-0.0099</f>
        <v>0.36217109999999997</v>
      </c>
      <c r="L13">
        <v>0.82</v>
      </c>
      <c r="M13">
        <v>0.60199999999999998</v>
      </c>
      <c r="N13">
        <f>AVERAGE(L13:M13)</f>
        <v>0.71099999999999997</v>
      </c>
      <c r="O13">
        <f>N13-$D$11</f>
        <v>0.25699999999999995</v>
      </c>
      <c r="P13" s="4">
        <f>(2.1507*O13) - 0.0099</f>
        <v>0.54282989999999987</v>
      </c>
    </row>
    <row r="14" spans="1:16" x14ac:dyDescent="0.25">
      <c r="A14" t="s">
        <v>39</v>
      </c>
      <c r="B14">
        <v>1.069</v>
      </c>
      <c r="C14">
        <v>1.0549999999999999</v>
      </c>
      <c r="D14">
        <f t="shared" ref="D14:D22" si="3">AVERAGE(B14:C14)</f>
        <v>1.0619999999999998</v>
      </c>
      <c r="E14">
        <f t="shared" ref="E14:E22" si="4">D14-$D$6</f>
        <v>0.70149999999999979</v>
      </c>
      <c r="F14" s="7">
        <f t="shared" ref="F14:F22" si="5">(0.6702*E14) +0.0016</f>
        <v>0.47174529999999987</v>
      </c>
      <c r="G14">
        <v>0.85699999999999998</v>
      </c>
      <c r="H14">
        <v>0.67500000000000004</v>
      </c>
      <c r="I14">
        <f>AVERAGE(G14:H14)</f>
        <v>0.76600000000000001</v>
      </c>
      <c r="J14">
        <f t="shared" ref="J14:J22" si="6">I14-$D$11</f>
        <v>0.312</v>
      </c>
      <c r="K14" s="7">
        <f t="shared" ref="K14:K22" si="7">(2.1507*J14)-0.0099</f>
        <v>0.66111839999999999</v>
      </c>
      <c r="L14">
        <v>0.70199999999999996</v>
      </c>
      <c r="M14">
        <v>0.6</v>
      </c>
      <c r="N14">
        <f t="shared" ref="N14:N22" si="8">AVERAGE(L14:M14)</f>
        <v>0.65100000000000002</v>
      </c>
      <c r="O14">
        <f t="shared" ref="O14:O22" si="9">N14-$D$11</f>
        <v>0.19700000000000001</v>
      </c>
      <c r="P14">
        <f t="shared" ref="P14:P22" si="10">(2.1507*O14) - 0.0099</f>
        <v>0.41378789999999999</v>
      </c>
    </row>
    <row r="15" spans="1:16" x14ac:dyDescent="0.25">
      <c r="A15" t="s">
        <v>40</v>
      </c>
      <c r="B15">
        <v>1.0660000000000001</v>
      </c>
      <c r="C15">
        <v>1.1950000000000001</v>
      </c>
      <c r="D15">
        <f t="shared" si="3"/>
        <v>1.1305000000000001</v>
      </c>
      <c r="E15">
        <f t="shared" si="4"/>
        <v>0.77</v>
      </c>
      <c r="F15" s="7">
        <f t="shared" si="5"/>
        <v>0.51765400000000006</v>
      </c>
      <c r="G15">
        <v>0.64100000000000001</v>
      </c>
      <c r="H15">
        <v>0.66100000000000003</v>
      </c>
      <c r="I15">
        <f>AVERAGE(G15:H15)</f>
        <v>0.65100000000000002</v>
      </c>
      <c r="J15">
        <f t="shared" si="6"/>
        <v>0.19700000000000001</v>
      </c>
      <c r="K15" s="7">
        <f t="shared" si="7"/>
        <v>0.41378789999999999</v>
      </c>
      <c r="L15">
        <v>0.626</v>
      </c>
      <c r="M15">
        <v>0.61899999999999999</v>
      </c>
      <c r="N15">
        <f t="shared" si="8"/>
        <v>0.62250000000000005</v>
      </c>
      <c r="O15">
        <f t="shared" si="9"/>
        <v>0.16850000000000004</v>
      </c>
      <c r="P15">
        <f t="shared" si="10"/>
        <v>0.35249295000000008</v>
      </c>
    </row>
    <row r="16" spans="1:16" x14ac:dyDescent="0.25">
      <c r="A16" t="s">
        <v>41</v>
      </c>
      <c r="B16">
        <v>1.1379999999999999</v>
      </c>
      <c r="C16">
        <v>1.1619999999999999</v>
      </c>
      <c r="D16">
        <f t="shared" si="3"/>
        <v>1.1499999999999999</v>
      </c>
      <c r="E16">
        <f t="shared" si="4"/>
        <v>0.78949999999999987</v>
      </c>
      <c r="F16" s="7">
        <f t="shared" si="5"/>
        <v>0.5307229</v>
      </c>
      <c r="G16">
        <v>0.78700000000000003</v>
      </c>
      <c r="H16">
        <v>0.70299999999999996</v>
      </c>
      <c r="I16">
        <f>AVERAGE(G16:H16)</f>
        <v>0.745</v>
      </c>
      <c r="J16">
        <f t="shared" si="6"/>
        <v>0.29099999999999998</v>
      </c>
      <c r="K16" s="7">
        <f t="shared" si="7"/>
        <v>0.61595369999999994</v>
      </c>
      <c r="L16">
        <v>0.66400000000000003</v>
      </c>
      <c r="M16">
        <v>0.64900000000000002</v>
      </c>
      <c r="N16">
        <f t="shared" si="8"/>
        <v>0.65650000000000008</v>
      </c>
      <c r="O16">
        <f t="shared" si="9"/>
        <v>0.20250000000000007</v>
      </c>
      <c r="P16">
        <f t="shared" si="10"/>
        <v>0.42561675000000015</v>
      </c>
    </row>
    <row r="17" spans="1:16" x14ac:dyDescent="0.25">
      <c r="A17" t="s">
        <v>42</v>
      </c>
      <c r="B17">
        <v>1.2310000000000001</v>
      </c>
      <c r="C17">
        <v>1.1890000000000001</v>
      </c>
      <c r="D17">
        <f t="shared" si="3"/>
        <v>1.21</v>
      </c>
      <c r="E17">
        <f t="shared" si="4"/>
        <v>0.84949999999999992</v>
      </c>
      <c r="F17" s="7">
        <f t="shared" si="5"/>
        <v>0.57093490000000002</v>
      </c>
      <c r="G17">
        <v>0.68400000000000005</v>
      </c>
      <c r="H17">
        <v>0.70299999999999996</v>
      </c>
      <c r="I17">
        <f>AVERAGE(G17:H17)</f>
        <v>0.69350000000000001</v>
      </c>
      <c r="J17">
        <f t="shared" si="6"/>
        <v>0.23949999999999999</v>
      </c>
      <c r="K17" s="7">
        <f t="shared" si="7"/>
        <v>0.50519265000000002</v>
      </c>
      <c r="L17">
        <v>0.61499999999999999</v>
      </c>
      <c r="M17">
        <v>0.61199999999999999</v>
      </c>
      <c r="N17">
        <f t="shared" si="8"/>
        <v>0.61349999999999993</v>
      </c>
      <c r="O17">
        <f t="shared" si="9"/>
        <v>0.15949999999999992</v>
      </c>
      <c r="P17">
        <f t="shared" si="10"/>
        <v>0.33313664999999981</v>
      </c>
    </row>
    <row r="18" spans="1:16" ht="15" customHeight="1" x14ac:dyDescent="0.25">
      <c r="A18" t="s">
        <v>43</v>
      </c>
      <c r="B18">
        <v>1.1000000000000001</v>
      </c>
      <c r="C18">
        <v>1.056</v>
      </c>
      <c r="D18">
        <f t="shared" si="3"/>
        <v>1.0780000000000001</v>
      </c>
      <c r="E18">
        <f t="shared" si="4"/>
        <v>0.71750000000000003</v>
      </c>
      <c r="F18" s="7">
        <f t="shared" si="5"/>
        <v>0.48246850000000002</v>
      </c>
      <c r="G18">
        <v>0.59</v>
      </c>
      <c r="H18">
        <v>0.56999999999999995</v>
      </c>
      <c r="I18">
        <f>AVERAGE(G18:H18)</f>
        <v>0.57999999999999996</v>
      </c>
      <c r="J18">
        <f t="shared" si="6"/>
        <v>0.12599999999999995</v>
      </c>
      <c r="K18" s="8">
        <f t="shared" si="7"/>
        <v>0.26108819999999988</v>
      </c>
      <c r="L18">
        <v>0.59</v>
      </c>
      <c r="M18">
        <v>0.57799999999999996</v>
      </c>
      <c r="N18">
        <f t="shared" si="8"/>
        <v>0.58399999999999996</v>
      </c>
      <c r="O18">
        <f t="shared" si="9"/>
        <v>0.12999999999999995</v>
      </c>
      <c r="P18" s="4">
        <f t="shared" si="10"/>
        <v>0.2696909999999999</v>
      </c>
    </row>
    <row r="19" spans="1:16" x14ac:dyDescent="0.25">
      <c r="A19" t="s">
        <v>44</v>
      </c>
      <c r="B19">
        <v>1.2849999999999999</v>
      </c>
      <c r="C19">
        <v>1.1579999999999999</v>
      </c>
      <c r="D19">
        <f t="shared" si="3"/>
        <v>1.2214999999999998</v>
      </c>
      <c r="E19">
        <f t="shared" si="4"/>
        <v>0.86099999999999977</v>
      </c>
      <c r="F19" s="7">
        <f t="shared" si="5"/>
        <v>0.57864219999999988</v>
      </c>
      <c r="G19">
        <v>0.65200000000000002</v>
      </c>
      <c r="H19">
        <v>0.66900000000000004</v>
      </c>
      <c r="I19">
        <f>AVERAGE(G19:H19)</f>
        <v>0.66050000000000009</v>
      </c>
      <c r="J19">
        <f t="shared" si="6"/>
        <v>0.20650000000000007</v>
      </c>
      <c r="K19" s="7">
        <f t="shared" si="7"/>
        <v>0.43421955000000012</v>
      </c>
      <c r="L19">
        <v>0.61699999999999999</v>
      </c>
      <c r="M19">
        <v>0.622</v>
      </c>
      <c r="N19">
        <f t="shared" si="8"/>
        <v>0.61949999999999994</v>
      </c>
      <c r="O19">
        <f t="shared" si="9"/>
        <v>0.16549999999999992</v>
      </c>
      <c r="P19">
        <f t="shared" si="10"/>
        <v>0.34604084999999984</v>
      </c>
    </row>
    <row r="20" spans="1:16" x14ac:dyDescent="0.25">
      <c r="A20" t="s">
        <v>45</v>
      </c>
      <c r="B20">
        <v>1.1559999999999999</v>
      </c>
      <c r="C20">
        <v>1.2589999999999999</v>
      </c>
      <c r="D20">
        <f t="shared" si="3"/>
        <v>1.2075</v>
      </c>
      <c r="E20">
        <f t="shared" si="4"/>
        <v>0.84699999999999998</v>
      </c>
      <c r="F20" s="7">
        <f t="shared" si="5"/>
        <v>0.56925940000000008</v>
      </c>
      <c r="G20">
        <v>0.75600000000000001</v>
      </c>
      <c r="H20">
        <v>0.73</v>
      </c>
      <c r="I20">
        <f>AVERAGE(G20:H20)</f>
        <v>0.74299999999999999</v>
      </c>
      <c r="J20">
        <f t="shared" si="6"/>
        <v>0.28899999999999998</v>
      </c>
      <c r="K20" s="7">
        <f t="shared" si="7"/>
        <v>0.61165229999999993</v>
      </c>
      <c r="L20">
        <v>0.59899999999999998</v>
      </c>
      <c r="M20">
        <v>0.67600000000000005</v>
      </c>
      <c r="N20">
        <f t="shared" si="8"/>
        <v>0.63749999999999996</v>
      </c>
      <c r="O20">
        <f t="shared" si="9"/>
        <v>0.18349999999999994</v>
      </c>
      <c r="P20">
        <f t="shared" si="10"/>
        <v>0.38475344999999989</v>
      </c>
    </row>
    <row r="21" spans="1:16" x14ac:dyDescent="0.25">
      <c r="A21" t="s">
        <v>46</v>
      </c>
      <c r="B21">
        <v>1.248</v>
      </c>
      <c r="C21">
        <v>1.111</v>
      </c>
      <c r="D21">
        <f t="shared" si="3"/>
        <v>1.1795</v>
      </c>
      <c r="E21">
        <f t="shared" si="4"/>
        <v>0.81899999999999995</v>
      </c>
      <c r="F21" s="7">
        <f t="shared" si="5"/>
        <v>0.55049380000000003</v>
      </c>
      <c r="G21">
        <v>0.63</v>
      </c>
      <c r="H21">
        <v>0.80100000000000005</v>
      </c>
      <c r="I21">
        <f>AVERAGE(G21:H21)</f>
        <v>0.71550000000000002</v>
      </c>
      <c r="J21">
        <f t="shared" si="6"/>
        <v>0.26150000000000001</v>
      </c>
      <c r="K21" s="7">
        <f t="shared" si="7"/>
        <v>0.55250805000000003</v>
      </c>
      <c r="L21">
        <v>0.63</v>
      </c>
      <c r="M21">
        <v>0.62</v>
      </c>
      <c r="N21">
        <f t="shared" si="8"/>
        <v>0.625</v>
      </c>
      <c r="O21">
        <f t="shared" si="9"/>
        <v>0.17099999999999999</v>
      </c>
      <c r="P21">
        <f t="shared" si="10"/>
        <v>0.35786969999999996</v>
      </c>
    </row>
    <row r="22" spans="1:16" x14ac:dyDescent="0.25">
      <c r="A22" t="s">
        <v>47</v>
      </c>
      <c r="B22">
        <v>1.302</v>
      </c>
      <c r="C22">
        <v>1.119</v>
      </c>
      <c r="D22">
        <f t="shared" si="3"/>
        <v>1.2105000000000001</v>
      </c>
      <c r="E22">
        <f t="shared" si="4"/>
        <v>0.85000000000000009</v>
      </c>
      <c r="F22" s="7">
        <f t="shared" si="5"/>
        <v>0.57127000000000017</v>
      </c>
      <c r="G22">
        <v>0.74199999999999999</v>
      </c>
      <c r="H22">
        <v>0.65100000000000002</v>
      </c>
      <c r="I22">
        <f>AVERAGE(G22:H22)</f>
        <v>0.69650000000000001</v>
      </c>
      <c r="J22">
        <f t="shared" si="6"/>
        <v>0.24249999999999999</v>
      </c>
      <c r="K22" s="7">
        <f t="shared" si="7"/>
        <v>0.51164474999999998</v>
      </c>
      <c r="L22">
        <v>0.625</v>
      </c>
      <c r="M22">
        <v>0.6</v>
      </c>
      <c r="N22">
        <f t="shared" si="8"/>
        <v>0.61250000000000004</v>
      </c>
      <c r="O22">
        <f t="shared" si="9"/>
        <v>0.15850000000000003</v>
      </c>
      <c r="P22">
        <f t="shared" si="10"/>
        <v>0.33098595000000003</v>
      </c>
    </row>
    <row r="24" spans="1:16" x14ac:dyDescent="0.25">
      <c r="A24" s="3" t="s">
        <v>48</v>
      </c>
      <c r="B24" s="3" t="s">
        <v>60</v>
      </c>
    </row>
    <row r="25" spans="1:16" x14ac:dyDescent="0.25">
      <c r="A25" t="s">
        <v>38</v>
      </c>
      <c r="B25">
        <f>F13-P13</f>
        <v>2.6094400000000184E-2</v>
      </c>
    </row>
    <row r="26" spans="1:16" x14ac:dyDescent="0.25">
      <c r="A26" t="s">
        <v>39</v>
      </c>
      <c r="B26">
        <f t="shared" ref="B26:B34" si="11">F14-P14</f>
        <v>5.7957399999999881E-2</v>
      </c>
    </row>
    <row r="27" spans="1:16" x14ac:dyDescent="0.25">
      <c r="A27" t="s">
        <v>40</v>
      </c>
      <c r="B27">
        <f t="shared" si="11"/>
        <v>0.16516104999999998</v>
      </c>
    </row>
    <row r="28" spans="1:16" x14ac:dyDescent="0.25">
      <c r="A28" t="s">
        <v>41</v>
      </c>
      <c r="B28">
        <f t="shared" si="11"/>
        <v>0.10510614999999984</v>
      </c>
    </row>
    <row r="29" spans="1:16" x14ac:dyDescent="0.25">
      <c r="A29" t="s">
        <v>42</v>
      </c>
      <c r="B29">
        <f t="shared" si="11"/>
        <v>0.23779825000000021</v>
      </c>
    </row>
    <row r="30" spans="1:16" x14ac:dyDescent="0.25">
      <c r="A30" t="s">
        <v>43</v>
      </c>
      <c r="B30">
        <f t="shared" si="11"/>
        <v>0.21277750000000012</v>
      </c>
    </row>
    <row r="31" spans="1:16" x14ac:dyDescent="0.25">
      <c r="A31" t="s">
        <v>44</v>
      </c>
      <c r="B31">
        <f t="shared" si="11"/>
        <v>0.23260135000000004</v>
      </c>
    </row>
    <row r="32" spans="1:16" x14ac:dyDescent="0.25">
      <c r="A32" t="s">
        <v>45</v>
      </c>
      <c r="B32">
        <f t="shared" si="11"/>
        <v>0.1845059500000002</v>
      </c>
    </row>
    <row r="33" spans="1:2" x14ac:dyDescent="0.25">
      <c r="A33" t="s">
        <v>46</v>
      </c>
      <c r="B33">
        <f t="shared" si="11"/>
        <v>0.19262410000000008</v>
      </c>
    </row>
    <row r="34" spans="1:2" x14ac:dyDescent="0.25">
      <c r="A34" t="s">
        <v>47</v>
      </c>
      <c r="B34">
        <f t="shared" si="11"/>
        <v>0.24028405000000014</v>
      </c>
    </row>
  </sheetData>
  <pageMargins left="0.7" right="0.7" top="0.75" bottom="0.75" header="0.3" footer="0.3"/>
  <pageSetup orientation="portrait" r:id="rId1"/>
  <ignoredErrors>
    <ignoredError sqref="D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 t="shared" ref="C2:C16" si="0">B2-$B$6</f>
        <v>1.071</v>
      </c>
    </row>
    <row r="3" spans="1:6" x14ac:dyDescent="0.25">
      <c r="A3">
        <v>1</v>
      </c>
      <c r="B3">
        <v>1.048</v>
      </c>
      <c r="C3">
        <f t="shared" si="0"/>
        <v>0.66900000000000004</v>
      </c>
    </row>
    <row r="4" spans="1:6" x14ac:dyDescent="0.25">
      <c r="A4">
        <v>0.5</v>
      </c>
      <c r="B4">
        <v>0.34799999999999998</v>
      </c>
      <c r="C4">
        <f t="shared" si="0"/>
        <v>-3.1000000000000028E-2</v>
      </c>
    </row>
    <row r="5" spans="1:6" x14ac:dyDescent="0.25">
      <c r="A5">
        <v>0.25</v>
      </c>
      <c r="B5">
        <v>0.27700000000000002</v>
      </c>
      <c r="C5">
        <f t="shared" si="0"/>
        <v>-0.10199999999999998</v>
      </c>
    </row>
    <row r="6" spans="1:6" x14ac:dyDescent="0.25">
      <c r="A6">
        <v>0</v>
      </c>
      <c r="B6">
        <v>0.379</v>
      </c>
      <c r="C6">
        <f t="shared" si="0"/>
        <v>0</v>
      </c>
    </row>
    <row r="7" spans="1:6" x14ac:dyDescent="0.25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 x14ac:dyDescent="0.25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 x14ac:dyDescent="0.25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 x14ac:dyDescent="0.25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 x14ac:dyDescent="0.25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 x14ac:dyDescent="0.25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 x14ac:dyDescent="0.25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 x14ac:dyDescent="0.25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 x14ac:dyDescent="0.25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workbookViewId="0">
      <selection activeCell="P18" sqref="P18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 t="shared" ref="C2:C16" si="0">B2-$B$6</f>
        <v>0.94500000000000006</v>
      </c>
    </row>
    <row r="3" spans="1:6" x14ac:dyDescent="0.25">
      <c r="A3">
        <v>1</v>
      </c>
      <c r="B3">
        <v>0.752</v>
      </c>
      <c r="C3">
        <f t="shared" si="0"/>
        <v>0.48199999999999998</v>
      </c>
    </row>
    <row r="4" spans="1:6" x14ac:dyDescent="0.25">
      <c r="A4">
        <v>0.5</v>
      </c>
      <c r="B4">
        <v>0.43099999999999999</v>
      </c>
      <c r="C4">
        <f t="shared" si="0"/>
        <v>0.16099999999999998</v>
      </c>
    </row>
    <row r="5" spans="1:6" x14ac:dyDescent="0.25">
      <c r="A5">
        <v>0.25</v>
      </c>
      <c r="B5">
        <v>0.314</v>
      </c>
      <c r="C5">
        <f t="shared" si="0"/>
        <v>4.3999999999999984E-2</v>
      </c>
    </row>
    <row r="6" spans="1:6" x14ac:dyDescent="0.25">
      <c r="A6">
        <v>0</v>
      </c>
      <c r="B6">
        <v>0.27</v>
      </c>
      <c r="C6">
        <f t="shared" si="0"/>
        <v>0</v>
      </c>
    </row>
    <row r="7" spans="1:6" x14ac:dyDescent="0.25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 x14ac:dyDescent="0.25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 x14ac:dyDescent="0.25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 x14ac:dyDescent="0.25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 x14ac:dyDescent="0.25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 x14ac:dyDescent="0.25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 x14ac:dyDescent="0.25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 x14ac:dyDescent="0.25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 x14ac:dyDescent="0.25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E3D-8387-4269-A672-2E8060E4B781}">
  <dimension ref="A1:I37"/>
  <sheetViews>
    <sheetView workbookViewId="0">
      <selection activeCell="E10" sqref="E10"/>
    </sheetView>
  </sheetViews>
  <sheetFormatPr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35</v>
      </c>
    </row>
    <row r="2" spans="1:9" x14ac:dyDescent="0.25">
      <c r="A2">
        <v>2</v>
      </c>
      <c r="B2">
        <v>0.61099999999999999</v>
      </c>
      <c r="C2">
        <v>0.78600000000000003</v>
      </c>
      <c r="D2">
        <f>AVERAGE(B2:C2)</f>
        <v>0.69850000000000001</v>
      </c>
      <c r="E2">
        <f t="shared" ref="E2:E17" si="0">D2-$D$7</f>
        <v>0.31950000000000001</v>
      </c>
    </row>
    <row r="3" spans="1:9" x14ac:dyDescent="0.25">
      <c r="A3">
        <v>1</v>
      </c>
      <c r="B3">
        <v>0.69299999999999995</v>
      </c>
      <c r="C3">
        <v>0.70799999999999996</v>
      </c>
      <c r="D3">
        <f t="shared" ref="D3:D17" si="1">AVERAGE(B3:C3)</f>
        <v>0.7004999999999999</v>
      </c>
      <c r="E3">
        <f t="shared" si="0"/>
        <v>0.3214999999999999</v>
      </c>
    </row>
    <row r="4" spans="1:9" x14ac:dyDescent="0.25">
      <c r="A4">
        <v>0.5</v>
      </c>
      <c r="B4">
        <v>0.72599999999999998</v>
      </c>
      <c r="C4">
        <v>0.626</v>
      </c>
      <c r="D4">
        <f t="shared" si="1"/>
        <v>0.67599999999999993</v>
      </c>
      <c r="E4">
        <f t="shared" si="0"/>
        <v>0.29699999999999993</v>
      </c>
    </row>
    <row r="5" spans="1:9" x14ac:dyDescent="0.25">
      <c r="A5">
        <v>0.25</v>
      </c>
      <c r="B5">
        <v>0.57199999999999995</v>
      </c>
      <c r="C5">
        <v>0.57899999999999996</v>
      </c>
      <c r="D5">
        <f t="shared" si="1"/>
        <v>0.5754999999999999</v>
      </c>
      <c r="E5">
        <f t="shared" si="0"/>
        <v>0.1964999999999999</v>
      </c>
    </row>
    <row r="6" spans="1:9" x14ac:dyDescent="0.25">
      <c r="A6">
        <v>0.15</v>
      </c>
      <c r="B6">
        <v>0.497</v>
      </c>
      <c r="C6">
        <v>0.52700000000000002</v>
      </c>
      <c r="D6">
        <f t="shared" si="1"/>
        <v>0.51200000000000001</v>
      </c>
      <c r="E6">
        <f t="shared" si="0"/>
        <v>0.13300000000000001</v>
      </c>
    </row>
    <row r="7" spans="1:9" x14ac:dyDescent="0.25">
      <c r="A7">
        <v>0</v>
      </c>
      <c r="B7">
        <v>0.36599999999999999</v>
      </c>
      <c r="C7">
        <v>0.39200000000000002</v>
      </c>
      <c r="D7">
        <f t="shared" si="1"/>
        <v>0.379</v>
      </c>
      <c r="E7">
        <f t="shared" si="0"/>
        <v>0</v>
      </c>
    </row>
    <row r="8" spans="1:9" x14ac:dyDescent="0.25">
      <c r="A8" t="s">
        <v>11</v>
      </c>
      <c r="B8">
        <v>0.56999999999999995</v>
      </c>
      <c r="C8">
        <v>0.51800000000000002</v>
      </c>
      <c r="D8">
        <f t="shared" si="1"/>
        <v>0.54400000000000004</v>
      </c>
      <c r="E8">
        <f t="shared" si="0"/>
        <v>0.16500000000000004</v>
      </c>
      <c r="F8">
        <f>(1.2501*E8) - 0.004</f>
        <v>0.20226650000000004</v>
      </c>
      <c r="G8">
        <v>0</v>
      </c>
      <c r="H8">
        <f t="shared" ref="H8:H17" si="2">F8/$F$8</f>
        <v>1</v>
      </c>
      <c r="I8">
        <f>F8*490</f>
        <v>99.110585000000015</v>
      </c>
    </row>
    <row r="9" spans="1:9" x14ac:dyDescent="0.25">
      <c r="A9" t="s">
        <v>12</v>
      </c>
      <c r="B9">
        <v>0.50800000000000001</v>
      </c>
      <c r="C9">
        <v>0.48199999999999998</v>
      </c>
      <c r="D9">
        <f t="shared" ref="D9:D14" si="3">AVERAGE(B10:C10)</f>
        <v>0.496</v>
      </c>
      <c r="E9">
        <f>D9-$D$7</f>
        <v>0.11699999999999999</v>
      </c>
      <c r="F9">
        <f t="shared" ref="F9:F37" si="4">(1.2501*E9) - 0.004</f>
        <v>0.14226169999999999</v>
      </c>
      <c r="G9">
        <v>25</v>
      </c>
      <c r="H9">
        <f t="shared" si="2"/>
        <v>0.70333792298774123</v>
      </c>
      <c r="I9">
        <f t="shared" ref="I9:I17" si="5">F9*490</f>
        <v>69.708232999999993</v>
      </c>
    </row>
    <row r="10" spans="1:9" x14ac:dyDescent="0.25">
      <c r="A10" t="s">
        <v>13</v>
      </c>
      <c r="B10">
        <v>0.504</v>
      </c>
      <c r="C10">
        <v>0.48799999999999999</v>
      </c>
      <c r="D10">
        <f t="shared" si="3"/>
        <v>0.47450000000000003</v>
      </c>
      <c r="E10">
        <f t="shared" si="0"/>
        <v>9.5500000000000029E-2</v>
      </c>
      <c r="F10">
        <f>(1.2501*E10) - 0.004</f>
        <v>0.11538455000000003</v>
      </c>
      <c r="G10">
        <v>30</v>
      </c>
      <c r="H10">
        <f t="shared" si="2"/>
        <v>0.57045803432600062</v>
      </c>
      <c r="I10">
        <f t="shared" si="5"/>
        <v>56.538429500000014</v>
      </c>
    </row>
    <row r="11" spans="1:9" x14ac:dyDescent="0.25">
      <c r="A11" t="s">
        <v>14</v>
      </c>
      <c r="B11">
        <v>0.48599999999999999</v>
      </c>
      <c r="C11">
        <v>0.46300000000000002</v>
      </c>
      <c r="D11">
        <f t="shared" si="3"/>
        <v>0.46350000000000002</v>
      </c>
      <c r="E11">
        <f t="shared" si="0"/>
        <v>8.450000000000002E-2</v>
      </c>
      <c r="F11">
        <f t="shared" si="4"/>
        <v>0.10163345000000001</v>
      </c>
      <c r="G11">
        <v>35.9</v>
      </c>
      <c r="H11">
        <f t="shared" si="2"/>
        <v>0.50247297501069133</v>
      </c>
      <c r="I11">
        <f t="shared" si="5"/>
        <v>49.800390500000006</v>
      </c>
    </row>
    <row r="12" spans="1:9" x14ac:dyDescent="0.25">
      <c r="A12" t="s">
        <v>15</v>
      </c>
      <c r="B12">
        <v>0.46200000000000002</v>
      </c>
      <c r="C12">
        <v>0.46500000000000002</v>
      </c>
      <c r="D12">
        <f t="shared" si="3"/>
        <v>0.42299999999999999</v>
      </c>
      <c r="E12">
        <f t="shared" si="0"/>
        <v>4.3999999999999984E-2</v>
      </c>
      <c r="F12">
        <f t="shared" si="4"/>
        <v>5.1004399999999978E-2</v>
      </c>
      <c r="G12">
        <v>39.4</v>
      </c>
      <c r="H12">
        <f t="shared" si="2"/>
        <v>0.252164347531598</v>
      </c>
      <c r="I12">
        <f t="shared" si="5"/>
        <v>24.992155999999991</v>
      </c>
    </row>
    <row r="13" spans="1:9" x14ac:dyDescent="0.25">
      <c r="A13" t="s">
        <v>16</v>
      </c>
      <c r="B13">
        <v>0.42599999999999999</v>
      </c>
      <c r="C13">
        <v>0.42</v>
      </c>
      <c r="D13">
        <f t="shared" si="3"/>
        <v>0.41399999999999998</v>
      </c>
      <c r="E13">
        <f t="shared" si="0"/>
        <v>3.4999999999999976E-2</v>
      </c>
      <c r="F13">
        <f t="shared" si="4"/>
        <v>3.9753499999999969E-2</v>
      </c>
      <c r="G13">
        <v>45</v>
      </c>
      <c r="H13">
        <f t="shared" si="2"/>
        <v>0.19654020809179948</v>
      </c>
      <c r="I13">
        <f t="shared" si="5"/>
        <v>19.479214999999986</v>
      </c>
    </row>
    <row r="14" spans="1:9" x14ac:dyDescent="0.25">
      <c r="A14" t="s">
        <v>17</v>
      </c>
      <c r="B14">
        <v>0.41799999999999998</v>
      </c>
      <c r="C14">
        <v>0.41</v>
      </c>
      <c r="D14">
        <f t="shared" si="3"/>
        <v>0.42499999999999999</v>
      </c>
      <c r="E14">
        <f t="shared" si="0"/>
        <v>4.5999999999999985E-2</v>
      </c>
      <c r="F14">
        <f t="shared" si="4"/>
        <v>5.3504599999999986E-2</v>
      </c>
      <c r="G14">
        <v>50</v>
      </c>
      <c r="H14">
        <f t="shared" si="2"/>
        <v>0.2645252674071088</v>
      </c>
      <c r="I14">
        <f t="shared" si="5"/>
        <v>26.217253999999993</v>
      </c>
    </row>
    <row r="15" spans="1:9" x14ac:dyDescent="0.25">
      <c r="A15" t="s">
        <v>18</v>
      </c>
      <c r="B15">
        <v>0.43</v>
      </c>
      <c r="C15">
        <v>0.42</v>
      </c>
      <c r="D15">
        <f>AVERAGE(B15:C15)</f>
        <v>0.42499999999999999</v>
      </c>
      <c r="E15">
        <f t="shared" si="0"/>
        <v>4.5999999999999985E-2</v>
      </c>
      <c r="F15">
        <f t="shared" si="4"/>
        <v>5.3504599999999986E-2</v>
      </c>
      <c r="G15">
        <v>54.5</v>
      </c>
      <c r="H15">
        <f t="shared" si="2"/>
        <v>0.2645252674071088</v>
      </c>
      <c r="I15">
        <f t="shared" si="5"/>
        <v>26.217253999999993</v>
      </c>
    </row>
    <row r="16" spans="1:9" x14ac:dyDescent="0.25">
      <c r="A16" t="s">
        <v>19</v>
      </c>
      <c r="B16">
        <v>0.41299999999999998</v>
      </c>
      <c r="C16">
        <v>0.4</v>
      </c>
      <c r="D16">
        <f t="shared" si="1"/>
        <v>0.40649999999999997</v>
      </c>
      <c r="E16">
        <f t="shared" si="0"/>
        <v>2.7499999999999969E-2</v>
      </c>
      <c r="F16">
        <f t="shared" si="4"/>
        <v>3.0377749999999964E-2</v>
      </c>
      <c r="G16">
        <v>62.5</v>
      </c>
      <c r="H16">
        <f t="shared" si="2"/>
        <v>0.15018675855863406</v>
      </c>
      <c r="I16">
        <f t="shared" si="5"/>
        <v>14.885097499999983</v>
      </c>
    </row>
    <row r="17" spans="1:9" x14ac:dyDescent="0.25">
      <c r="A17" t="s">
        <v>20</v>
      </c>
      <c r="B17">
        <v>0.40699999999999997</v>
      </c>
      <c r="C17">
        <v>0.40600000000000003</v>
      </c>
      <c r="D17">
        <f t="shared" si="1"/>
        <v>0.40649999999999997</v>
      </c>
      <c r="E17">
        <f t="shared" si="0"/>
        <v>2.7499999999999969E-2</v>
      </c>
      <c r="F17">
        <f t="shared" si="4"/>
        <v>3.0377749999999964E-2</v>
      </c>
      <c r="G17">
        <v>70</v>
      </c>
      <c r="H17">
        <f t="shared" si="2"/>
        <v>0.15018675855863406</v>
      </c>
      <c r="I17">
        <f t="shared" si="5"/>
        <v>14.885097499999983</v>
      </c>
    </row>
    <row r="18" spans="1:9" x14ac:dyDescent="0.25">
      <c r="A18" t="s">
        <v>25</v>
      </c>
      <c r="B18">
        <v>0.48799999999999999</v>
      </c>
      <c r="E18">
        <f>B18-$D$7</f>
        <v>0.10899999999999999</v>
      </c>
      <c r="F18">
        <f t="shared" si="4"/>
        <v>0.13226089999999999</v>
      </c>
      <c r="G18">
        <v>0</v>
      </c>
      <c r="I18">
        <f>F18*100</f>
        <v>13.226089999999999</v>
      </c>
    </row>
    <row r="19" spans="1:9" x14ac:dyDescent="0.25">
      <c r="A19" t="s">
        <v>26</v>
      </c>
      <c r="B19">
        <v>0.51900000000000002</v>
      </c>
      <c r="E19">
        <f t="shared" ref="E19:E27" si="6">B19-$D$7</f>
        <v>0.14000000000000001</v>
      </c>
      <c r="F19">
        <f t="shared" si="4"/>
        <v>0.171014</v>
      </c>
      <c r="G19">
        <v>25</v>
      </c>
      <c r="I19">
        <f t="shared" ref="I19:I27" si="7">F19*100</f>
        <v>17.101399999999998</v>
      </c>
    </row>
    <row r="20" spans="1:9" x14ac:dyDescent="0.25">
      <c r="A20" t="s">
        <v>27</v>
      </c>
      <c r="B20">
        <v>0.47199999999999998</v>
      </c>
      <c r="E20">
        <f t="shared" si="6"/>
        <v>9.2999999999999972E-2</v>
      </c>
      <c r="F20">
        <f t="shared" si="4"/>
        <v>0.11225929999999996</v>
      </c>
      <c r="G20">
        <v>30</v>
      </c>
      <c r="I20">
        <f t="shared" si="7"/>
        <v>11.225929999999996</v>
      </c>
    </row>
    <row r="21" spans="1:9" x14ac:dyDescent="0.25">
      <c r="A21" t="s">
        <v>28</v>
      </c>
      <c r="B21">
        <v>0.52300000000000002</v>
      </c>
      <c r="E21">
        <f t="shared" si="6"/>
        <v>0.14400000000000002</v>
      </c>
      <c r="F21">
        <f t="shared" si="4"/>
        <v>0.17601440000000002</v>
      </c>
      <c r="G21">
        <v>35.9</v>
      </c>
      <c r="I21">
        <f t="shared" si="7"/>
        <v>17.60144</v>
      </c>
    </row>
    <row r="22" spans="1:9" x14ac:dyDescent="0.25">
      <c r="A22" t="s">
        <v>29</v>
      </c>
      <c r="B22">
        <v>0.5</v>
      </c>
      <c r="E22">
        <f t="shared" si="6"/>
        <v>0.121</v>
      </c>
      <c r="F22">
        <f t="shared" si="4"/>
        <v>0.14726209999999998</v>
      </c>
      <c r="G22">
        <v>39.4</v>
      </c>
      <c r="I22">
        <f t="shared" si="7"/>
        <v>14.726209999999998</v>
      </c>
    </row>
    <row r="23" spans="1:9" x14ac:dyDescent="0.25">
      <c r="A23" t="s">
        <v>30</v>
      </c>
      <c r="B23">
        <v>0.5</v>
      </c>
      <c r="E23">
        <f t="shared" si="6"/>
        <v>0.121</v>
      </c>
      <c r="F23">
        <f t="shared" si="4"/>
        <v>0.14726209999999998</v>
      </c>
      <c r="G23">
        <v>45</v>
      </c>
      <c r="I23">
        <f t="shared" si="7"/>
        <v>14.726209999999998</v>
      </c>
    </row>
    <row r="24" spans="1:9" x14ac:dyDescent="0.25">
      <c r="A24" t="s">
        <v>31</v>
      </c>
      <c r="B24">
        <v>0.47899999999999998</v>
      </c>
      <c r="E24">
        <f t="shared" si="6"/>
        <v>9.9999999999999978E-2</v>
      </c>
      <c r="F24">
        <f t="shared" si="4"/>
        <v>0.12100999999999998</v>
      </c>
      <c r="G24">
        <v>50</v>
      </c>
      <c r="I24">
        <f>F24*100</f>
        <v>12.100999999999997</v>
      </c>
    </row>
    <row r="25" spans="1:9" x14ac:dyDescent="0.25">
      <c r="A25" t="s">
        <v>32</v>
      </c>
      <c r="B25">
        <v>0.52700000000000002</v>
      </c>
      <c r="E25">
        <f t="shared" si="6"/>
        <v>0.14800000000000002</v>
      </c>
      <c r="F25">
        <f t="shared" si="4"/>
        <v>0.18101480000000003</v>
      </c>
      <c r="G25">
        <v>54.5</v>
      </c>
      <c r="I25">
        <f t="shared" si="7"/>
        <v>18.101480000000002</v>
      </c>
    </row>
    <row r="26" spans="1:9" x14ac:dyDescent="0.25">
      <c r="A26" t="s">
        <v>33</v>
      </c>
      <c r="B26">
        <v>0.51</v>
      </c>
      <c r="E26">
        <f t="shared" si="6"/>
        <v>0.13100000000000001</v>
      </c>
      <c r="F26">
        <f t="shared" si="4"/>
        <v>0.15976309999999999</v>
      </c>
      <c r="G26">
        <v>62.5</v>
      </c>
      <c r="I26">
        <f t="shared" si="7"/>
        <v>15.97631</v>
      </c>
    </row>
    <row r="27" spans="1:9" x14ac:dyDescent="0.25">
      <c r="A27" t="s">
        <v>34</v>
      </c>
      <c r="B27">
        <v>0.52700000000000002</v>
      </c>
      <c r="E27">
        <f t="shared" si="6"/>
        <v>0.14800000000000002</v>
      </c>
      <c r="F27">
        <f t="shared" si="4"/>
        <v>0.18101480000000003</v>
      </c>
      <c r="G27">
        <v>70</v>
      </c>
      <c r="I27">
        <f t="shared" si="7"/>
        <v>18.101480000000002</v>
      </c>
    </row>
    <row r="28" spans="1:9" x14ac:dyDescent="0.25">
      <c r="A28" t="s">
        <v>25</v>
      </c>
      <c r="B28">
        <v>0.65200000000000002</v>
      </c>
      <c r="E28">
        <f>B28-$D$7</f>
        <v>0.27300000000000002</v>
      </c>
      <c r="F28">
        <f t="shared" si="4"/>
        <v>0.3372773</v>
      </c>
      <c r="G28">
        <v>0</v>
      </c>
      <c r="I28">
        <f>F28*100</f>
        <v>33.727730000000001</v>
      </c>
    </row>
    <row r="29" spans="1:9" x14ac:dyDescent="0.25">
      <c r="A29" t="s">
        <v>26</v>
      </c>
      <c r="B29">
        <v>0.47899999999999998</v>
      </c>
      <c r="E29">
        <f t="shared" ref="E29:E37" si="8">B29-$D$7</f>
        <v>9.9999999999999978E-2</v>
      </c>
      <c r="F29">
        <f t="shared" si="4"/>
        <v>0.12100999999999998</v>
      </c>
      <c r="G29">
        <v>25</v>
      </c>
      <c r="I29">
        <f t="shared" ref="I29:I33" si="9">F29*100</f>
        <v>12.100999999999997</v>
      </c>
    </row>
    <row r="30" spans="1:9" x14ac:dyDescent="0.25">
      <c r="A30" t="s">
        <v>27</v>
      </c>
      <c r="B30">
        <v>0.42399999999999999</v>
      </c>
      <c r="E30">
        <f t="shared" si="8"/>
        <v>4.4999999999999984E-2</v>
      </c>
      <c r="F30">
        <f t="shared" si="4"/>
        <v>5.2254499999999982E-2</v>
      </c>
      <c r="G30">
        <v>30</v>
      </c>
      <c r="I30">
        <f t="shared" si="9"/>
        <v>5.2254499999999986</v>
      </c>
    </row>
    <row r="31" spans="1:9" x14ac:dyDescent="0.25">
      <c r="A31" t="s">
        <v>28</v>
      </c>
      <c r="B31">
        <v>0.441</v>
      </c>
      <c r="E31">
        <f t="shared" si="8"/>
        <v>6.2E-2</v>
      </c>
      <c r="F31">
        <f t="shared" si="4"/>
        <v>7.3506199999999994E-2</v>
      </c>
      <c r="G31">
        <v>35.9</v>
      </c>
      <c r="I31">
        <f t="shared" si="9"/>
        <v>7.3506199999999993</v>
      </c>
    </row>
    <row r="32" spans="1:9" x14ac:dyDescent="0.25">
      <c r="A32" t="s">
        <v>29</v>
      </c>
      <c r="B32">
        <v>0.47399999999999998</v>
      </c>
      <c r="E32">
        <f t="shared" si="8"/>
        <v>9.4999999999999973E-2</v>
      </c>
      <c r="F32">
        <f t="shared" si="4"/>
        <v>0.11475949999999996</v>
      </c>
      <c r="G32">
        <v>39.4</v>
      </c>
      <c r="I32">
        <f t="shared" si="9"/>
        <v>11.475949999999996</v>
      </c>
    </row>
    <row r="33" spans="1:9" x14ac:dyDescent="0.25">
      <c r="A33" t="s">
        <v>30</v>
      </c>
      <c r="B33">
        <v>0.46200000000000002</v>
      </c>
      <c r="E33">
        <f t="shared" si="8"/>
        <v>8.3000000000000018E-2</v>
      </c>
      <c r="F33">
        <f t="shared" si="4"/>
        <v>9.9758300000000022E-2</v>
      </c>
      <c r="G33">
        <v>45</v>
      </c>
      <c r="I33">
        <f t="shared" si="9"/>
        <v>9.975830000000002</v>
      </c>
    </row>
    <row r="34" spans="1:9" x14ac:dyDescent="0.25">
      <c r="A34" t="s">
        <v>31</v>
      </c>
      <c r="B34">
        <v>0.43099999999999999</v>
      </c>
      <c r="E34">
        <f t="shared" si="8"/>
        <v>5.1999999999999991E-2</v>
      </c>
      <c r="F34">
        <f t="shared" si="4"/>
        <v>6.1005199999999982E-2</v>
      </c>
      <c r="G34">
        <v>50</v>
      </c>
      <c r="I34">
        <f>F34*100</f>
        <v>6.1005199999999977</v>
      </c>
    </row>
    <row r="35" spans="1:9" x14ac:dyDescent="0.25">
      <c r="A35" t="s">
        <v>32</v>
      </c>
      <c r="B35">
        <v>0.439</v>
      </c>
      <c r="E35">
        <f t="shared" si="8"/>
        <v>0.06</v>
      </c>
      <c r="F35">
        <f t="shared" si="4"/>
        <v>7.1006E-2</v>
      </c>
      <c r="G35">
        <v>54.5</v>
      </c>
      <c r="I35">
        <f t="shared" ref="I35:I37" si="10">F35*100</f>
        <v>7.1006</v>
      </c>
    </row>
    <row r="36" spans="1:9" x14ac:dyDescent="0.25">
      <c r="A36" t="s">
        <v>33</v>
      </c>
      <c r="B36">
        <v>0.44800000000000001</v>
      </c>
      <c r="E36">
        <f t="shared" si="8"/>
        <v>6.9000000000000006E-2</v>
      </c>
      <c r="F36">
        <f t="shared" si="4"/>
        <v>8.2256900000000008E-2</v>
      </c>
      <c r="G36">
        <v>62.5</v>
      </c>
      <c r="I36">
        <f t="shared" si="10"/>
        <v>8.2256900000000002</v>
      </c>
    </row>
    <row r="37" spans="1:9" x14ac:dyDescent="0.25">
      <c r="A37" t="s">
        <v>34</v>
      </c>
      <c r="B37">
        <v>0.59899999999999998</v>
      </c>
      <c r="E37">
        <f t="shared" si="8"/>
        <v>0.21999999999999997</v>
      </c>
      <c r="F37">
        <f t="shared" si="4"/>
        <v>0.27102199999999999</v>
      </c>
      <c r="G37">
        <v>70</v>
      </c>
      <c r="I37">
        <f t="shared" si="10"/>
        <v>27.1022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  <vt:lpstr>2018-07-30</vt:lpstr>
      <vt:lpstr>2018-07-30_Bradford_vs_BCA</vt:lpstr>
      <vt:lpstr>2018-07-31_linediff(NB#4pg81-83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2018-07-31T18:08:08Z</dcterms:modified>
</cp:coreProperties>
</file>