
<file path=[Content_Types].xml><?xml version="1.0" encoding="utf-8"?>
<Types xmlns="http://schemas.openxmlformats.org/package/2006/content-types">
  <Default Extension="data" ContentType="application/vnd.openxmlformats-officedocument.model+data"/>
  <Default Extension="gif" ContentType="image/gi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hanee\Downloads\"/>
    </mc:Choice>
  </mc:AlternateContent>
  <xr:revisionPtr revIDLastSave="0" documentId="13_ncr:1_{1F0B1279-70BB-4E40-9542-39E7802DD6E1}" xr6:coauthVersionLast="47" xr6:coauthVersionMax="47" xr10:uidLastSave="{00000000-0000-0000-0000-000000000000}"/>
  <bookViews>
    <workbookView xWindow="-110" yWindow="-110" windowWidth="19420" windowHeight="10300" activeTab="1" xr2:uid="{D518E7F3-7A20-4D0E-85D6-B494F1877421}"/>
  </bookViews>
  <sheets>
    <sheet name="Analysis" sheetId="1" r:id="rId1"/>
    <sheet name="Dashboard" sheetId="2" r:id="rId2"/>
    <sheet name="Sheet1" sheetId="3" r:id="rId3"/>
    <sheet name="Analysis (2)" sheetId="4" r:id="rId4"/>
  </sheets>
  <definedNames>
    <definedName name="lookup" localSheetId="3">'Analysis (2)'!#REF!</definedName>
    <definedName name="lookup">Analysis!$O$2:$U$6</definedName>
    <definedName name="Slicer_Country">#N/A</definedName>
    <definedName name="Slicer_Month_Name">#N/A</definedName>
    <definedName name="Slicer_Year">#N/A</definedName>
  </definedNames>
  <calcPr calcId="191029"/>
  <pivotCaches>
    <pivotCache cacheId="122" r:id="rId5"/>
    <pivotCache cacheId="124" r:id="rId6"/>
    <pivotCache cacheId="125" r:id="rId7"/>
    <pivotCache cacheId="126" r:id="rId8"/>
    <pivotCache cacheId="127" r:id="rId9"/>
    <pivotCache cacheId="128" r:id="rId10"/>
    <pivotCache cacheId="129" r:id="rId11"/>
    <pivotCache cacheId="143" r:id="rId12"/>
  </pivotCaches>
  <extLst>
    <ext xmlns:x14="http://schemas.microsoft.com/office/spreadsheetml/2009/9/main" uri="{876F7934-8845-4945-9796-88D515C7AA90}">
      <x14:pivotCaches>
        <pivotCache cacheId="130" r:id="rId13"/>
        <pivotCache cacheId="131" r:id="rId14"/>
      </x14:pivotCaches>
    </ex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actInternetSales_fffc2ad4-c2a7-4c02-8dc6-6782060f84e6" name="FactInternetSales" connection="Query - FactInternetSales"/>
          <x15:modelTable id="DimSalesTerritory_03212a99-f409-4874-8717-754807d3bd15" name="DimSalesTerritory" connection="Query - DimSalesTerritory"/>
          <x15:modelTable id="DimProduct_acabd879-f3fd-49f8-8258-ba35b3e35747" name="DimProduct" connection="Query - DimProduct"/>
          <x15:modelTable id="DimGeography_2eb5cb58-c1fb-465d-87b6-a885ee31e300" name="DimGeography" connection="Query - DimGeography"/>
          <x15:modelTable id="DimDate_8c6e6680-3ec7-40fa-9a38-6b493c83f006" name="DimDate" connection="Query - DimDate"/>
          <x15:modelTable id="DimCustomer_9fa94b51-b7b3-462b-abd2-bd147ddb91d0" name="DimCustomer" connection="Query - DimCustomer"/>
          <x15:modelTable id="All measures_cf259318-de86-4835-8713-e2c08f60906d" name="All measures" connection="Query - All measures"/>
        </x15:modelTables>
        <x15:modelRelationships>
          <x15:modelRelationship fromTable="FactInternetSales" fromColumn="SalesTerritoryKey" toTable="DimSalesTerritory" toColumn="SalesTerritoryKey"/>
          <x15:modelRelationship fromTable="FactInternetSales" fromColumn="ProductKey" toTable="DimProduct" toColumn="ProductKey"/>
          <x15:modelRelationship fromTable="FactInternetSales" fromColumn="CustomerKey" toTable="DimCustomer" toColumn="CustomerKey"/>
          <x15:modelRelationship fromTable="FactInternetSales" fromColumn="OrderDate" toTable="DimDate" toColumn="Date"/>
          <x15:modelRelationship fromTable="DimCustomer" fromColumn="GeographyKey" toTable="DimGeography" toColumn="GeographyKey"/>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A4" i="4" l="1"/>
  <c r="AA3" i="4"/>
  <c r="N3" i="4"/>
  <c r="O3" i="4"/>
  <c r="N4" i="4"/>
  <c r="O4" i="4"/>
  <c r="N5" i="4"/>
  <c r="O5" i="4"/>
  <c r="N6" i="4"/>
  <c r="O6" i="4"/>
  <c r="N7" i="4"/>
  <c r="O7" i="4"/>
  <c r="N8" i="4"/>
  <c r="O8" i="4"/>
  <c r="N9" i="4"/>
  <c r="O9" i="4"/>
  <c r="O2" i="4"/>
  <c r="N2" i="4"/>
  <c r="E10" i="4"/>
  <c r="F4" i="4"/>
  <c r="G4" i="4" s="1"/>
  <c r="F5" i="4"/>
  <c r="G5" i="4" s="1"/>
  <c r="F3" i="4"/>
  <c r="Z44" i="1"/>
  <c r="Z37" i="1"/>
  <c r="Z30" i="1"/>
  <c r="Z23" i="1"/>
  <c r="Z16" i="1"/>
  <c r="Z9" i="1"/>
  <c r="Y3" i="1"/>
  <c r="Z8" i="1" s="1"/>
  <c r="AA8" i="1" s="1"/>
  <c r="C17" i="1" a="1"/>
  <c r="C17" i="1" s="1"/>
  <c r="C18" i="1" a="1"/>
  <c r="C18" i="1" s="1"/>
  <c r="C19" i="1" a="1"/>
  <c r="C19" i="1" s="1"/>
  <c r="C20" i="1" a="1"/>
  <c r="C20" i="1" s="1"/>
  <c r="C16" i="1" a="1"/>
  <c r="C16" i="1" s="1"/>
  <c r="D16" i="1" s="1"/>
  <c r="B17" i="1"/>
  <c r="B18" i="1"/>
  <c r="B19" i="1"/>
  <c r="B20" i="1"/>
  <c r="B16" i="1"/>
  <c r="Y8" i="4" l="1"/>
  <c r="Y9" i="4" s="1"/>
  <c r="F8" i="4"/>
  <c r="T3" i="4"/>
  <c r="T5" i="4"/>
  <c r="T4" i="4"/>
  <c r="G3" i="4"/>
  <c r="Z43" i="1"/>
  <c r="AA43" i="1" s="1"/>
  <c r="Z29" i="1"/>
  <c r="AA29" i="1" s="1"/>
  <c r="AA30" i="1"/>
  <c r="Z36" i="1"/>
  <c r="AA36" i="1" s="1"/>
  <c r="AA37" i="1"/>
  <c r="AA23" i="1"/>
  <c r="Z15" i="1"/>
  <c r="AA15" i="1" s="1"/>
  <c r="AA16" i="1"/>
  <c r="Z22" i="1"/>
  <c r="AA22" i="1" s="1"/>
  <c r="AA9" i="1"/>
  <c r="G17" i="1"/>
  <c r="D17" i="1"/>
  <c r="E17" i="1" s="1"/>
  <c r="D20" i="1"/>
  <c r="E20" i="1" s="1"/>
  <c r="D19" i="1"/>
  <c r="E19" i="1" s="1"/>
  <c r="D18" i="1"/>
  <c r="E18" i="1" s="1"/>
  <c r="P6" i="4" l="1" a="1"/>
  <c r="P6" i="4" s="1"/>
  <c r="P4" i="4" a="1"/>
  <c r="P4" i="4" s="1"/>
  <c r="P7" i="4" a="1"/>
  <c r="P7" i="4" s="1"/>
  <c r="P8" i="4" a="1"/>
  <c r="P8" i="4" s="1"/>
  <c r="P9" i="4" a="1"/>
  <c r="P9" i="4" s="1"/>
  <c r="P3" i="4" a="1"/>
  <c r="P3" i="4" s="1"/>
  <c r="P5" i="4" a="1"/>
  <c r="P5" i="4" s="1"/>
  <c r="AB22" i="1"/>
  <c r="AB37" i="1"/>
  <c r="AB36" i="1"/>
  <c r="AB9" i="1"/>
  <c r="AB8" i="1"/>
  <c r="AB29" i="1"/>
  <c r="AA44" i="1"/>
  <c r="AB44" i="1" s="1"/>
  <c r="AB30" i="1"/>
  <c r="AB23" i="1"/>
  <c r="AB16" i="1"/>
  <c r="AB15" i="1"/>
  <c r="B24" i="1"/>
  <c r="B25" i="1" s="1"/>
  <c r="P11" i="4" l="1"/>
  <c r="AB11" i="1"/>
  <c r="AB43" i="1"/>
  <c r="AB46" i="1" s="1"/>
  <c r="AB39" i="1"/>
  <c r="AB32" i="1"/>
  <c r="AB18" i="1"/>
  <c r="AB25"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CBE8E9F-0494-481F-8EF8-314ED0BE6FAA}" name="Query - All measures" description="Connection to the 'All measures' query in the workbook." type="100" refreshedVersion="8" minRefreshableVersion="5">
    <extLst>
      <ext xmlns:x15="http://schemas.microsoft.com/office/spreadsheetml/2010/11/main" uri="{DE250136-89BD-433C-8126-D09CA5730AF9}">
        <x15:connection id="f54c5897-6268-46ef-86df-d5cb1860e734">
          <x15:oledbPr connection="Provider=Microsoft.Mashup.OleDb.1;Data Source=$Workbook$;Location=&quot;All measures&quot;;Extended Properties=&quot;&quot;">
            <x15:dbTables>
              <x15:dbTable name="All measures"/>
            </x15:dbTables>
          </x15:oledbPr>
        </x15:connection>
      </ext>
    </extLst>
  </connection>
  <connection id="2" xr16:uid="{DB4C66AE-A8E1-45F9-A568-4EB5F4F8F63B}" name="Query - DimCustomer" description="Connection to the 'DimCustomer' query in the workbook." type="100" refreshedVersion="8" minRefreshableVersion="5">
    <extLst>
      <ext xmlns:x15="http://schemas.microsoft.com/office/spreadsheetml/2010/11/main" uri="{DE250136-89BD-433C-8126-D09CA5730AF9}">
        <x15:connection id="ee5d7e8c-c5ad-4b35-8592-fa9de2a91180">
          <x15:oledbPr connection="Provider=Microsoft.Mashup.OleDb.1;Data Source=$Workbook$;Location=DimCustomer;Extended Properties=&quot;&quot;">
            <x15:dbTables>
              <x15:dbTable name="DimCustomer"/>
            </x15:dbTables>
          </x15:oledbPr>
        </x15:connection>
      </ext>
    </extLst>
  </connection>
  <connection id="3" xr16:uid="{F8C88227-F2CF-4761-AAA0-12585F7FCEBC}" name="Query - DimDate" description="Connection to the 'DimDate' query in the workbook." type="100" refreshedVersion="8" minRefreshableVersion="5">
    <extLst>
      <ext xmlns:x15="http://schemas.microsoft.com/office/spreadsheetml/2010/11/main" uri="{DE250136-89BD-433C-8126-D09CA5730AF9}">
        <x15:connection id="f392ba8a-895a-479e-aaac-a5f86268c5a3"/>
      </ext>
    </extLst>
  </connection>
  <connection id="4" xr16:uid="{003ECBF4-2DF0-4BF5-BF62-DDCC2C50A9D5}" name="Query - DimGeography" description="Connection to the 'DimGeography' query in the workbook." type="100" refreshedVersion="8" minRefreshableVersion="5">
    <extLst>
      <ext xmlns:x15="http://schemas.microsoft.com/office/spreadsheetml/2010/11/main" uri="{DE250136-89BD-433C-8126-D09CA5730AF9}">
        <x15:connection id="912548dc-7858-40ea-8662-c2779b45af4b">
          <x15:oledbPr connection="Provider=Microsoft.Mashup.OleDb.1;Data Source=$Workbook$;Location=DimGeography;Extended Properties=&quot;&quot;">
            <x15:dbTables>
              <x15:dbTable name="DimGeography"/>
            </x15:dbTables>
          </x15:oledbPr>
        </x15:connection>
      </ext>
    </extLst>
  </connection>
  <connection id="5" xr16:uid="{6576F6B6-82CE-4843-966E-722112988EC8}" name="Query - DimProduct" description="Connection to the 'DimProduct' query in the workbook." type="100" refreshedVersion="8" minRefreshableVersion="5">
    <extLst>
      <ext xmlns:x15="http://schemas.microsoft.com/office/spreadsheetml/2010/11/main" uri="{DE250136-89BD-433C-8126-D09CA5730AF9}">
        <x15:connection id="0aba7ad6-84f3-4ff9-9590-a906b882e019">
          <x15:oledbPr connection="Provider=Microsoft.Mashup.OleDb.1;Data Source=$Workbook$;Location=DimProduct;Extended Properties=&quot;&quot;">
            <x15:dbTables>
              <x15:dbTable name="DimProduct"/>
            </x15:dbTables>
          </x15:oledbPr>
        </x15:connection>
      </ext>
    </extLst>
  </connection>
  <connection id="6" xr16:uid="{9C89B24F-98E3-4E72-AEE5-983571F33170}" name="Query - DimSalesTerritory" description="Connection to the 'DimSalesTerritory' query in the workbook." type="100" refreshedVersion="8" minRefreshableVersion="5">
    <extLst>
      <ext xmlns:x15="http://schemas.microsoft.com/office/spreadsheetml/2010/11/main" uri="{DE250136-89BD-433C-8126-D09CA5730AF9}">
        <x15:connection id="4415a7b6-ac5f-43d3-9ef6-7aa369221d0c">
          <x15:oledbPr connection="Provider=Microsoft.Mashup.OleDb.1;Data Source=$Workbook$;Location=DimSalesTerritory;Extended Properties=&quot;&quot;">
            <x15:dbTables>
              <x15:dbTable name="DimSalesTerritory"/>
            </x15:dbTables>
          </x15:oledbPr>
        </x15:connection>
      </ext>
    </extLst>
  </connection>
  <connection id="7" xr16:uid="{C0AF0550-61F5-4807-BDAE-1818DD77D362}" name="Query - FactInternetSales" description="Connection to the 'FactInternetSales' query in the workbook." type="100" refreshedVersion="8" minRefreshableVersion="5">
    <extLst>
      <ext xmlns:x15="http://schemas.microsoft.com/office/spreadsheetml/2010/11/main" uri="{DE250136-89BD-433C-8126-D09CA5730AF9}">
        <x15:connection id="01292096-2648-4064-894a-4194f46c5f8b">
          <x15:oledbPr connection="Provider=Microsoft.Mashup.OleDb.1;Data Source=$Workbook$;Location=FactInternetSales;Extended Properties=&quot;&quot;">
            <x15:dbTables>
              <x15:dbTable name="FactInternetSales"/>
            </x15:dbTables>
          </x15:oledbPr>
        </x15:connection>
      </ext>
    </extLst>
  </connection>
  <connection id="8" xr16:uid="{D6FF6921-1191-4372-9558-77931C0FD72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<sst xmlns="http://schemas.openxmlformats.org/spreadsheetml/2006/main" count="113" uniqueCount="73">
  <si>
    <t>#Transaction</t>
  </si>
  <si>
    <t>All products</t>
  </si>
  <si>
    <t>Sold products</t>
  </si>
  <si>
    <t>Unsold</t>
  </si>
  <si>
    <t>Profit margin%</t>
  </si>
  <si>
    <t xml:space="preserve"> COGS</t>
  </si>
  <si>
    <t xml:space="preserve"> Total Revenue</t>
  </si>
  <si>
    <t xml:space="preserve"> Total Profit</t>
  </si>
  <si>
    <t xml:space="preserve"> OrderQuantity</t>
  </si>
  <si>
    <t>Year</t>
  </si>
  <si>
    <t>option button</t>
  </si>
  <si>
    <t>Above Average</t>
  </si>
  <si>
    <t>BF9969</t>
  </si>
  <si>
    <t>Above average</t>
  </si>
  <si>
    <t>Total</t>
  </si>
  <si>
    <t>Percentage</t>
  </si>
  <si>
    <t>F2561D</t>
  </si>
  <si>
    <t>Caption</t>
  </si>
  <si>
    <t xml:space="preserve">  Revenue</t>
  </si>
  <si>
    <t xml:space="preserve">  Profit</t>
  </si>
  <si>
    <t>check selected year</t>
  </si>
  <si>
    <t>Total profit</t>
  </si>
  <si>
    <t>Selected year</t>
  </si>
  <si>
    <t>Previous year</t>
  </si>
  <si>
    <t>Profit</t>
  </si>
  <si>
    <t>YoY</t>
  </si>
  <si>
    <t>Total Revenue</t>
  </si>
  <si>
    <t>Revenue</t>
  </si>
  <si>
    <t>COGS</t>
  </si>
  <si>
    <t>Total COGS</t>
  </si>
  <si>
    <t>Margin</t>
  </si>
  <si>
    <t>Total Qty</t>
  </si>
  <si>
    <t>Quantity</t>
  </si>
  <si>
    <t>Total Transaction</t>
  </si>
  <si>
    <t>Transaction</t>
  </si>
  <si>
    <t>%Profit Margin</t>
  </si>
  <si>
    <t>Apr</t>
  </si>
  <si>
    <t>Feb</t>
  </si>
  <si>
    <t>Jan</t>
  </si>
  <si>
    <t>Jul</t>
  </si>
  <si>
    <t>Jun</t>
  </si>
  <si>
    <t>Mar</t>
  </si>
  <si>
    <t>May</t>
  </si>
  <si>
    <t>Aug</t>
  </si>
  <si>
    <t>Dec</t>
  </si>
  <si>
    <t>Nov</t>
  </si>
  <si>
    <t>Oct</t>
  </si>
  <si>
    <t>Sep</t>
  </si>
  <si>
    <t>Month Name</t>
  </si>
  <si>
    <t>£3</t>
  </si>
  <si>
    <t>3E593F</t>
  </si>
  <si>
    <t>Day Name</t>
  </si>
  <si>
    <t>Fri</t>
  </si>
  <si>
    <t>Mon</t>
  </si>
  <si>
    <t>Sat</t>
  </si>
  <si>
    <t>Sun</t>
  </si>
  <si>
    <t>Thu</t>
  </si>
  <si>
    <t>Tue</t>
  </si>
  <si>
    <t>Wed</t>
  </si>
  <si>
    <t>Highlight</t>
  </si>
  <si>
    <t>Week type</t>
  </si>
  <si>
    <t>Weekday</t>
  </si>
  <si>
    <t>Weekend</t>
  </si>
  <si>
    <t>%</t>
  </si>
  <si>
    <t>Top</t>
  </si>
  <si>
    <t>CCB498</t>
  </si>
  <si>
    <t>Sum of Total Profit</t>
  </si>
  <si>
    <t>Prefix</t>
  </si>
  <si>
    <t>Qtr-1</t>
  </si>
  <si>
    <t>Qtr-2</t>
  </si>
  <si>
    <t>Qtr-3</t>
  </si>
  <si>
    <t>Qtr-4</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</si>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</sst>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_(* \(#,##0.00\);_(* &quot;-&quot;??_);_(@_)"/>
    <numFmt numFmtId="164" formatCode="0.0%;\-0.0%;0.0%"/>
    <numFmt numFmtId="165" formatCode="[&lt;999999]0.00,&quot;K&quot;;[&lt;999999999]0.00,,&quot;M&quot;;0.00&quot;B&quot;"/>
    <numFmt numFmtId="166" formatCode="[&lt;999999]&quot;$&quot;0.00,&quot;K&quot;;[&lt;999999999]&quot;$&quot;0.00,,&quot;M&quot;;&quot;$&quot;0.00&quot;B&quot;"/>
    <numFmt numFmtId="167" formatCode="_(* #,##0_);_(* \(#,##0\);_(* &quot;-&quot;??_);_(@_)"/>
    <numFmt numFmtId="168" formatCode="0.0%"/>
    <numFmt numFmtId="169" formatCode="[&lt;999999]&quot;$&quot;#,&quot;K&quot;;[&lt;999999999]&quot;$&quot;#,,&quot;M&quot;;&quot;$&quot;#&quot;B&quot;"/>
    <numFmt numFmtId="170" formatCode="\+0.00%;\-0.00%;0.00%"/>
  </numFmts>
  <fonts count="5" x14ac:knownFonts="1">
    <font>
      <sz val="11"/>
      <color theme="1"/>
      <name val="Calibri"/>
      <family val="2"/>
      <scheme val="minor"/>
    </font>
    <font>
      <sz val="8"/>
      <color rgb="FF000000"/>
      <name val="Segoe UI"/>
      <family val="2"/>
    </font>
    <font>
      <sz val="11"/>
      <color theme="1"/>
      <name val="Calibri"/>
      <family val="2"/>
      <scheme val="minor"/>
    </font>
    <font>
      <sz val="11"/>
      <color rgb="FFFF0000"/>
      <name val="Calibri"/>
      <family val="2"/>
      <scheme val="minor"/>
    </font>
    <font>
      <sz val="11"/>
      <color theme="0" tint="-4.9989318521683403E-2"/>
      <name val="Calibri"/>
      <family val="2"/>
      <scheme val="minor"/>
    </font>
  </fonts>
  <fills count="6">
    <fill>
      <patternFill patternType="none"/>
    </fill>
    <fill>
      <patternFill patternType="gray125"/>
    </fill>
    <fill>
      <patternFill patternType="solid">
        <fgColor rgb="FFFFFF00"/>
        <bgColor indexed="64"/>
      </patternFill>
    </fill>
    <fill>
      <patternFill patternType="solid">
        <fgColor rgb="FFC00000"/>
        <bgColor indexed="64"/>
      </patternFill>
    </fill>
    <fill>
      <patternFill patternType="solid">
        <fgColor theme="5" tint="-0.249977111117893"/>
        <bgColor indexed="64"/>
      </patternFill>
    </fill>
    <fill>
      <patternFill patternType="solid">
        <fgColor theme="0"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43" fontId="2" fillId="0" borderId="0" applyFont="0" applyFill="0" applyBorder="0" applyAlignment="0" applyProtection="0"/>
    <xf numFmtId="9" fontId="2" fillId="0" borderId="0" applyFont="0" applyFill="0" applyBorder="0" applyAlignment="0" applyProtection="0"/>
  </cellStyleXfs>
  <cellXfs count="29">
    <xf numFmtId="0" fontId="0" fillId="0" borderId="0" xfId="0"/>
    <xf numFmtId="1" fontId="0" fillId="0" borderId="0" xfId="0" applyNumberFormat="1"/>
    <xf numFmtId="164" fontId="0" fillId="0" borderId="0" xfId="0" applyNumberFormat="1"/>
    <xf numFmtId="165" fontId="0" fillId="0" borderId="0" xfId="0" applyNumberFormat="1"/>
    <xf numFmtId="166" fontId="0" fillId="0" borderId="0" xfId="0" applyNumberFormat="1"/>
    <xf numFmtId="0" fontId="3" fillId="2" borderId="0" xfId="0" applyFont="1" applyFill="1"/>
    <xf numFmtId="0" fontId="0" fillId="0" borderId="1" xfId="0" pivotButton="1" applyBorder="1"/>
    <xf numFmtId="0" fontId="0" fillId="0" borderId="1" xfId="0" applyBorder="1"/>
    <xf numFmtId="165" fontId="0" fillId="0" borderId="1" xfId="0" applyNumberFormat="1" applyBorder="1"/>
    <xf numFmtId="166" fontId="0" fillId="0" borderId="1" xfId="0" applyNumberFormat="1" applyBorder="1"/>
    <xf numFmtId="167" fontId="0" fillId="0" borderId="1" xfId="0" applyNumberFormat="1" applyBorder="1"/>
    <xf numFmtId="168" fontId="0" fillId="0" borderId="0" xfId="2" applyNumberFormat="1" applyFont="1"/>
    <xf numFmtId="169" fontId="0" fillId="0" borderId="1" xfId="1" applyNumberFormat="1" applyFont="1" applyBorder="1"/>
    <xf numFmtId="0" fontId="0" fillId="3" borderId="0" xfId="0" applyFill="1"/>
    <xf numFmtId="0" fontId="0" fillId="0" borderId="0" xfId="0" pivotButton="1"/>
    <xf numFmtId="168" fontId="0" fillId="0" borderId="1" xfId="2" applyNumberFormat="1" applyFont="1" applyBorder="1"/>
    <xf numFmtId="168" fontId="0" fillId="0" borderId="0" xfId="0" applyNumberFormat="1"/>
    <xf numFmtId="0" fontId="4" fillId="3" borderId="0" xfId="0" applyFont="1" applyFill="1"/>
    <xf numFmtId="0" fontId="4" fillId="3" borderId="1" xfId="0" applyFont="1" applyFill="1" applyBorder="1"/>
    <xf numFmtId="170" fontId="4" fillId="3" borderId="0" xfId="0" applyNumberFormat="1" applyFont="1" applyFill="1"/>
    <xf numFmtId="10" fontId="0" fillId="0" borderId="1" xfId="0" applyNumberFormat="1" applyBorder="1"/>
    <xf numFmtId="166" fontId="0" fillId="0" borderId="1" xfId="2" applyNumberFormat="1" applyFont="1" applyBorder="1"/>
    <xf numFmtId="11" fontId="0" fillId="0" borderId="0" xfId="0" applyNumberFormat="1"/>
    <xf numFmtId="0" fontId="0" fillId="4" borderId="0" xfId="0" applyFill="1"/>
    <xf numFmtId="2" fontId="0" fillId="0" borderId="0" xfId="0" applyNumberFormat="1"/>
    <xf numFmtId="0" fontId="0" fillId="2" borderId="0" xfId="0" applyFill="1"/>
    <xf numFmtId="9" fontId="0" fillId="0" borderId="0" xfId="0" applyNumberFormat="1"/>
    <xf numFmtId="169" fontId="0" fillId="0" borderId="0" xfId="0" applyNumberFormat="1"/>
    <xf numFmtId="0" fontId="0" fillId="5" borderId="0" xfId="0" applyFill="1"/>
  </cellXfs>
  <cellStyles count="3">
    <cellStyle name="Comma" xfId="1" builtinId="3"/>
    <cellStyle name="Normal" xfId="0" builtinId="0"/>
    <cellStyle name="Percent" xfId="2" builtinId="5"/>
  </cellStyles>
  <dxfs count="26">
    <dxf>
      <numFmt numFmtId="166" formatCode="[&lt;999999]&quot;$&quot;0.00,&quot;K&quot;;[&lt;999999999]&quot;$&quot;0.00,,&quot;M&quot;;&quot;$&quot;0.00&quot;B&quot;"/>
    </dxf>
    <dxf>
      <numFmt numFmtId="166" formatCode="[&lt;999999]&quot;$&quot;0.00,&quot;K&quot;;[&lt;999999999]&quot;$&quot;0.00,,&quot;M&quot;;&quot;$&quot;0.00&quot;B&quot;"/>
    </dxf>
    <dxf>
      <numFmt numFmtId="13" formatCode="0%"/>
    </dxf>
    <dxf>
      <numFmt numFmtId="14" formatCode="0.00%"/>
    </dxf>
    <dxf>
      <numFmt numFmtId="166" formatCode="[&lt;999999]&quot;$&quot;0.00,&quot;K&quot;;[&lt;999999999]&quot;$&quot;0.00,,&quot;M&quot;;&quot;$&quot;0.00&quot;B&quot;"/>
    </dxf>
    <dxf>
      <numFmt numFmtId="169" formatCode="[&lt;999999]&quot;$&quot;#,&quot;K&quot;;[&lt;999999999]&quot;$&quot;#,,&quot;M&quot;;&quot;$&quot;#&quot;B&quot;"/>
    </dxf>
    <dxf>
      <numFmt numFmtId="166" formatCode="[&lt;999999]&quot;$&quot;0.00,&quot;K&quot;;[&lt;999999999]&quot;$&quot;0.00,,&quot;M&quot;;&quot;$&quot;0.00&quot;B&quot;"/>
    </dxf>
    <dxf>
      <numFmt numFmtId="166" formatCode="[&lt;999999]&quot;$&quot;0.00,&quot;K&quot;;[&lt;999999999]&quot;$&quot;0.00,,&quot;M&quot;;&quot;$&quot;0.00&quot;B&quot;"/>
    </dxf>
    <dxf>
      <numFmt numFmtId="165" formatCode="[&lt;999999]0.00,&quot;K&quot;;[&lt;999999999]0.00,,&quot;M&quot;;0.00&quot;B&quot;"/>
    </dxf>
    <dxf>
      <numFmt numFmtId="165" formatCode="[&lt;999999]0.00,&quot;K&quot;;[&lt;999999999]0.00,,&quot;M&quot;;0.00&quot;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lt;999999]&quot;$&quot;0.00,&quot;K&quot;;[&lt;999999999]&quot;$&quot;0.00,,&quot;M&quot;;&quot;$&quot;0.00&quot;B&quot;"/>
    </dxf>
    <dxf>
      <numFmt numFmtId="165" formatCode="[&lt;999999]0.00,&quot;K&quot;;[&lt;999999999]0.00,,&quot;M&quot;;0.00&quot;B&quot;"/>
    </dxf>
    <dxf>
      <numFmt numFmtId="166" formatCode="[&lt;999999]&quot;$&quot;0.00,&quot;K&quot;;[&lt;999999999]&quot;$&quot;0.00,,&quot;M&quot;;&quot;$&quot;0.00&quot;B&quot;"/>
    </dxf>
    <dxf>
      <numFmt numFmtId="165" formatCode="[&lt;999999]0.00,&quot;K&quot;;[&lt;999999999]0.00,,&quot;M&quot;;0.00&quot;B&quot;"/>
    </dxf>
    <dxf>
      <numFmt numFmtId="165" formatCode="[&lt;999999]0.00,&quot;K&quot;;[&lt;999999999]0.00,,&quot;M&quot;;0.00&quot;B&quot;"/>
    </dxf>
    <dxf>
      <font>
        <b/>
        <color theme="1"/>
      </font>
      <border>
        <bottom style="thin">
          <color theme="4"/>
        </bottom>
        <vertical/>
        <horizontal/>
      </border>
    </dxf>
    <dxf>
      <font>
        <color theme="1"/>
      </font>
      <fill>
        <patternFill>
          <bgColor theme="0" tint="-0.14996795556505021"/>
        </patternFill>
      </fill>
      <border diagonalUp="0" diagonalDown="0">
        <left/>
        <right/>
        <top/>
        <bottom/>
        <vertical/>
        <horizontal/>
      </border>
    </dxf>
  </dxfs>
  <tableStyles count="1" defaultTableStyle="TableStyleMedium2" defaultPivotStyle="PivotStyleLight16">
    <tableStyle name="SlicerStyleLight1 2" pivot="0" table="0" count="10" xr9:uid="{925774DC-9D6F-4D62-96E6-490C15F8C865}">
      <tableStyleElement type="wholeTable" dxfId="25"/>
      <tableStyleElement type="headerRow" dxfId="24"/>
    </tableStyle>
  </tableStyles>
  <colors>
    <mruColors>
      <color rgb="FF811844"/>
      <color rgb="FFF2561D"/>
      <color rgb="FF3E593F"/>
      <color rgb="FFCCB498"/>
      <color rgb="FF393E46"/>
      <color rgb="FF4F200D"/>
      <color rgb="FF8A0000"/>
      <color rgb="FFBA487F"/>
      <color rgb="FFBF9969"/>
      <color rgb="FF7D3315"/>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rgb="FF811844"/>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9.xml"/><Relationship Id="rId18" Type="http://schemas.openxmlformats.org/officeDocument/2006/relationships/theme" Target="theme/theme1.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haredStrings" Target="sharedStrings.xml"/><Relationship Id="rId34" Type="http://schemas.openxmlformats.org/officeDocument/2006/relationships/customXml" Target="../customXml/item10.xml"/><Relationship Id="rId42" Type="http://schemas.openxmlformats.org/officeDocument/2006/relationships/customXml" Target="../customXml/item18.xml"/><Relationship Id="rId47" Type="http://schemas.openxmlformats.org/officeDocument/2006/relationships/customXml" Target="../customXml/item23.xml"/><Relationship Id="rId50" Type="http://schemas.openxmlformats.org/officeDocument/2006/relationships/customXml" Target="../customXml/item26.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microsoft.com/office/2007/relationships/slicerCache" Target="slicerCaches/slicerCache2.xml"/><Relationship Id="rId29" Type="http://schemas.openxmlformats.org/officeDocument/2006/relationships/customXml" Target="../customXml/item5.xml"/><Relationship Id="rId11" Type="http://schemas.openxmlformats.org/officeDocument/2006/relationships/pivotCacheDefinition" Target="pivotCache/pivotCacheDefinition7.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45" Type="http://schemas.openxmlformats.org/officeDocument/2006/relationships/customXml" Target="../customXml/item21.xml"/><Relationship Id="rId5" Type="http://schemas.openxmlformats.org/officeDocument/2006/relationships/pivotCacheDefinition" Target="pivotCache/pivotCacheDefinition1.xml"/><Relationship Id="rId15" Type="http://schemas.microsoft.com/office/2007/relationships/slicerCache" Target="slicerCaches/slicerCache1.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49" Type="http://schemas.openxmlformats.org/officeDocument/2006/relationships/customXml" Target="../customXml/item25.xml"/><Relationship Id="rId10" Type="http://schemas.openxmlformats.org/officeDocument/2006/relationships/pivotCacheDefinition" Target="pivotCache/pivotCacheDefinition6.xml"/><Relationship Id="rId19" Type="http://schemas.openxmlformats.org/officeDocument/2006/relationships/connections" Target="connections.xml"/><Relationship Id="rId31" Type="http://schemas.openxmlformats.org/officeDocument/2006/relationships/customXml" Target="../customXml/item7.xml"/><Relationship Id="rId44" Type="http://schemas.openxmlformats.org/officeDocument/2006/relationships/customXml" Target="../customXml/item20.xml"/><Relationship Id="rId52" Type="http://schemas.openxmlformats.org/officeDocument/2006/relationships/customXml" Target="../customXml/item28.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sheetMetadata" Target="metadata.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43" Type="http://schemas.openxmlformats.org/officeDocument/2006/relationships/customXml" Target="../customXml/item19.xml"/><Relationship Id="rId48" Type="http://schemas.openxmlformats.org/officeDocument/2006/relationships/customXml" Target="../customXml/item24.xml"/><Relationship Id="rId8" Type="http://schemas.openxmlformats.org/officeDocument/2006/relationships/pivotCacheDefinition" Target="pivotCache/pivotCacheDefinition4.xml"/><Relationship Id="rId51" Type="http://schemas.openxmlformats.org/officeDocument/2006/relationships/customXml" Target="../customXml/item27.xml"/><Relationship Id="rId3" Type="http://schemas.openxmlformats.org/officeDocument/2006/relationships/worksheet" Target="worksheets/sheet3.xml"/><Relationship Id="rId12" Type="http://schemas.openxmlformats.org/officeDocument/2006/relationships/pivotCacheDefinition" Target="pivotCache/pivotCacheDefinition8.xml"/><Relationship Id="rId17" Type="http://schemas.microsoft.com/office/2007/relationships/slicerCache" Target="slicerCaches/slicerCache3.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 Id="rId46" Type="http://schemas.openxmlformats.org/officeDocument/2006/relationships/customXml" Target="../customXml/item22.xml"/><Relationship Id="rId20" Type="http://schemas.openxmlformats.org/officeDocument/2006/relationships/styles" Target="styles.xml"/><Relationship Id="rId41"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6315789473684213E-2"/>
          <c:y val="0.1743119266055046"/>
          <c:w val="0.9073684210526316"/>
          <c:h val="0.612859929206097"/>
        </c:manualLayout>
      </c:layout>
      <c:barChart>
        <c:barDir val="col"/>
        <c:grouping val="clustered"/>
        <c:varyColors val="0"/>
        <c:ser>
          <c:idx val="0"/>
          <c:order val="0"/>
          <c:tx>
            <c:strRef>
              <c:f>Analysis!$B$16</c:f>
              <c:strCache>
                <c:ptCount val="1"/>
                <c:pt idx="0">
                  <c:v>Year</c:v>
                </c:pt>
              </c:strCache>
            </c:strRef>
          </c:tx>
          <c:spPr>
            <a:solidFill>
              <a:schemeClr val="accent1"/>
            </a:solidFill>
            <a:ln>
              <a:noFill/>
            </a:ln>
            <a:effectLst/>
          </c:spPr>
          <c:invertIfNegative val="0"/>
          <c:cat>
            <c:numRef>
              <c:f>Analysis!$B$17:$B$20</c:f>
              <c:numCache>
                <c:formatCode>General</c:formatCode>
                <c:ptCount val="4"/>
                <c:pt idx="0">
                  <c:v>2005</c:v>
                </c:pt>
                <c:pt idx="1">
                  <c:v>2006</c:v>
                </c:pt>
                <c:pt idx="2">
                  <c:v>2007</c:v>
                </c:pt>
                <c:pt idx="3">
                  <c:v>2008</c:v>
                </c:pt>
              </c:numCache>
            </c:numRef>
          </c:cat>
          <c:val>
            <c:numRef>
              <c:f>Analysis!$B$17:$B$20</c:f>
              <c:numCache>
                <c:formatCode>General</c:formatCode>
                <c:ptCount val="4"/>
                <c:pt idx="0">
                  <c:v>2005</c:v>
                </c:pt>
                <c:pt idx="1">
                  <c:v>2006</c:v>
                </c:pt>
                <c:pt idx="2">
                  <c:v>2007</c:v>
                </c:pt>
                <c:pt idx="3">
                  <c:v>2008</c:v>
                </c:pt>
              </c:numCache>
            </c:numRef>
          </c:val>
          <c:extLst>
            <c:ext xmlns:c16="http://schemas.microsoft.com/office/drawing/2014/chart" uri="{C3380CC4-5D6E-409C-BE32-E72D297353CC}">
              <c16:uniqueId val="{00000000-95D8-4313-B601-3893C0A7976C}"/>
            </c:ext>
          </c:extLst>
        </c:ser>
        <c:ser>
          <c:idx val="1"/>
          <c:order val="1"/>
          <c:tx>
            <c:strRef>
              <c:f>Analysis!$C$16</c:f>
              <c:strCache>
                <c:ptCount val="1"/>
                <c:pt idx="0">
                  <c:v>#Transaction</c:v>
                </c:pt>
              </c:strCache>
            </c:strRef>
          </c:tx>
          <c:spPr>
            <a:solidFill>
              <a:schemeClr val="accent4">
                <a:lumMod val="20000"/>
                <a:lumOff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Analysis!$B$17:$B$20</c:f>
              <c:numCache>
                <c:formatCode>General</c:formatCode>
                <c:ptCount val="4"/>
                <c:pt idx="0">
                  <c:v>2005</c:v>
                </c:pt>
                <c:pt idx="1">
                  <c:v>2006</c:v>
                </c:pt>
                <c:pt idx="2">
                  <c:v>2007</c:v>
                </c:pt>
                <c:pt idx="3">
                  <c:v>2008</c:v>
                </c:pt>
              </c:numCache>
            </c:numRef>
          </c:cat>
          <c:val>
            <c:numRef>
              <c:f>Analysis!$C$17:$C$20</c:f>
              <c:numCache>
                <c:formatCode>[&lt;999999]"$"#,"K";[&lt;999999999]"$"#,,"M";"$"#"B"</c:formatCode>
                <c:ptCount val="4"/>
                <c:pt idx="0">
                  <c:v>59</c:v>
                </c:pt>
                <c:pt idx="1">
                  <c:v>233</c:v>
                </c:pt>
                <c:pt idx="2">
                  <c:v>2291</c:v>
                </c:pt>
                <c:pt idx="3">
                  <c:v>2975</c:v>
                </c:pt>
              </c:numCache>
            </c:numRef>
          </c:val>
          <c:extLst>
            <c:ext xmlns:c16="http://schemas.microsoft.com/office/drawing/2014/chart" uri="{C3380CC4-5D6E-409C-BE32-E72D297353CC}">
              <c16:uniqueId val="{00000001-95D8-4313-B601-3893C0A7976C}"/>
            </c:ext>
          </c:extLst>
        </c:ser>
        <c:ser>
          <c:idx val="3"/>
          <c:order val="3"/>
          <c:tx>
            <c:strRef>
              <c:f>Analysis!$E$16</c:f>
              <c:strCache>
                <c:ptCount val="1"/>
                <c:pt idx="0">
                  <c:v>Above Average</c:v>
                </c:pt>
              </c:strCache>
            </c:strRef>
          </c:tx>
          <c:spPr>
            <a:solidFill>
              <a:srgbClr val="811844"/>
            </a:solidFill>
            <a:ln>
              <a:noFill/>
            </a:ln>
            <a:effectLst/>
          </c:spPr>
          <c:invertIfNegative val="0"/>
          <c:val>
            <c:numRef>
              <c:f>Analysis!$E$17:$E$20</c:f>
              <c:numCache>
                <c:formatCode>General</c:formatCode>
                <c:ptCount val="4"/>
                <c:pt idx="0">
                  <c:v>0</c:v>
                </c:pt>
                <c:pt idx="1">
                  <c:v>0</c:v>
                </c:pt>
                <c:pt idx="2">
                  <c:v>2291</c:v>
                </c:pt>
                <c:pt idx="3">
                  <c:v>2975</c:v>
                </c:pt>
              </c:numCache>
            </c:numRef>
          </c:val>
          <c:extLst>
            <c:ext xmlns:c16="http://schemas.microsoft.com/office/drawing/2014/chart" uri="{C3380CC4-5D6E-409C-BE32-E72D297353CC}">
              <c16:uniqueId val="{00000003-95D8-4313-B601-3893C0A7976C}"/>
            </c:ext>
          </c:extLst>
        </c:ser>
        <c:dLbls>
          <c:showLegendKey val="0"/>
          <c:showVal val="0"/>
          <c:showCatName val="0"/>
          <c:showSerName val="0"/>
          <c:showPercent val="0"/>
          <c:showBubbleSize val="0"/>
        </c:dLbls>
        <c:gapWidth val="219"/>
        <c:overlap val="100"/>
        <c:axId val="1330765103"/>
        <c:axId val="1330765583"/>
      </c:barChart>
      <c:lineChart>
        <c:grouping val="standard"/>
        <c:varyColors val="0"/>
        <c:ser>
          <c:idx val="2"/>
          <c:order val="2"/>
          <c:tx>
            <c:strRef>
              <c:f>Analysis!$D$16</c:f>
              <c:strCache>
                <c:ptCount val="1"/>
                <c:pt idx="0">
                  <c:v>Average#Transaction</c:v>
                </c:pt>
              </c:strCache>
            </c:strRef>
          </c:tx>
          <c:spPr>
            <a:ln w="12700" cap="rnd">
              <a:solidFill>
                <a:schemeClr val="accent3"/>
              </a:solidFill>
              <a:round/>
            </a:ln>
            <a:effectLst/>
          </c:spPr>
          <c:marker>
            <c:symbol val="none"/>
          </c:marker>
          <c:val>
            <c:numRef>
              <c:f>Analysis!$D$17:$D$20</c:f>
              <c:numCache>
                <c:formatCode>_(* #,##0_);_(* \(#,##0\);_(* "-"??_);_(@_)</c:formatCode>
                <c:ptCount val="4"/>
                <c:pt idx="0">
                  <c:v>1389.5</c:v>
                </c:pt>
                <c:pt idx="1">
                  <c:v>1389.5</c:v>
                </c:pt>
                <c:pt idx="2">
                  <c:v>1389.5</c:v>
                </c:pt>
                <c:pt idx="3">
                  <c:v>1389.5</c:v>
                </c:pt>
              </c:numCache>
            </c:numRef>
          </c:val>
          <c:smooth val="0"/>
          <c:extLst>
            <c:ext xmlns:c16="http://schemas.microsoft.com/office/drawing/2014/chart" uri="{C3380CC4-5D6E-409C-BE32-E72D297353CC}">
              <c16:uniqueId val="{00000002-95D8-4313-B601-3893C0A7976C}"/>
            </c:ext>
          </c:extLst>
        </c:ser>
        <c:dLbls>
          <c:showLegendKey val="0"/>
          <c:showVal val="0"/>
          <c:showCatName val="0"/>
          <c:showSerName val="0"/>
          <c:showPercent val="0"/>
          <c:showBubbleSize val="0"/>
        </c:dLbls>
        <c:marker val="1"/>
        <c:smooth val="0"/>
        <c:axId val="1330765103"/>
        <c:axId val="1330765583"/>
      </c:lineChart>
      <c:catAx>
        <c:axId val="1330765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0765583"/>
        <c:crosses val="autoZero"/>
        <c:auto val="1"/>
        <c:lblAlgn val="ctr"/>
        <c:lblOffset val="100"/>
        <c:noMultiLvlLbl val="0"/>
      </c:catAx>
      <c:valAx>
        <c:axId val="1330765583"/>
        <c:scaling>
          <c:orientation val="minMax"/>
        </c:scaling>
        <c:delete val="1"/>
        <c:axPos val="l"/>
        <c:numFmt formatCode="General" sourceLinked="1"/>
        <c:majorTickMark val="none"/>
        <c:minorTickMark val="none"/>
        <c:tickLblPos val="nextTo"/>
        <c:crossAx val="1330765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[youtube project.xlsx]Analysis (2)!PivotTable2</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4F200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1820757794149536E-2"/>
          <c:y val="0.35738831615120276"/>
          <c:w val="0.93635848441170089"/>
          <c:h val="0.48317341775577027"/>
        </c:manualLayout>
      </c:layout>
      <c:lineChart>
        <c:grouping val="standard"/>
        <c:varyColors val="0"/>
        <c:ser>
          <c:idx val="0"/>
          <c:order val="0"/>
          <c:tx>
            <c:strRef>
              <c:f>'Analysis (2)'!$C$2</c:f>
              <c:strCache>
                <c:ptCount val="1"/>
                <c:pt idx="0">
                  <c:v>Total</c:v>
                </c:pt>
              </c:strCache>
            </c:strRef>
          </c:tx>
          <c:spPr>
            <a:ln w="28575" cap="rnd">
              <a:solidFill>
                <a:srgbClr val="4F200D"/>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(2)'!$B$3:$B$14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 (2)'!$C$3:$C$14</c:f>
              <c:numCache>
                <c:formatCode>[&lt;999999]"$"#,"K";[&lt;999999999]"$"#,,"M";"$"#"B"</c:formatCode>
                <c:ptCount val="12"/>
                <c:pt idx="0">
                  <c:v>186081.40080000003</c:v>
                </c:pt>
                <c:pt idx="1">
                  <c:v>142222.64320000002</c:v>
                </c:pt>
                <c:pt idx="2">
                  <c:v>261442.31330000001</c:v>
                </c:pt>
                <c:pt idx="3">
                  <c:v>224796.3347999999</c:v>
                </c:pt>
                <c:pt idx="4">
                  <c:v>227435.65129999982</c:v>
                </c:pt>
                <c:pt idx="5">
                  <c:v>364634.8572999998</c:v>
                </c:pt>
                <c:pt idx="6">
                  <c:v>388992.30360000016</c:v>
                </c:pt>
                <c:pt idx="7">
                  <c:v>379877.33180000045</c:v>
                </c:pt>
                <c:pt idx="8">
                  <c:v>416410.69139999989</c:v>
                </c:pt>
                <c:pt idx="9">
                  <c:v>349782.33669999993</c:v>
                </c:pt>
                <c:pt idx="10">
                  <c:v>429816.64179999998</c:v>
                </c:pt>
                <c:pt idx="11">
                  <c:v>862792.07990000036</c:v>
                </c:pt>
              </c:numCache>
            </c:numRef>
          </c:val>
          <c:smooth val="0"/>
          <c:extLst>
            <c:ext xmlns:c16="http://schemas.microsoft.com/office/drawing/2014/chart" uri="{C3380CC4-5D6E-409C-BE32-E72D297353CC}">
              <c16:uniqueId val="{00000000-4129-435B-94AF-FD888F5E199C}"/>
            </c:ext>
          </c:extLst>
        </c:ser>
        <c:dLbls>
          <c:dLblPos val="t"/>
          <c:showLegendKey val="0"/>
          <c:showVal val="1"/>
          <c:showCatName val="0"/>
          <c:showSerName val="0"/>
          <c:showPercent val="0"/>
          <c:showBubbleSize val="0"/>
        </c:dLbls>
        <c:smooth val="0"/>
        <c:axId val="880572384"/>
        <c:axId val="880572864"/>
      </c:lineChart>
      <c:catAx>
        <c:axId val="880572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0572864"/>
        <c:crosses val="autoZero"/>
        <c:auto val="1"/>
        <c:lblAlgn val="ctr"/>
        <c:lblOffset val="100"/>
        <c:noMultiLvlLbl val="0"/>
      </c:catAx>
      <c:valAx>
        <c:axId val="880572864"/>
        <c:scaling>
          <c:orientation val="minMax"/>
        </c:scaling>
        <c:delete val="1"/>
        <c:axPos val="l"/>
        <c:numFmt formatCode="[&lt;999999]&quot;$&quot;#,&quot;K&quot;;[&lt;999999999]&quot;$&quot;#,,&quot;M&quot;;&quot;$&quot;#&quot;B&quot;" sourceLinked="1"/>
        <c:majorTickMark val="none"/>
        <c:minorTickMark val="none"/>
        <c:tickLblPos val="nextTo"/>
        <c:crossAx val="880572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6517852854959115E-2"/>
          <c:y val="0.32858536209673683"/>
          <c:w val="0.94696429429008178"/>
          <c:h val="0.49414461005082511"/>
        </c:manualLayout>
      </c:layout>
      <c:barChart>
        <c:barDir val="col"/>
        <c:grouping val="clustered"/>
        <c:varyColors val="0"/>
        <c:ser>
          <c:idx val="0"/>
          <c:order val="0"/>
          <c:tx>
            <c:strRef>
              <c:f>'Analysis (2)'!$O$2</c:f>
              <c:strCache>
                <c:ptCount val="1"/>
                <c:pt idx="0">
                  <c:v> Total Profit</c:v>
                </c:pt>
              </c:strCache>
            </c:strRef>
          </c:tx>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(2)'!$N$3:$N$9</c:f>
              <c:strCache>
                <c:ptCount val="7"/>
                <c:pt idx="0">
                  <c:v>Sun</c:v>
                </c:pt>
                <c:pt idx="1">
                  <c:v>Tue</c:v>
                </c:pt>
                <c:pt idx="2">
                  <c:v>Sat</c:v>
                </c:pt>
                <c:pt idx="3">
                  <c:v>Mon</c:v>
                </c:pt>
                <c:pt idx="4">
                  <c:v>Wed</c:v>
                </c:pt>
                <c:pt idx="5">
                  <c:v>Thu</c:v>
                </c:pt>
                <c:pt idx="6">
                  <c:v>Fri</c:v>
                </c:pt>
              </c:strCache>
            </c:strRef>
          </c:cat>
          <c:val>
            <c:numRef>
              <c:f>'Analysis (2)'!$O$3:$O$9</c:f>
              <c:numCache>
                <c:formatCode>[&lt;999999]"$"0.00,"K";[&lt;999999999]"$"0.00,,"M";"$"0.00"B"</c:formatCode>
                <c:ptCount val="7"/>
                <c:pt idx="0">
                  <c:v>694929.74890000082</c:v>
                </c:pt>
                <c:pt idx="1">
                  <c:v>642766.5798000003</c:v>
                </c:pt>
                <c:pt idx="2">
                  <c:v>611611.66779999994</c:v>
                </c:pt>
                <c:pt idx="3">
                  <c:v>586078.33810000005</c:v>
                </c:pt>
                <c:pt idx="4">
                  <c:v>576808.07340000046</c:v>
                </c:pt>
                <c:pt idx="5">
                  <c:v>561268.22519999964</c:v>
                </c:pt>
                <c:pt idx="6">
                  <c:v>560821.95270000026</c:v>
                </c:pt>
              </c:numCache>
            </c:numRef>
          </c:val>
          <c:extLst>
            <c:ext xmlns:c16="http://schemas.microsoft.com/office/drawing/2014/chart" uri="{C3380CC4-5D6E-409C-BE32-E72D297353CC}">
              <c16:uniqueId val="{00000000-CFB5-4BDB-B8A5-C83B7902F906}"/>
            </c:ext>
          </c:extLst>
        </c:ser>
        <c:ser>
          <c:idx val="1"/>
          <c:order val="1"/>
          <c:tx>
            <c:strRef>
              <c:f>'Analysis (2)'!$P$2</c:f>
              <c:strCache>
                <c:ptCount val="1"/>
                <c:pt idx="0">
                  <c:v>Highlight</c:v>
                </c:pt>
              </c:strCache>
            </c:strRef>
          </c:tx>
          <c:spPr>
            <a:solidFill>
              <a:srgbClr val="811844"/>
            </a:solidFill>
            <a:ln>
              <a:noFill/>
            </a:ln>
            <a:effectLst/>
          </c:spPr>
          <c:invertIfNegative val="0"/>
          <c:val>
            <c:numRef>
              <c:f>'Analysis (2)'!$P$3:$P$9</c:f>
              <c:numCache>
                <c:formatCode>0.00</c:formatCode>
                <c:ptCount val="7"/>
                <c:pt idx="0">
                  <c:v>694929.74890000082</c:v>
                </c:pt>
                <c:pt idx="1">
                  <c:v>642766.5798000003</c:v>
                </c:pt>
                <c:pt idx="2">
                  <c:v>611611.66779999994</c:v>
                </c:pt>
                <c:pt idx="3">
                  <c:v>0</c:v>
                </c:pt>
                <c:pt idx="4">
                  <c:v>0</c:v>
                </c:pt>
                <c:pt idx="5">
                  <c:v>0</c:v>
                </c:pt>
                <c:pt idx="6">
                  <c:v>0</c:v>
                </c:pt>
              </c:numCache>
            </c:numRef>
          </c:val>
          <c:extLst>
            <c:ext xmlns:c16="http://schemas.microsoft.com/office/drawing/2014/chart" uri="{C3380CC4-5D6E-409C-BE32-E72D297353CC}">
              <c16:uniqueId val="{00000001-CFB5-4BDB-B8A5-C83B7902F906}"/>
            </c:ext>
          </c:extLst>
        </c:ser>
        <c:dLbls>
          <c:showLegendKey val="0"/>
          <c:showVal val="0"/>
          <c:showCatName val="0"/>
          <c:showSerName val="0"/>
          <c:showPercent val="0"/>
          <c:showBubbleSize val="0"/>
        </c:dLbls>
        <c:gapWidth val="219"/>
        <c:overlap val="100"/>
        <c:axId val="880545024"/>
        <c:axId val="880528704"/>
      </c:barChart>
      <c:catAx>
        <c:axId val="880545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0528704"/>
        <c:crosses val="autoZero"/>
        <c:auto val="1"/>
        <c:lblAlgn val="ctr"/>
        <c:lblOffset val="100"/>
        <c:noMultiLvlLbl val="0"/>
      </c:catAx>
      <c:valAx>
        <c:axId val="880528704"/>
        <c:scaling>
          <c:orientation val="minMax"/>
        </c:scaling>
        <c:delete val="1"/>
        <c:axPos val="l"/>
        <c:numFmt formatCode="[&lt;999999]&quot;$&quot;0.00,&quot;K&quot;;[&lt;999999999]&quot;$&quot;0.00,,&quot;M&quot;;&quot;$&quot;0.00&quot;B&quot;" sourceLinked="1"/>
        <c:majorTickMark val="none"/>
        <c:minorTickMark val="none"/>
        <c:tickLblPos val="nextTo"/>
        <c:crossAx val="880545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[youtube project.xlsx]Analysis (2)!PivotTable9</c:name>
    <c:fmtId val="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3E593F"/>
          </a:solidFill>
          <a:ln w="19050">
            <a:solidFill>
              <a:schemeClr val="lt1"/>
            </a:solidFill>
          </a:ln>
          <a:effectLst/>
        </c:spPr>
      </c:pivotFmt>
      <c:pivotFmt>
        <c:idx val="2"/>
        <c:spPr>
          <a:solidFill>
            <a:schemeClr val="bg1">
              <a:lumMod val="75000"/>
            </a:schemeClr>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3E593F"/>
          </a:solidFill>
          <a:ln w="19050">
            <a:solidFill>
              <a:schemeClr val="lt1"/>
            </a:solidFill>
          </a:ln>
          <a:effectLst/>
        </c:spPr>
      </c:pivotFmt>
      <c:pivotFmt>
        <c:idx val="5"/>
        <c:spPr>
          <a:solidFill>
            <a:schemeClr val="bg1">
              <a:lumMod val="75000"/>
            </a:schemeClr>
          </a:solidFill>
          <a:ln w="19050">
            <a:solidFill>
              <a:schemeClr val="lt1"/>
            </a:solidFill>
          </a:ln>
          <a:effectLst/>
        </c:spPr>
      </c:pivotFmt>
      <c:pivotFmt>
        <c:idx val="6"/>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811844"/>
          </a:solidFill>
          <a:ln w="19050">
            <a:noFill/>
          </a:ln>
          <a:effectLst/>
        </c:spPr>
        <c:dLbl>
          <c:idx val="0"/>
          <c:layout>
            <c:manualLayout>
              <c:x val="4.0212761241592759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2444465452986126"/>
                  <c:h val="0.16784804284288227"/>
                </c:manualLayout>
              </c15:layout>
            </c:ext>
          </c:extLst>
        </c:dLbl>
      </c:pivotFmt>
      <c:pivotFmt>
        <c:idx val="8"/>
        <c:spPr>
          <a:solidFill>
            <a:schemeClr val="bg1">
              <a:lumMod val="50000"/>
            </a:schemeClr>
          </a:solidFill>
          <a:ln w="19050">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018933470723163"/>
                  <c:h val="0.16784804284288227"/>
                </c:manualLayout>
              </c15:layout>
            </c:ext>
          </c:extLst>
        </c:dLbl>
      </c:pivotFmt>
    </c:pivotFmts>
    <c:plotArea>
      <c:layout>
        <c:manualLayout>
          <c:layoutTarget val="inner"/>
          <c:xMode val="edge"/>
          <c:yMode val="edge"/>
          <c:x val="0.24679100808281024"/>
          <c:y val="0.17388512916273668"/>
          <c:w val="0.50641753149735769"/>
          <c:h val="0.59257130335644215"/>
        </c:manualLayout>
      </c:layout>
      <c:pieChart>
        <c:varyColors val="1"/>
        <c:ser>
          <c:idx val="0"/>
          <c:order val="0"/>
          <c:tx>
            <c:strRef>
              <c:f>'Analysis (2)'!$Z$2</c:f>
              <c:strCache>
                <c:ptCount val="1"/>
                <c:pt idx="0">
                  <c:v>Total</c:v>
                </c:pt>
              </c:strCache>
            </c:strRef>
          </c:tx>
          <c:spPr>
            <a:ln>
              <a:noFill/>
            </a:ln>
          </c:spPr>
          <c:dPt>
            <c:idx val="0"/>
            <c:bubble3D val="0"/>
            <c:spPr>
              <a:solidFill>
                <a:srgbClr val="811844"/>
              </a:solidFill>
              <a:ln w="19050">
                <a:noFill/>
              </a:ln>
              <a:effectLst/>
            </c:spPr>
            <c:extLst>
              <c:ext xmlns:c16="http://schemas.microsoft.com/office/drawing/2014/chart" uri="{C3380CC4-5D6E-409C-BE32-E72D297353CC}">
                <c16:uniqueId val="{00000001-EAB8-4B9D-8EC3-718A9C3986B8}"/>
              </c:ext>
            </c:extLst>
          </c:dPt>
          <c:dPt>
            <c:idx val="1"/>
            <c:bubble3D val="0"/>
            <c:spPr>
              <a:solidFill>
                <a:schemeClr val="bg1">
                  <a:lumMod val="50000"/>
                </a:schemeClr>
              </a:solidFill>
              <a:ln w="19050">
                <a:noFill/>
              </a:ln>
              <a:effectLst/>
            </c:spPr>
            <c:extLst>
              <c:ext xmlns:c16="http://schemas.microsoft.com/office/drawing/2014/chart" uri="{C3380CC4-5D6E-409C-BE32-E72D297353CC}">
                <c16:uniqueId val="{00000003-EAB8-4B9D-8EC3-718A9C3986B8}"/>
              </c:ext>
            </c:extLst>
          </c:dPt>
          <c:dLbls>
            <c:dLbl>
              <c:idx val="0"/>
              <c:layout>
                <c:manualLayout>
                  <c:x val="4.0212761241592759E-2"/>
                  <c:y val="0"/>
                </c:manualLayout>
              </c:layout>
              <c:dLblPos val="bestFit"/>
              <c:showLegendKey val="0"/>
              <c:showVal val="1"/>
              <c:showCatName val="0"/>
              <c:showSerName val="0"/>
              <c:showPercent val="0"/>
              <c:showBubbleSize val="0"/>
              <c:extLst>
                <c:ext xmlns:c15="http://schemas.microsoft.com/office/drawing/2012/chart" uri="{CE6537A1-D6FC-4f65-9D91-7224C49458BB}">
                  <c15:layout>
                    <c:manualLayout>
                      <c:w val="0.22444465452986126"/>
                      <c:h val="0.16784804284288227"/>
                    </c:manualLayout>
                  </c15:layout>
                </c:ext>
                <c:ext xmlns:c16="http://schemas.microsoft.com/office/drawing/2014/chart" uri="{C3380CC4-5D6E-409C-BE32-E72D297353CC}">
                  <c16:uniqueId val="{00000001-EAB8-4B9D-8EC3-718A9C3986B8}"/>
                </c:ext>
              </c:extLst>
            </c:dLbl>
            <c:dLbl>
              <c:idx val="1"/>
              <c:dLblPos val="outEnd"/>
              <c:showLegendKey val="0"/>
              <c:showVal val="1"/>
              <c:showCatName val="0"/>
              <c:showSerName val="0"/>
              <c:showPercent val="0"/>
              <c:showBubbleSize val="0"/>
              <c:extLst>
                <c:ext xmlns:c15="http://schemas.microsoft.com/office/drawing/2012/chart" uri="{CE6537A1-D6FC-4f65-9D91-7224C49458BB}">
                  <c15:layout>
                    <c:manualLayout>
                      <c:w val="0.23018933470723163"/>
                      <c:h val="0.16784804284288227"/>
                    </c:manualLayout>
                  </c15:layout>
                </c:ext>
                <c:ext xmlns:c16="http://schemas.microsoft.com/office/drawing/2014/chart" uri="{C3380CC4-5D6E-409C-BE32-E72D297353CC}">
                  <c16:uniqueId val="{00000003-EAB8-4B9D-8EC3-718A9C3986B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 (2)'!$Y$3:$Y$4</c:f>
              <c:strCache>
                <c:ptCount val="2"/>
                <c:pt idx="0">
                  <c:v>Weekday</c:v>
                </c:pt>
                <c:pt idx="1">
                  <c:v>Weekend</c:v>
                </c:pt>
              </c:strCache>
            </c:strRef>
          </c:cat>
          <c:val>
            <c:numRef>
              <c:f>'Analysis (2)'!$Z$3:$Z$4</c:f>
              <c:numCache>
                <c:formatCode>[&lt;999999]"$"0.00,"K";[&lt;999999999]"$"0.00,,"M";"$"0.00"B"</c:formatCode>
                <c:ptCount val="2"/>
                <c:pt idx="0">
                  <c:v>2927743.1691999943</c:v>
                </c:pt>
                <c:pt idx="1">
                  <c:v>1306541.4166999997</c:v>
                </c:pt>
              </c:numCache>
            </c:numRef>
          </c:val>
          <c:extLst>
            <c:ext xmlns:c16="http://schemas.microsoft.com/office/drawing/2014/chart" uri="{C3380CC4-5D6E-409C-BE32-E72D297353CC}">
              <c16:uniqueId val="{00000004-EAB8-4B9D-8EC3-718A9C3986B8}"/>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Radio" firstButton="1" fmlaLink="Analysis!$D$5" lockText="1" noThreeD="1"/>
</file>

<file path=xl/ctrlProps/ctrlProp2.xml><?xml version="1.0" encoding="utf-8"?>
<formControlPr xmlns="http://schemas.microsoft.com/office/spreadsheetml/2009/9/main" objectType="Radio" lockText="1" noThreeD="1"/>
</file>

<file path=xl/ctrlProps/ctrlProp3.xml><?xml version="1.0" encoding="utf-8"?>
<formControlPr xmlns="http://schemas.microsoft.com/office/spreadsheetml/2009/9/main" objectType="Radio" checked="Checked" lockText="1" noThreeD="1"/>
</file>

<file path=xl/drawings/_rels/drawing1.xml.rels><?xml version="1.0" encoding="UTF-8" standalone="yes"?>
<Relationships xmlns="http://schemas.openxmlformats.org/package/2006/relationships"><Relationship Id="rId8" Type="http://schemas.openxmlformats.org/officeDocument/2006/relationships/chart" Target="../charts/chart2.xml"/><Relationship Id="rId3" Type="http://schemas.openxmlformats.org/officeDocument/2006/relationships/image" Target="../media/image3.gif"/><Relationship Id="rId7" Type="http://schemas.openxmlformats.org/officeDocument/2006/relationships/chart" Target="../charts/chart1.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7.gif"/><Relationship Id="rId5" Type="http://schemas.openxmlformats.org/officeDocument/2006/relationships/image" Target="../media/image5.gif"/><Relationship Id="rId10" Type="http://schemas.openxmlformats.org/officeDocument/2006/relationships/chart" Target="../charts/chart4.xml"/><Relationship Id="rId4" Type="http://schemas.openxmlformats.org/officeDocument/2006/relationships/image" Target="../media/image4.png"/><Relationship Id="rId9" Type="http://schemas.openxmlformats.org/officeDocument/2006/relationships/chart" Target="../charts/chart3.xml"/></Relationships>
</file>

<file path=xl/drawings/_rels/drawing2.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8.jpeg"/></Relationships>
</file>

<file path=xl/drawings/drawing1.xml><?xml version="1.0" encoding="utf-8"?>
<xdr:wsDr xmlns:xdr="http://schemas.openxmlformats.org/drawingml/2006/spreadsheetDrawing" xmlns:a="http://schemas.openxmlformats.org/drawingml/2006/main">
  <xdr:twoCellAnchor>
    <xdr:from>
      <xdr:col>0</xdr:col>
      <xdr:colOff>274068</xdr:colOff>
      <xdr:row>25</xdr:row>
      <xdr:rowOff>37158</xdr:rowOff>
    </xdr:from>
    <xdr:to>
      <xdr:col>5</xdr:col>
      <xdr:colOff>376297</xdr:colOff>
      <xdr:row>36</xdr:row>
      <xdr:rowOff>31359</xdr:rowOff>
    </xdr:to>
    <xdr:sp macro="" textlink="">
      <xdr:nvSpPr>
        <xdr:cNvPr id="2070" name="Rectangle: Rounded Corners 2069">
          <a:extLst>
            <a:ext uri="{FF2B5EF4-FFF2-40B4-BE49-F238E27FC236}">
              <a16:creationId xmlns:a16="http://schemas.microsoft.com/office/drawing/2014/main" id="{A7A0A6E3-64A3-2604-89B5-EC121C5BCF80}"/>
            </a:ext>
          </a:extLst>
        </xdr:cNvPr>
        <xdr:cNvSpPr/>
      </xdr:nvSpPr>
      <xdr:spPr>
        <a:xfrm>
          <a:off x="274068" y="4542226"/>
          <a:ext cx="3148513" cy="1976430"/>
        </a:xfrm>
        <a:prstGeom prst="roundRect">
          <a:avLst>
            <a:gd name="adj" fmla="val 3138"/>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391662</xdr:colOff>
      <xdr:row>14</xdr:row>
      <xdr:rowOff>33710</xdr:rowOff>
    </xdr:from>
    <xdr:to>
      <xdr:col>19</xdr:col>
      <xdr:colOff>391975</xdr:colOff>
      <xdr:row>24</xdr:row>
      <xdr:rowOff>71810</xdr:rowOff>
    </xdr:to>
    <xdr:sp macro="" textlink="">
      <xdr:nvSpPr>
        <xdr:cNvPr id="2065" name="Rectangle: Rounded Corners 2064">
          <a:extLst>
            <a:ext uri="{FF2B5EF4-FFF2-40B4-BE49-F238E27FC236}">
              <a16:creationId xmlns:a16="http://schemas.microsoft.com/office/drawing/2014/main" id="{1BF369AF-ED2F-05E2-77CA-8DC3A320C0B9}"/>
            </a:ext>
          </a:extLst>
        </xdr:cNvPr>
        <xdr:cNvSpPr/>
      </xdr:nvSpPr>
      <xdr:spPr>
        <a:xfrm>
          <a:off x="6506477" y="2558031"/>
          <a:ext cx="5503646" cy="1841186"/>
        </a:xfrm>
        <a:prstGeom prst="roundRect">
          <a:avLst>
            <a:gd name="adj" fmla="val 3138"/>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266700</xdr:colOff>
      <xdr:row>14</xdr:row>
      <xdr:rowOff>25400</xdr:rowOff>
    </xdr:from>
    <xdr:to>
      <xdr:col>7</xdr:col>
      <xdr:colOff>520700</xdr:colOff>
      <xdr:row>24</xdr:row>
      <xdr:rowOff>114300</xdr:rowOff>
    </xdr:to>
    <xdr:sp macro="" textlink="">
      <xdr:nvSpPr>
        <xdr:cNvPr id="57" name="Rectangle: Rounded Corners 56">
          <a:extLst>
            <a:ext uri="{FF2B5EF4-FFF2-40B4-BE49-F238E27FC236}">
              <a16:creationId xmlns:a16="http://schemas.microsoft.com/office/drawing/2014/main" id="{19821F3C-61AD-42A5-9E92-243F50FCB43E}"/>
            </a:ext>
          </a:extLst>
        </xdr:cNvPr>
        <xdr:cNvSpPr/>
      </xdr:nvSpPr>
      <xdr:spPr>
        <a:xfrm>
          <a:off x="266700" y="2603500"/>
          <a:ext cx="4521200" cy="1930400"/>
        </a:xfrm>
        <a:prstGeom prst="roundRect">
          <a:avLst>
            <a:gd name="adj" fmla="val 3138"/>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266700</xdr:colOff>
      <xdr:row>2</xdr:row>
      <xdr:rowOff>76200</xdr:rowOff>
    </xdr:from>
    <xdr:to>
      <xdr:col>13</xdr:col>
      <xdr:colOff>265500</xdr:colOff>
      <xdr:row>13</xdr:row>
      <xdr:rowOff>156550</xdr:rowOff>
    </xdr:to>
    <xdr:sp macro="" textlink="">
      <xdr:nvSpPr>
        <xdr:cNvPr id="5" name="Rectangle: Rounded Corners 4">
          <a:extLst>
            <a:ext uri="{FF2B5EF4-FFF2-40B4-BE49-F238E27FC236}">
              <a16:creationId xmlns:a16="http://schemas.microsoft.com/office/drawing/2014/main" id="{FE26396E-F6A8-A0F5-52DD-866EEB492DBC}"/>
            </a:ext>
          </a:extLst>
        </xdr:cNvPr>
        <xdr:cNvSpPr/>
      </xdr:nvSpPr>
      <xdr:spPr>
        <a:xfrm>
          <a:off x="266700" y="444500"/>
          <a:ext cx="7923600" cy="2106000"/>
        </a:xfrm>
        <a:prstGeom prst="roundRect">
          <a:avLst>
            <a:gd name="adj" fmla="val 3138"/>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231140</xdr:colOff>
      <xdr:row>4</xdr:row>
      <xdr:rowOff>114300</xdr:rowOff>
    </xdr:from>
    <xdr:to>
      <xdr:col>4</xdr:col>
      <xdr:colOff>167540</xdr:colOff>
      <xdr:row>12</xdr:row>
      <xdr:rowOff>174700</xdr:rowOff>
    </xdr:to>
    <xdr:sp macro="" textlink="">
      <xdr:nvSpPr>
        <xdr:cNvPr id="6" name="Rectangle: Rounded Corners 5">
          <a:extLst>
            <a:ext uri="{FF2B5EF4-FFF2-40B4-BE49-F238E27FC236}">
              <a16:creationId xmlns:a16="http://schemas.microsoft.com/office/drawing/2014/main" id="{89F17D69-163A-7172-DB16-7818E81815B5}"/>
            </a:ext>
          </a:extLst>
        </xdr:cNvPr>
        <xdr:cNvSpPr/>
      </xdr:nvSpPr>
      <xdr:spPr>
        <a:xfrm>
          <a:off x="1450340" y="850900"/>
          <a:ext cx="1155600" cy="1533600"/>
        </a:xfrm>
        <a:prstGeom prst="roundRect">
          <a:avLst>
            <a:gd name="adj" fmla="val 12368"/>
          </a:avLst>
        </a:prstGeom>
        <a:solidFill>
          <a:schemeClr val="bg1"/>
        </a:solidFill>
        <a:ln>
          <a:noFill/>
        </a:ln>
        <a:effectLst>
          <a:outerShdw blurRad="546100" dist="38100" dir="5400000"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111554</xdr:colOff>
      <xdr:row>4</xdr:row>
      <xdr:rowOff>114300</xdr:rowOff>
    </xdr:from>
    <xdr:to>
      <xdr:col>2</xdr:col>
      <xdr:colOff>25550</xdr:colOff>
      <xdr:row>12</xdr:row>
      <xdr:rowOff>174700</xdr:rowOff>
    </xdr:to>
    <xdr:sp macro="" textlink="">
      <xdr:nvSpPr>
        <xdr:cNvPr id="12" name="Rectangle: Rounded Corners 11">
          <a:extLst>
            <a:ext uri="{FF2B5EF4-FFF2-40B4-BE49-F238E27FC236}">
              <a16:creationId xmlns:a16="http://schemas.microsoft.com/office/drawing/2014/main" id="{41862017-0620-3C3B-6942-0B5F82EAB69D}"/>
            </a:ext>
          </a:extLst>
        </xdr:cNvPr>
        <xdr:cNvSpPr/>
      </xdr:nvSpPr>
      <xdr:spPr>
        <a:xfrm>
          <a:off x="111554" y="835111"/>
          <a:ext cx="1132510" cy="1502021"/>
        </a:xfrm>
        <a:prstGeom prst="roundRect">
          <a:avLst>
            <a:gd name="adj" fmla="val 12368"/>
          </a:avLst>
        </a:prstGeom>
        <a:solidFill>
          <a:schemeClr val="tx2">
            <a:lumMod val="50000"/>
            <a:alpha val="92157"/>
          </a:schemeClr>
        </a:solidFill>
        <a:ln>
          <a:noFill/>
        </a:ln>
        <a:effectLst>
          <a:outerShdw blurRad="546100" dist="38100" dir="5400000"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455930</xdr:colOff>
      <xdr:row>4</xdr:row>
      <xdr:rowOff>114300</xdr:rowOff>
    </xdr:from>
    <xdr:to>
      <xdr:col>6</xdr:col>
      <xdr:colOff>392330</xdr:colOff>
      <xdr:row>12</xdr:row>
      <xdr:rowOff>174700</xdr:rowOff>
    </xdr:to>
    <xdr:sp macro="" textlink="">
      <xdr:nvSpPr>
        <xdr:cNvPr id="13" name="Rectangle: Rounded Corners 12">
          <a:extLst>
            <a:ext uri="{FF2B5EF4-FFF2-40B4-BE49-F238E27FC236}">
              <a16:creationId xmlns:a16="http://schemas.microsoft.com/office/drawing/2014/main" id="{B14BF6E0-0D8B-590D-1F3E-3D14499BB6F0}"/>
            </a:ext>
          </a:extLst>
        </xdr:cNvPr>
        <xdr:cNvSpPr/>
      </xdr:nvSpPr>
      <xdr:spPr>
        <a:xfrm>
          <a:off x="2894330" y="850900"/>
          <a:ext cx="1155600" cy="1533600"/>
        </a:xfrm>
        <a:prstGeom prst="roundRect">
          <a:avLst>
            <a:gd name="adj" fmla="val 12368"/>
          </a:avLst>
        </a:prstGeom>
        <a:solidFill>
          <a:schemeClr val="bg1"/>
        </a:solidFill>
        <a:ln>
          <a:noFill/>
        </a:ln>
        <a:effectLst>
          <a:outerShdw blurRad="546100" dist="38100" dir="5400000"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71120</xdr:colOff>
      <xdr:row>4</xdr:row>
      <xdr:rowOff>114300</xdr:rowOff>
    </xdr:from>
    <xdr:to>
      <xdr:col>9</xdr:col>
      <xdr:colOff>7520</xdr:colOff>
      <xdr:row>12</xdr:row>
      <xdr:rowOff>174700</xdr:rowOff>
    </xdr:to>
    <xdr:sp macro="" textlink="">
      <xdr:nvSpPr>
        <xdr:cNvPr id="14" name="Rectangle: Rounded Corners 13">
          <a:extLst>
            <a:ext uri="{FF2B5EF4-FFF2-40B4-BE49-F238E27FC236}">
              <a16:creationId xmlns:a16="http://schemas.microsoft.com/office/drawing/2014/main" id="{2A2F40CE-2CBB-9E41-D24A-859C4837DF19}"/>
            </a:ext>
          </a:extLst>
        </xdr:cNvPr>
        <xdr:cNvSpPr/>
      </xdr:nvSpPr>
      <xdr:spPr>
        <a:xfrm>
          <a:off x="4338320" y="850900"/>
          <a:ext cx="1155600" cy="1533600"/>
        </a:xfrm>
        <a:prstGeom prst="roundRect">
          <a:avLst>
            <a:gd name="adj" fmla="val 12368"/>
          </a:avLst>
        </a:prstGeom>
        <a:solidFill>
          <a:schemeClr val="bg1"/>
        </a:solidFill>
        <a:ln>
          <a:noFill/>
        </a:ln>
        <a:effectLst>
          <a:outerShdw blurRad="546100" dist="38100" dir="5400000"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295910</xdr:colOff>
      <xdr:row>4</xdr:row>
      <xdr:rowOff>114300</xdr:rowOff>
    </xdr:from>
    <xdr:to>
      <xdr:col>11</xdr:col>
      <xdr:colOff>232310</xdr:colOff>
      <xdr:row>12</xdr:row>
      <xdr:rowOff>174700</xdr:rowOff>
    </xdr:to>
    <xdr:sp macro="" textlink="">
      <xdr:nvSpPr>
        <xdr:cNvPr id="15" name="Rectangle: Rounded Corners 14">
          <a:extLst>
            <a:ext uri="{FF2B5EF4-FFF2-40B4-BE49-F238E27FC236}">
              <a16:creationId xmlns:a16="http://schemas.microsoft.com/office/drawing/2014/main" id="{F5C6B2D6-516C-B752-1FB3-1CBE0DDF052B}"/>
            </a:ext>
          </a:extLst>
        </xdr:cNvPr>
        <xdr:cNvSpPr/>
      </xdr:nvSpPr>
      <xdr:spPr>
        <a:xfrm>
          <a:off x="5782310" y="850900"/>
          <a:ext cx="1155600" cy="1533600"/>
        </a:xfrm>
        <a:prstGeom prst="roundRect">
          <a:avLst>
            <a:gd name="adj" fmla="val 12368"/>
          </a:avLst>
        </a:prstGeom>
        <a:solidFill>
          <a:schemeClr val="bg1"/>
        </a:solidFill>
        <a:ln>
          <a:noFill/>
        </a:ln>
        <a:effectLst>
          <a:outerShdw blurRad="546100" dist="38100" dir="5400000"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520700</xdr:colOff>
      <xdr:row>4</xdr:row>
      <xdr:rowOff>114300</xdr:rowOff>
    </xdr:from>
    <xdr:to>
      <xdr:col>13</xdr:col>
      <xdr:colOff>457100</xdr:colOff>
      <xdr:row>12</xdr:row>
      <xdr:rowOff>174700</xdr:rowOff>
    </xdr:to>
    <xdr:sp macro="" textlink="">
      <xdr:nvSpPr>
        <xdr:cNvPr id="16" name="Rectangle: Rounded Corners 15">
          <a:extLst>
            <a:ext uri="{FF2B5EF4-FFF2-40B4-BE49-F238E27FC236}">
              <a16:creationId xmlns:a16="http://schemas.microsoft.com/office/drawing/2014/main" id="{24E4C473-408B-0E86-DD71-F7F756A8A1A3}"/>
            </a:ext>
          </a:extLst>
        </xdr:cNvPr>
        <xdr:cNvSpPr/>
      </xdr:nvSpPr>
      <xdr:spPr>
        <a:xfrm>
          <a:off x="7226300" y="850900"/>
          <a:ext cx="1155600" cy="1533600"/>
        </a:xfrm>
        <a:prstGeom prst="roundRect">
          <a:avLst>
            <a:gd name="adj" fmla="val 12368"/>
          </a:avLst>
        </a:prstGeom>
        <a:solidFill>
          <a:schemeClr val="tx2">
            <a:lumMod val="50000"/>
          </a:schemeClr>
        </a:solidFill>
        <a:ln>
          <a:noFill/>
        </a:ln>
        <a:effectLst>
          <a:outerShdw blurRad="546100" dist="38100" dir="5400000"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586690</xdr:colOff>
      <xdr:row>3</xdr:row>
      <xdr:rowOff>44450</xdr:rowOff>
    </xdr:from>
    <xdr:to>
      <xdr:col>3</xdr:col>
      <xdr:colOff>421590</xdr:colOff>
      <xdr:row>5</xdr:row>
      <xdr:rowOff>165100</xdr:rowOff>
    </xdr:to>
    <xdr:sp macro="" textlink="">
      <xdr:nvSpPr>
        <xdr:cNvPr id="18" name="Oval 17">
          <a:extLst>
            <a:ext uri="{FF2B5EF4-FFF2-40B4-BE49-F238E27FC236}">
              <a16:creationId xmlns:a16="http://schemas.microsoft.com/office/drawing/2014/main" id="{6A2887C2-C8A4-3A1E-34EE-10CAC8DE2F41}"/>
            </a:ext>
          </a:extLst>
        </xdr:cNvPr>
        <xdr:cNvSpPr/>
      </xdr:nvSpPr>
      <xdr:spPr>
        <a:xfrm>
          <a:off x="1805890" y="596900"/>
          <a:ext cx="444500" cy="488950"/>
        </a:xfrm>
        <a:prstGeom prst="ellipse">
          <a:avLst/>
        </a:prstGeom>
        <a:solidFill>
          <a:schemeClr val="tx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2">
                <a:lumMod val="50000"/>
              </a:schemeClr>
            </a:solidFill>
          </a:endParaRPr>
        </a:p>
      </xdr:txBody>
    </xdr:sp>
    <xdr:clientData/>
  </xdr:twoCellAnchor>
  <xdr:twoCellAnchor>
    <xdr:from>
      <xdr:col>1</xdr:col>
      <xdr:colOff>114301</xdr:colOff>
      <xdr:row>10</xdr:row>
      <xdr:rowOff>114299</xdr:rowOff>
    </xdr:from>
    <xdr:to>
      <xdr:col>2</xdr:col>
      <xdr:colOff>42906</xdr:colOff>
      <xdr:row>13</xdr:row>
      <xdr:rowOff>151874</xdr:rowOff>
    </xdr:to>
    <xdr:sp macro="" textlink="">
      <xdr:nvSpPr>
        <xdr:cNvPr id="19" name="Oval 18">
          <a:extLst>
            <a:ext uri="{FF2B5EF4-FFF2-40B4-BE49-F238E27FC236}">
              <a16:creationId xmlns:a16="http://schemas.microsoft.com/office/drawing/2014/main" id="{AECAA383-6455-9E2E-EDCB-3E11DB632F75}"/>
            </a:ext>
          </a:extLst>
        </xdr:cNvPr>
        <xdr:cNvSpPr/>
      </xdr:nvSpPr>
      <xdr:spPr>
        <a:xfrm>
          <a:off x="723558" y="1916326"/>
          <a:ext cx="537862" cy="578183"/>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41860</xdr:colOff>
      <xdr:row>3</xdr:row>
      <xdr:rowOff>44450</xdr:rowOff>
    </xdr:from>
    <xdr:to>
      <xdr:col>10</xdr:col>
      <xdr:colOff>486360</xdr:colOff>
      <xdr:row>5</xdr:row>
      <xdr:rowOff>165100</xdr:rowOff>
    </xdr:to>
    <xdr:sp macro="" textlink="">
      <xdr:nvSpPr>
        <xdr:cNvPr id="20" name="Oval 19">
          <a:extLst>
            <a:ext uri="{FF2B5EF4-FFF2-40B4-BE49-F238E27FC236}">
              <a16:creationId xmlns:a16="http://schemas.microsoft.com/office/drawing/2014/main" id="{2C49F409-3EA9-611C-C141-5E9F36C1F56C}"/>
            </a:ext>
          </a:extLst>
        </xdr:cNvPr>
        <xdr:cNvSpPr/>
      </xdr:nvSpPr>
      <xdr:spPr>
        <a:xfrm>
          <a:off x="6137860" y="596900"/>
          <a:ext cx="444500" cy="488950"/>
        </a:xfrm>
        <a:prstGeom prst="ellipse">
          <a:avLst/>
        </a:prstGeom>
        <a:solidFill>
          <a:schemeClr val="tx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426670</xdr:colOff>
      <xdr:row>3</xdr:row>
      <xdr:rowOff>44450</xdr:rowOff>
    </xdr:from>
    <xdr:to>
      <xdr:col>8</xdr:col>
      <xdr:colOff>261570</xdr:colOff>
      <xdr:row>5</xdr:row>
      <xdr:rowOff>165100</xdr:rowOff>
    </xdr:to>
    <xdr:sp macro="" textlink="">
      <xdr:nvSpPr>
        <xdr:cNvPr id="21" name="Oval 20">
          <a:extLst>
            <a:ext uri="{FF2B5EF4-FFF2-40B4-BE49-F238E27FC236}">
              <a16:creationId xmlns:a16="http://schemas.microsoft.com/office/drawing/2014/main" id="{6F7BB116-2816-4813-5AD1-C8608D1FFDEF}"/>
            </a:ext>
          </a:extLst>
        </xdr:cNvPr>
        <xdr:cNvSpPr/>
      </xdr:nvSpPr>
      <xdr:spPr>
        <a:xfrm>
          <a:off x="4693870" y="596900"/>
          <a:ext cx="444500" cy="488950"/>
        </a:xfrm>
        <a:prstGeom prst="ellipse">
          <a:avLst/>
        </a:prstGeom>
        <a:solidFill>
          <a:schemeClr val="tx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201880</xdr:colOff>
      <xdr:row>3</xdr:row>
      <xdr:rowOff>44450</xdr:rowOff>
    </xdr:from>
    <xdr:to>
      <xdr:col>6</xdr:col>
      <xdr:colOff>36780</xdr:colOff>
      <xdr:row>5</xdr:row>
      <xdr:rowOff>165100</xdr:rowOff>
    </xdr:to>
    <xdr:sp macro="" textlink="">
      <xdr:nvSpPr>
        <xdr:cNvPr id="22" name="Oval 21">
          <a:extLst>
            <a:ext uri="{FF2B5EF4-FFF2-40B4-BE49-F238E27FC236}">
              <a16:creationId xmlns:a16="http://schemas.microsoft.com/office/drawing/2014/main" id="{0378294B-C063-F63F-D120-5EBE71C78B35}"/>
            </a:ext>
          </a:extLst>
        </xdr:cNvPr>
        <xdr:cNvSpPr/>
      </xdr:nvSpPr>
      <xdr:spPr>
        <a:xfrm>
          <a:off x="3249880" y="596900"/>
          <a:ext cx="444500" cy="488950"/>
        </a:xfrm>
        <a:prstGeom prst="ellipse">
          <a:avLst/>
        </a:prstGeom>
        <a:solidFill>
          <a:schemeClr val="tx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323850</xdr:colOff>
      <xdr:row>10</xdr:row>
      <xdr:rowOff>133349</xdr:rowOff>
    </xdr:from>
    <xdr:to>
      <xdr:col>12</xdr:col>
      <xdr:colOff>330200</xdr:colOff>
      <xdr:row>14</xdr:row>
      <xdr:rowOff>8581</xdr:rowOff>
    </xdr:to>
    <xdr:sp macro="" textlink="">
      <xdr:nvSpPr>
        <xdr:cNvPr id="24" name="Oval 23">
          <a:extLst>
            <a:ext uri="{FF2B5EF4-FFF2-40B4-BE49-F238E27FC236}">
              <a16:creationId xmlns:a16="http://schemas.microsoft.com/office/drawing/2014/main" id="{D5CF854C-84F6-F5C7-68FF-87F5ADDC7233}"/>
            </a:ext>
          </a:extLst>
        </xdr:cNvPr>
        <xdr:cNvSpPr/>
      </xdr:nvSpPr>
      <xdr:spPr>
        <a:xfrm>
          <a:off x="7025674" y="1935376"/>
          <a:ext cx="615607" cy="596043"/>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10</xdr:col>
      <xdr:colOff>121330</xdr:colOff>
      <xdr:row>3</xdr:row>
      <xdr:rowOff>114301</xdr:rowOff>
    </xdr:from>
    <xdr:to>
      <xdr:col>10</xdr:col>
      <xdr:colOff>457879</xdr:colOff>
      <xdr:row>5</xdr:row>
      <xdr:rowOff>82550</xdr:rowOff>
    </xdr:to>
    <xdr:pic>
      <xdr:nvPicPr>
        <xdr:cNvPr id="26" name="Picture 25">
          <a:extLst>
            <a:ext uri="{FF2B5EF4-FFF2-40B4-BE49-F238E27FC236}">
              <a16:creationId xmlns:a16="http://schemas.microsoft.com/office/drawing/2014/main" id="{CDED95DA-66FE-7861-4D1C-879FA17ABFCA}"/>
            </a:ext>
          </a:extLst>
        </xdr:cNvPr>
        <xdr:cNvPicPr>
          <a:picLocks noChangeAspect="1"/>
        </xdr:cNvPicPr>
      </xdr:nvPicPr>
      <xdr:blipFill>
        <a:blip xmlns:r="http://schemas.openxmlformats.org/officeDocument/2006/relationships" r:embed="rId1" cstate="print">
          <a:lum bright="70000" contrast="-70000"/>
          <a:extLst>
            <a:ext uri="{28A0092B-C50C-407E-A947-70E740481C1C}">
              <a14:useLocalDpi xmlns:a14="http://schemas.microsoft.com/office/drawing/2010/main" val="0"/>
            </a:ext>
          </a:extLst>
        </a:blip>
        <a:stretch>
          <a:fillRect/>
        </a:stretch>
      </xdr:blipFill>
      <xdr:spPr>
        <a:xfrm flipH="1">
          <a:off x="6217330" y="666751"/>
          <a:ext cx="336549" cy="336549"/>
        </a:xfrm>
        <a:prstGeom prst="rect">
          <a:avLst/>
        </a:prstGeom>
      </xdr:spPr>
    </xdr:pic>
    <xdr:clientData/>
  </xdr:twoCellAnchor>
  <xdr:twoCellAnchor editAs="oneCell">
    <xdr:from>
      <xdr:col>3</xdr:col>
      <xdr:colOff>5203</xdr:colOff>
      <xdr:row>3</xdr:row>
      <xdr:rowOff>72315</xdr:rowOff>
    </xdr:from>
    <xdr:to>
      <xdr:col>3</xdr:col>
      <xdr:colOff>374649</xdr:colOff>
      <xdr:row>5</xdr:row>
      <xdr:rowOff>73461</xdr:rowOff>
    </xdr:to>
    <xdr:pic>
      <xdr:nvPicPr>
        <xdr:cNvPr id="28" name="Picture 27">
          <a:extLst>
            <a:ext uri="{FF2B5EF4-FFF2-40B4-BE49-F238E27FC236}">
              <a16:creationId xmlns:a16="http://schemas.microsoft.com/office/drawing/2014/main" id="{FEEF4D8C-1311-7871-9A72-B3F8FCF2E732}"/>
            </a:ext>
          </a:extLst>
        </xdr:cNvPr>
        <xdr:cNvPicPr>
          <a:picLocks noChangeAspect="1"/>
        </xdr:cNvPicPr>
      </xdr:nvPicPr>
      <xdr:blipFill>
        <a:blip xmlns:r="http://schemas.openxmlformats.org/officeDocument/2006/relationships" r:embed="rId2" cstate="print">
          <a:lum bright="70000" contrast="-70000"/>
          <a:extLst>
            <a:ext uri="{28A0092B-C50C-407E-A947-70E740481C1C}">
              <a14:useLocalDpi xmlns:a14="http://schemas.microsoft.com/office/drawing/2010/main" val="0"/>
            </a:ext>
          </a:extLst>
        </a:blip>
        <a:stretch>
          <a:fillRect/>
        </a:stretch>
      </xdr:blipFill>
      <xdr:spPr>
        <a:xfrm flipH="1">
          <a:off x="1834003" y="624765"/>
          <a:ext cx="369446" cy="369446"/>
        </a:xfrm>
        <a:prstGeom prst="rect">
          <a:avLst/>
        </a:prstGeom>
      </xdr:spPr>
    </xdr:pic>
    <xdr:clientData/>
  </xdr:twoCellAnchor>
  <xdr:twoCellAnchor editAs="oneCell">
    <xdr:from>
      <xdr:col>11</xdr:col>
      <xdr:colOff>457120</xdr:colOff>
      <xdr:row>11</xdr:row>
      <xdr:rowOff>81090</xdr:rowOff>
    </xdr:from>
    <xdr:to>
      <xdr:col>12</xdr:col>
      <xdr:colOff>184847</xdr:colOff>
      <xdr:row>13</xdr:row>
      <xdr:rowOff>51487</xdr:rowOff>
    </xdr:to>
    <xdr:pic>
      <xdr:nvPicPr>
        <xdr:cNvPr id="30" name="Picture 29">
          <a:extLst>
            <a:ext uri="{FF2B5EF4-FFF2-40B4-BE49-F238E27FC236}">
              <a16:creationId xmlns:a16="http://schemas.microsoft.com/office/drawing/2014/main" id="{58DB57A1-9A08-985E-3695-5A417EBD5C2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flipH="1">
          <a:off x="7158944" y="2063320"/>
          <a:ext cx="336984" cy="330802"/>
        </a:xfrm>
        <a:prstGeom prst="rect">
          <a:avLst/>
        </a:prstGeom>
      </xdr:spPr>
    </xdr:pic>
    <xdr:clientData/>
  </xdr:twoCellAnchor>
  <xdr:twoCellAnchor editAs="oneCell">
    <xdr:from>
      <xdr:col>7</xdr:col>
      <xdr:colOff>501480</xdr:colOff>
      <xdr:row>3</xdr:row>
      <xdr:rowOff>151551</xdr:rowOff>
    </xdr:from>
    <xdr:to>
      <xdr:col>8</xdr:col>
      <xdr:colOff>177800</xdr:colOff>
      <xdr:row>5</xdr:row>
      <xdr:rowOff>69171</xdr:rowOff>
    </xdr:to>
    <xdr:pic>
      <xdr:nvPicPr>
        <xdr:cNvPr id="32" name="Picture 31">
          <a:extLst>
            <a:ext uri="{FF2B5EF4-FFF2-40B4-BE49-F238E27FC236}">
              <a16:creationId xmlns:a16="http://schemas.microsoft.com/office/drawing/2014/main" id="{69DAADD2-84DA-B5ED-2DD6-F316836648DC}"/>
            </a:ext>
          </a:extLst>
        </xdr:cNvPr>
        <xdr:cNvPicPr>
          <a:picLocks noChangeAspect="1"/>
        </xdr:cNvPicPr>
      </xdr:nvPicPr>
      <xdr:blipFill>
        <a:blip xmlns:r="http://schemas.openxmlformats.org/officeDocument/2006/relationships" r:embed="rId4" cstate="print">
          <a:lum bright="70000" contrast="-70000"/>
          <a:extLst>
            <a:ext uri="{28A0092B-C50C-407E-A947-70E740481C1C}">
              <a14:useLocalDpi xmlns:a14="http://schemas.microsoft.com/office/drawing/2010/main" val="0"/>
            </a:ext>
          </a:extLst>
        </a:blip>
        <a:stretch>
          <a:fillRect/>
        </a:stretch>
      </xdr:blipFill>
      <xdr:spPr>
        <a:xfrm flipH="1">
          <a:off x="4768680" y="704001"/>
          <a:ext cx="285920" cy="285920"/>
        </a:xfrm>
        <a:prstGeom prst="rect">
          <a:avLst/>
        </a:prstGeom>
      </xdr:spPr>
    </xdr:pic>
    <xdr:clientData/>
  </xdr:twoCellAnchor>
  <xdr:twoCellAnchor editAs="oneCell">
    <xdr:from>
      <xdr:col>1</xdr:col>
      <xdr:colOff>203200</xdr:colOff>
      <xdr:row>11</xdr:row>
      <xdr:rowOff>63501</xdr:rowOff>
    </xdr:from>
    <xdr:to>
      <xdr:col>1</xdr:col>
      <xdr:colOff>566351</xdr:colOff>
      <xdr:row>13</xdr:row>
      <xdr:rowOff>59080</xdr:rowOff>
    </xdr:to>
    <xdr:pic>
      <xdr:nvPicPr>
        <xdr:cNvPr id="34" name="Picture 33">
          <a:extLst>
            <a:ext uri="{FF2B5EF4-FFF2-40B4-BE49-F238E27FC236}">
              <a16:creationId xmlns:a16="http://schemas.microsoft.com/office/drawing/2014/main" id="{4D29974F-61B5-855C-E5DE-96697C159BA2}"/>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812457" y="2045731"/>
          <a:ext cx="363151" cy="355984"/>
        </a:xfrm>
        <a:prstGeom prst="rect">
          <a:avLst/>
        </a:prstGeom>
      </xdr:spPr>
    </xdr:pic>
    <xdr:clientData/>
  </xdr:twoCellAnchor>
  <xdr:twoCellAnchor editAs="oneCell">
    <xdr:from>
      <xdr:col>5</xdr:col>
      <xdr:colOff>292467</xdr:colOff>
      <xdr:row>3</xdr:row>
      <xdr:rowOff>127367</xdr:rowOff>
    </xdr:from>
    <xdr:to>
      <xdr:col>5</xdr:col>
      <xdr:colOff>552450</xdr:colOff>
      <xdr:row>5</xdr:row>
      <xdr:rowOff>19050</xdr:rowOff>
    </xdr:to>
    <xdr:pic>
      <xdr:nvPicPr>
        <xdr:cNvPr id="36" name="Picture 35">
          <a:extLst>
            <a:ext uri="{FF2B5EF4-FFF2-40B4-BE49-F238E27FC236}">
              <a16:creationId xmlns:a16="http://schemas.microsoft.com/office/drawing/2014/main" id="{BEBF1114-4241-1211-FCBA-B9C787D8D659}"/>
            </a:ext>
          </a:extLst>
        </xdr:cNvPr>
        <xdr:cNvPicPr>
          <a:picLocks noChangeAspect="1"/>
        </xdr:cNvPicPr>
      </xdr:nvPicPr>
      <xdr:blipFill>
        <a:blip xmlns:r="http://schemas.openxmlformats.org/officeDocument/2006/relationships" r:embed="rId6" cstate="print">
          <a:lum bright="70000" contrast="-70000"/>
          <a:extLst>
            <a:ext uri="{28A0092B-C50C-407E-A947-70E740481C1C}">
              <a14:useLocalDpi xmlns:a14="http://schemas.microsoft.com/office/drawing/2010/main" val="0"/>
            </a:ext>
          </a:extLst>
        </a:blip>
        <a:stretch>
          <a:fillRect/>
        </a:stretch>
      </xdr:blipFill>
      <xdr:spPr>
        <a:xfrm>
          <a:off x="3340467" y="679817"/>
          <a:ext cx="259983" cy="259983"/>
        </a:xfrm>
        <a:prstGeom prst="rect">
          <a:avLst/>
        </a:prstGeom>
      </xdr:spPr>
    </xdr:pic>
    <xdr:clientData/>
  </xdr:twoCellAnchor>
  <xdr:twoCellAnchor>
    <xdr:from>
      <xdr:col>0</xdr:col>
      <xdr:colOff>171450</xdr:colOff>
      <xdr:row>5</xdr:row>
      <xdr:rowOff>63500</xdr:rowOff>
    </xdr:from>
    <xdr:to>
      <xdr:col>1</xdr:col>
      <xdr:colOff>552450</xdr:colOff>
      <xdr:row>6</xdr:row>
      <xdr:rowOff>165100</xdr:rowOff>
    </xdr:to>
    <xdr:sp macro="" textlink="">
      <xdr:nvSpPr>
        <xdr:cNvPr id="37" name="TextBox 36">
          <a:extLst>
            <a:ext uri="{FF2B5EF4-FFF2-40B4-BE49-F238E27FC236}">
              <a16:creationId xmlns:a16="http://schemas.microsoft.com/office/drawing/2014/main" id="{916C60AF-265A-F38C-D190-2058DEF7D127}"/>
            </a:ext>
          </a:extLst>
        </xdr:cNvPr>
        <xdr:cNvSpPr txBox="1"/>
      </xdr:nvSpPr>
      <xdr:spPr>
        <a:xfrm>
          <a:off x="171450" y="984250"/>
          <a:ext cx="9906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chemeClr val="bg1">
                  <a:lumMod val="85000"/>
                </a:schemeClr>
              </a:solidFill>
            </a:rPr>
            <a:t>Total Qty</a:t>
          </a:r>
        </a:p>
      </xdr:txBody>
    </xdr:sp>
    <xdr:clientData/>
  </xdr:twoCellAnchor>
  <xdr:twoCellAnchor>
    <xdr:from>
      <xdr:col>2</xdr:col>
      <xdr:colOff>298450</xdr:colOff>
      <xdr:row>5</xdr:row>
      <xdr:rowOff>171450</xdr:rowOff>
    </xdr:from>
    <xdr:to>
      <xdr:col>4</xdr:col>
      <xdr:colOff>69850</xdr:colOff>
      <xdr:row>7</xdr:row>
      <xdr:rowOff>88900</xdr:rowOff>
    </xdr:to>
    <xdr:sp macro="" textlink="">
      <xdr:nvSpPr>
        <xdr:cNvPr id="38" name="TextBox 37">
          <a:extLst>
            <a:ext uri="{FF2B5EF4-FFF2-40B4-BE49-F238E27FC236}">
              <a16:creationId xmlns:a16="http://schemas.microsoft.com/office/drawing/2014/main" id="{8BF013C4-AB0D-385A-103B-E99831479A4E}"/>
            </a:ext>
          </a:extLst>
        </xdr:cNvPr>
        <xdr:cNvSpPr txBox="1"/>
      </xdr:nvSpPr>
      <xdr:spPr>
        <a:xfrm>
          <a:off x="1517650" y="1092200"/>
          <a:ext cx="9906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chemeClr val="tx2">
                  <a:lumMod val="50000"/>
                </a:schemeClr>
              </a:solidFill>
            </a:rPr>
            <a:t>Total COGS</a:t>
          </a:r>
        </a:p>
        <a:p>
          <a:pPr algn="ctr"/>
          <a:endParaRPr lang="en-US" sz="1100" b="1">
            <a:solidFill>
              <a:srgbClr val="4F200D"/>
            </a:solidFill>
          </a:endParaRPr>
        </a:p>
      </xdr:txBody>
    </xdr:sp>
    <xdr:clientData/>
  </xdr:twoCellAnchor>
  <xdr:twoCellAnchor>
    <xdr:from>
      <xdr:col>4</xdr:col>
      <xdr:colOff>501650</xdr:colOff>
      <xdr:row>5</xdr:row>
      <xdr:rowOff>171450</xdr:rowOff>
    </xdr:from>
    <xdr:to>
      <xdr:col>6</xdr:col>
      <xdr:colOff>317500</xdr:colOff>
      <xdr:row>7</xdr:row>
      <xdr:rowOff>95250</xdr:rowOff>
    </xdr:to>
    <xdr:sp macro="" textlink="">
      <xdr:nvSpPr>
        <xdr:cNvPr id="39" name="TextBox 38">
          <a:extLst>
            <a:ext uri="{FF2B5EF4-FFF2-40B4-BE49-F238E27FC236}">
              <a16:creationId xmlns:a16="http://schemas.microsoft.com/office/drawing/2014/main" id="{5F04F552-8C67-6FBE-E632-28E2DCB266B4}"/>
            </a:ext>
          </a:extLst>
        </xdr:cNvPr>
        <xdr:cNvSpPr txBox="1"/>
      </xdr:nvSpPr>
      <xdr:spPr>
        <a:xfrm>
          <a:off x="2940050" y="1092200"/>
          <a:ext cx="1035050" cy="292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chemeClr val="tx2">
                  <a:lumMod val="50000"/>
                </a:schemeClr>
              </a:solidFill>
            </a:rPr>
            <a:t>Total Revenue</a:t>
          </a:r>
        </a:p>
        <a:p>
          <a:pPr algn="ctr"/>
          <a:endParaRPr lang="en-US" sz="1100" b="1">
            <a:solidFill>
              <a:srgbClr val="4F200D"/>
            </a:solidFill>
          </a:endParaRPr>
        </a:p>
      </xdr:txBody>
    </xdr:sp>
    <xdr:clientData/>
  </xdr:twoCellAnchor>
  <xdr:twoCellAnchor>
    <xdr:from>
      <xdr:col>7</xdr:col>
      <xdr:colOff>158750</xdr:colOff>
      <xdr:row>5</xdr:row>
      <xdr:rowOff>171450</xdr:rowOff>
    </xdr:from>
    <xdr:to>
      <xdr:col>8</xdr:col>
      <xdr:colOff>539750</xdr:colOff>
      <xdr:row>7</xdr:row>
      <xdr:rowOff>88900</xdr:rowOff>
    </xdr:to>
    <xdr:sp macro="" textlink="">
      <xdr:nvSpPr>
        <xdr:cNvPr id="40" name="TextBox 39">
          <a:extLst>
            <a:ext uri="{FF2B5EF4-FFF2-40B4-BE49-F238E27FC236}">
              <a16:creationId xmlns:a16="http://schemas.microsoft.com/office/drawing/2014/main" id="{7B944763-A491-A28A-827A-3D0FC16A98D4}"/>
            </a:ext>
          </a:extLst>
        </xdr:cNvPr>
        <xdr:cNvSpPr txBox="1"/>
      </xdr:nvSpPr>
      <xdr:spPr>
        <a:xfrm>
          <a:off x="4425950" y="1092200"/>
          <a:ext cx="9906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chemeClr val="tx2">
                  <a:lumMod val="50000"/>
                </a:schemeClr>
              </a:solidFill>
            </a:rPr>
            <a:t>Total Profit</a:t>
          </a:r>
        </a:p>
        <a:p>
          <a:pPr algn="ctr"/>
          <a:endParaRPr lang="en-US" sz="1100" b="1">
            <a:solidFill>
              <a:srgbClr val="4F200D"/>
            </a:solidFill>
          </a:endParaRPr>
        </a:p>
      </xdr:txBody>
    </xdr:sp>
    <xdr:clientData/>
  </xdr:twoCellAnchor>
  <xdr:twoCellAnchor>
    <xdr:from>
      <xdr:col>9</xdr:col>
      <xdr:colOff>374650</xdr:colOff>
      <xdr:row>5</xdr:row>
      <xdr:rowOff>171450</xdr:rowOff>
    </xdr:from>
    <xdr:to>
      <xdr:col>11</xdr:col>
      <xdr:colOff>222250</xdr:colOff>
      <xdr:row>7</xdr:row>
      <xdr:rowOff>120650</xdr:rowOff>
    </xdr:to>
    <xdr:sp macro="" textlink="">
      <xdr:nvSpPr>
        <xdr:cNvPr id="41" name="TextBox 40">
          <a:extLst>
            <a:ext uri="{FF2B5EF4-FFF2-40B4-BE49-F238E27FC236}">
              <a16:creationId xmlns:a16="http://schemas.microsoft.com/office/drawing/2014/main" id="{3F01FAF2-C18C-EE1B-40D6-4FA92D30323D}"/>
            </a:ext>
          </a:extLst>
        </xdr:cNvPr>
        <xdr:cNvSpPr txBox="1"/>
      </xdr:nvSpPr>
      <xdr:spPr>
        <a:xfrm>
          <a:off x="5861050" y="1092200"/>
          <a:ext cx="1066800"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chemeClr val="tx2">
                  <a:lumMod val="50000"/>
                </a:schemeClr>
              </a:solidFill>
            </a:rPr>
            <a:t>Profit</a:t>
          </a:r>
          <a:r>
            <a:rPr lang="en-US" sz="1100" b="1" baseline="0">
              <a:solidFill>
                <a:schemeClr val="tx2">
                  <a:lumMod val="50000"/>
                </a:schemeClr>
              </a:solidFill>
            </a:rPr>
            <a:t> Margin%</a:t>
          </a:r>
          <a:endParaRPr lang="en-US" sz="1100" b="1">
            <a:solidFill>
              <a:schemeClr val="tx2">
                <a:lumMod val="50000"/>
              </a:schemeClr>
            </a:solidFill>
          </a:endParaRPr>
        </a:p>
        <a:p>
          <a:pPr algn="ctr"/>
          <a:endParaRPr lang="en-US" sz="1100" b="1">
            <a:solidFill>
              <a:srgbClr val="4F200D"/>
            </a:solidFill>
          </a:endParaRPr>
        </a:p>
      </xdr:txBody>
    </xdr:sp>
    <xdr:clientData/>
  </xdr:twoCellAnchor>
  <xdr:twoCellAnchor>
    <xdr:from>
      <xdr:col>11</xdr:col>
      <xdr:colOff>577850</xdr:colOff>
      <xdr:row>5</xdr:row>
      <xdr:rowOff>63500</xdr:rowOff>
    </xdr:from>
    <xdr:to>
      <xdr:col>13</xdr:col>
      <xdr:colOff>349250</xdr:colOff>
      <xdr:row>6</xdr:row>
      <xdr:rowOff>165100</xdr:rowOff>
    </xdr:to>
    <xdr:sp macro="" textlink="">
      <xdr:nvSpPr>
        <xdr:cNvPr id="42" name="TextBox 41">
          <a:extLst>
            <a:ext uri="{FF2B5EF4-FFF2-40B4-BE49-F238E27FC236}">
              <a16:creationId xmlns:a16="http://schemas.microsoft.com/office/drawing/2014/main" id="{128A7818-694A-B3A4-B81E-AD9AD95D4A70}"/>
            </a:ext>
          </a:extLst>
        </xdr:cNvPr>
        <xdr:cNvSpPr txBox="1"/>
      </xdr:nvSpPr>
      <xdr:spPr>
        <a:xfrm>
          <a:off x="7283450" y="984250"/>
          <a:ext cx="9906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chemeClr val="bg1">
                  <a:lumMod val="85000"/>
                </a:schemeClr>
              </a:solidFill>
            </a:rPr>
            <a:t>#Transaction</a:t>
          </a:r>
        </a:p>
      </xdr:txBody>
    </xdr:sp>
    <xdr:clientData/>
  </xdr:twoCellAnchor>
  <xdr:twoCellAnchor>
    <xdr:from>
      <xdr:col>2</xdr:col>
      <xdr:colOff>292100</xdr:colOff>
      <xdr:row>6</xdr:row>
      <xdr:rowOff>177800</xdr:rowOff>
    </xdr:from>
    <xdr:to>
      <xdr:col>4</xdr:col>
      <xdr:colOff>63500</xdr:colOff>
      <xdr:row>8</xdr:row>
      <xdr:rowOff>95250</xdr:rowOff>
    </xdr:to>
    <xdr:sp macro="" textlink="Analysis!C3">
      <xdr:nvSpPr>
        <xdr:cNvPr id="43" name="TextBox 42">
          <a:extLst>
            <a:ext uri="{FF2B5EF4-FFF2-40B4-BE49-F238E27FC236}">
              <a16:creationId xmlns:a16="http://schemas.microsoft.com/office/drawing/2014/main" id="{411AB616-2C59-E411-75D0-99986BAE9627}"/>
            </a:ext>
          </a:extLst>
        </xdr:cNvPr>
        <xdr:cNvSpPr txBox="1"/>
      </xdr:nvSpPr>
      <xdr:spPr>
        <a:xfrm>
          <a:off x="1511300" y="1282700"/>
          <a:ext cx="9906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9F8D535F-813B-4443-B066-262E34BC28E4}" type="TxLink">
            <a:rPr lang="en-US" sz="1400" b="1" i="0" u="none" strike="noStrike">
              <a:solidFill>
                <a:schemeClr val="tx2">
                  <a:lumMod val="50000"/>
                </a:schemeClr>
              </a:solidFill>
              <a:latin typeface="Arial" panose="020B0604020202020204" pitchFamily="34" charset="0"/>
              <a:ea typeface="Calibri"/>
              <a:cs typeface="Arial" panose="020B0604020202020204" pitchFamily="34" charset="0"/>
            </a:rPr>
            <a:pPr marL="0" indent="0" algn="ctr"/>
            <a:t>$6.04M</a:t>
          </a:fld>
          <a:endParaRPr lang="en-US" sz="1400" b="1" i="0" u="none" strike="noStrike">
            <a:solidFill>
              <a:schemeClr val="tx2">
                <a:lumMod val="50000"/>
              </a:schemeClr>
            </a:solidFill>
            <a:latin typeface="Arial" panose="020B0604020202020204" pitchFamily="34" charset="0"/>
            <a:ea typeface="Calibri"/>
            <a:cs typeface="Arial" panose="020B0604020202020204" pitchFamily="34" charset="0"/>
          </a:endParaRPr>
        </a:p>
      </xdr:txBody>
    </xdr:sp>
    <xdr:clientData/>
  </xdr:twoCellAnchor>
  <xdr:twoCellAnchor>
    <xdr:from>
      <xdr:col>4</xdr:col>
      <xdr:colOff>495300</xdr:colOff>
      <xdr:row>6</xdr:row>
      <xdr:rowOff>177800</xdr:rowOff>
    </xdr:from>
    <xdr:to>
      <xdr:col>6</xdr:col>
      <xdr:colOff>311150</xdr:colOff>
      <xdr:row>8</xdr:row>
      <xdr:rowOff>101600</xdr:rowOff>
    </xdr:to>
    <xdr:sp macro="" textlink="Analysis!D3">
      <xdr:nvSpPr>
        <xdr:cNvPr id="44" name="TextBox 43">
          <a:extLst>
            <a:ext uri="{FF2B5EF4-FFF2-40B4-BE49-F238E27FC236}">
              <a16:creationId xmlns:a16="http://schemas.microsoft.com/office/drawing/2014/main" id="{098E6C3F-F679-1339-5777-0B72A0B253A6}"/>
            </a:ext>
          </a:extLst>
        </xdr:cNvPr>
        <xdr:cNvSpPr txBox="1"/>
      </xdr:nvSpPr>
      <xdr:spPr>
        <a:xfrm>
          <a:off x="2933700" y="1282700"/>
          <a:ext cx="1035050" cy="292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692B16CD-CE78-47BC-AD0E-83A7B762E887}" type="TxLink">
            <a:rPr lang="en-US" sz="1400" b="1" i="0" u="none" strike="noStrike">
              <a:solidFill>
                <a:schemeClr val="tx2">
                  <a:lumMod val="50000"/>
                </a:schemeClr>
              </a:solidFill>
              <a:latin typeface="Arial" panose="020B0604020202020204" pitchFamily="34" charset="0"/>
              <a:ea typeface="Calibri"/>
              <a:cs typeface="Arial" panose="020B0604020202020204" pitchFamily="34" charset="0"/>
            </a:rPr>
            <a:pPr marL="0" indent="0" algn="ctr"/>
            <a:t>$10.27M</a:t>
          </a:fld>
          <a:endParaRPr lang="en-US" sz="1400" b="1" i="0" u="none" strike="noStrike">
            <a:solidFill>
              <a:schemeClr val="tx2">
                <a:lumMod val="50000"/>
              </a:schemeClr>
            </a:solidFill>
            <a:latin typeface="Arial" panose="020B0604020202020204" pitchFamily="34" charset="0"/>
            <a:ea typeface="Calibri"/>
            <a:cs typeface="Arial" panose="020B0604020202020204" pitchFamily="34" charset="0"/>
          </a:endParaRPr>
        </a:p>
      </xdr:txBody>
    </xdr:sp>
    <xdr:clientData/>
  </xdr:twoCellAnchor>
  <xdr:twoCellAnchor>
    <xdr:from>
      <xdr:col>7</xdr:col>
      <xdr:colOff>152400</xdr:colOff>
      <xdr:row>6</xdr:row>
      <xdr:rowOff>177800</xdr:rowOff>
    </xdr:from>
    <xdr:to>
      <xdr:col>8</xdr:col>
      <xdr:colOff>533400</xdr:colOff>
      <xdr:row>8</xdr:row>
      <xdr:rowOff>95250</xdr:rowOff>
    </xdr:to>
    <xdr:sp macro="" textlink="Analysis!E3">
      <xdr:nvSpPr>
        <xdr:cNvPr id="45" name="TextBox 44">
          <a:extLst>
            <a:ext uri="{FF2B5EF4-FFF2-40B4-BE49-F238E27FC236}">
              <a16:creationId xmlns:a16="http://schemas.microsoft.com/office/drawing/2014/main" id="{7FC94C2C-FDA6-BDCE-5F9A-6244E585D0F8}"/>
            </a:ext>
          </a:extLst>
        </xdr:cNvPr>
        <xdr:cNvSpPr txBox="1"/>
      </xdr:nvSpPr>
      <xdr:spPr>
        <a:xfrm>
          <a:off x="4419600" y="1282700"/>
          <a:ext cx="9906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1BA7328-9819-460E-8C1E-02CF45A33F3B}" type="TxLink">
            <a:rPr lang="en-US" sz="1400" b="1" i="0" u="none" strike="noStrike">
              <a:solidFill>
                <a:schemeClr val="tx2">
                  <a:lumMod val="50000"/>
                </a:schemeClr>
              </a:solidFill>
              <a:latin typeface="Arial" panose="020B0604020202020204" pitchFamily="34" charset="0"/>
              <a:ea typeface="Calibri"/>
              <a:cs typeface="Arial" panose="020B0604020202020204" pitchFamily="34" charset="0"/>
            </a:rPr>
            <a:pPr algn="ctr"/>
            <a:t>$4.23M</a:t>
          </a:fld>
          <a:endParaRPr lang="en-US" sz="1400" b="1">
            <a:solidFill>
              <a:schemeClr val="tx2">
                <a:lumMod val="50000"/>
              </a:schemeClr>
            </a:solidFill>
            <a:latin typeface="Arial" panose="020B0604020202020204" pitchFamily="34" charset="0"/>
            <a:cs typeface="Arial" panose="020B0604020202020204" pitchFamily="34" charset="0"/>
          </a:endParaRPr>
        </a:p>
      </xdr:txBody>
    </xdr:sp>
    <xdr:clientData/>
  </xdr:twoCellAnchor>
  <xdr:twoCellAnchor>
    <xdr:from>
      <xdr:col>9</xdr:col>
      <xdr:colOff>368300</xdr:colOff>
      <xdr:row>6</xdr:row>
      <xdr:rowOff>177800</xdr:rowOff>
    </xdr:from>
    <xdr:to>
      <xdr:col>11</xdr:col>
      <xdr:colOff>215900</xdr:colOff>
      <xdr:row>8</xdr:row>
      <xdr:rowOff>127000</xdr:rowOff>
    </xdr:to>
    <xdr:sp macro="" textlink="Analysis!J3">
      <xdr:nvSpPr>
        <xdr:cNvPr id="46" name="TextBox 45">
          <a:extLst>
            <a:ext uri="{FF2B5EF4-FFF2-40B4-BE49-F238E27FC236}">
              <a16:creationId xmlns:a16="http://schemas.microsoft.com/office/drawing/2014/main" id="{A8F7F16B-5A73-605E-C53B-8BDB10CFCF0C}"/>
            </a:ext>
          </a:extLst>
        </xdr:cNvPr>
        <xdr:cNvSpPr txBox="1"/>
      </xdr:nvSpPr>
      <xdr:spPr>
        <a:xfrm>
          <a:off x="5854700" y="1282700"/>
          <a:ext cx="1066800"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5C31F65A-449F-4E14-8EC3-1565C57ABA77}" type="TxLink">
            <a:rPr lang="en-US" sz="1400" b="1" i="0" u="none" strike="noStrike">
              <a:solidFill>
                <a:schemeClr val="tx2">
                  <a:lumMod val="50000"/>
                </a:schemeClr>
              </a:solidFill>
              <a:latin typeface="Arial" panose="020B0604020202020204" pitchFamily="34" charset="0"/>
              <a:ea typeface="Calibri"/>
              <a:cs typeface="Arial" panose="020B0604020202020204" pitchFamily="34" charset="0"/>
            </a:rPr>
            <a:pPr marL="0" indent="0" algn="ctr"/>
            <a:t>41.2%</a:t>
          </a:fld>
          <a:endParaRPr lang="en-US" sz="1400" b="1" i="0" u="none" strike="noStrike">
            <a:solidFill>
              <a:schemeClr val="tx2">
                <a:lumMod val="50000"/>
              </a:schemeClr>
            </a:solidFill>
            <a:latin typeface="Arial" panose="020B0604020202020204" pitchFamily="34" charset="0"/>
            <a:ea typeface="Calibri"/>
            <a:cs typeface="Arial" panose="020B0604020202020204" pitchFamily="34" charset="0"/>
          </a:endParaRPr>
        </a:p>
      </xdr:txBody>
    </xdr:sp>
    <xdr:clientData/>
  </xdr:twoCellAnchor>
  <xdr:twoCellAnchor>
    <xdr:from>
      <xdr:col>0</xdr:col>
      <xdr:colOff>127000</xdr:colOff>
      <xdr:row>6</xdr:row>
      <xdr:rowOff>88900</xdr:rowOff>
    </xdr:from>
    <xdr:to>
      <xdr:col>1</xdr:col>
      <xdr:colOff>508000</xdr:colOff>
      <xdr:row>8</xdr:row>
      <xdr:rowOff>6350</xdr:rowOff>
    </xdr:to>
    <xdr:sp macro="" textlink="Analysis!F3">
      <xdr:nvSpPr>
        <xdr:cNvPr id="47" name="TextBox 46">
          <a:extLst>
            <a:ext uri="{FF2B5EF4-FFF2-40B4-BE49-F238E27FC236}">
              <a16:creationId xmlns:a16="http://schemas.microsoft.com/office/drawing/2014/main" id="{1BB7FF4D-C8FB-4219-90FD-AE904040296D}"/>
            </a:ext>
          </a:extLst>
        </xdr:cNvPr>
        <xdr:cNvSpPr txBox="1"/>
      </xdr:nvSpPr>
      <xdr:spPr>
        <a:xfrm>
          <a:off x="127000" y="1193800"/>
          <a:ext cx="9906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A8D87F2-F29E-42FA-8FBD-D271F9D0D2B7}" type="TxLink">
            <a:rPr lang="en-US" sz="1400" b="1" i="0" u="none" strike="noStrike">
              <a:solidFill>
                <a:schemeClr val="bg1"/>
              </a:solidFill>
              <a:latin typeface="Arial" panose="020B0604020202020204" pitchFamily="34" charset="0"/>
              <a:ea typeface="Calibri"/>
              <a:cs typeface="Arial" panose="020B0604020202020204" pitchFamily="34" charset="0"/>
            </a:rPr>
            <a:pPr algn="ctr"/>
            <a:t>23.58K</a:t>
          </a:fld>
          <a:endParaRPr lang="en-US" sz="1400" b="1">
            <a:solidFill>
              <a:schemeClr val="bg1"/>
            </a:solidFill>
            <a:latin typeface="Arial" panose="020B0604020202020204" pitchFamily="34" charset="0"/>
            <a:cs typeface="Arial" panose="020B0604020202020204" pitchFamily="34" charset="0"/>
          </a:endParaRPr>
        </a:p>
      </xdr:txBody>
    </xdr:sp>
    <xdr:clientData/>
  </xdr:twoCellAnchor>
  <xdr:twoCellAnchor>
    <xdr:from>
      <xdr:col>11</xdr:col>
      <xdr:colOff>565150</xdr:colOff>
      <xdr:row>6</xdr:row>
      <xdr:rowOff>101600</xdr:rowOff>
    </xdr:from>
    <xdr:to>
      <xdr:col>13</xdr:col>
      <xdr:colOff>336550</xdr:colOff>
      <xdr:row>8</xdr:row>
      <xdr:rowOff>19050</xdr:rowOff>
    </xdr:to>
    <xdr:sp macro="" textlink="Analysis!B3">
      <xdr:nvSpPr>
        <xdr:cNvPr id="48" name="TextBox 47">
          <a:extLst>
            <a:ext uri="{FF2B5EF4-FFF2-40B4-BE49-F238E27FC236}">
              <a16:creationId xmlns:a16="http://schemas.microsoft.com/office/drawing/2014/main" id="{F780B376-CCB3-4287-9345-2EB4D7BEA9DD}"/>
            </a:ext>
          </a:extLst>
        </xdr:cNvPr>
        <xdr:cNvSpPr txBox="1"/>
      </xdr:nvSpPr>
      <xdr:spPr>
        <a:xfrm>
          <a:off x="7270750" y="1206500"/>
          <a:ext cx="9906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85170E1-943C-44AC-8735-8778C5FCBDD1}" type="TxLink">
            <a:rPr lang="en-US" sz="1400" b="1" i="0" u="none" strike="noStrike">
              <a:solidFill>
                <a:schemeClr val="bg1"/>
              </a:solidFill>
              <a:latin typeface="Arial" panose="020B0604020202020204" pitchFamily="34" charset="0"/>
              <a:ea typeface="Calibri"/>
              <a:cs typeface="Arial" panose="020B0604020202020204" pitchFamily="34" charset="0"/>
            </a:rPr>
            <a:pPr algn="ctr"/>
            <a:t>2.29K</a:t>
          </a:fld>
          <a:endParaRPr lang="en-US" sz="1400" b="1">
            <a:solidFill>
              <a:schemeClr val="bg1"/>
            </a:solidFill>
            <a:latin typeface="Arial" panose="020B0604020202020204" pitchFamily="34" charset="0"/>
            <a:cs typeface="Arial" panose="020B0604020202020204" pitchFamily="34" charset="0"/>
          </a:endParaRPr>
        </a:p>
      </xdr:txBody>
    </xdr:sp>
    <xdr:clientData/>
  </xdr:twoCellAnchor>
  <xdr:twoCellAnchor>
    <xdr:from>
      <xdr:col>13</xdr:col>
      <xdr:colOff>584200</xdr:colOff>
      <xdr:row>2</xdr:row>
      <xdr:rowOff>107950</xdr:rowOff>
    </xdr:from>
    <xdr:to>
      <xdr:col>19</xdr:col>
      <xdr:colOff>329000</xdr:colOff>
      <xdr:row>13</xdr:row>
      <xdr:rowOff>154878</xdr:rowOff>
    </xdr:to>
    <xdr:sp macro="" textlink="">
      <xdr:nvSpPr>
        <xdr:cNvPr id="49" name="Rectangle: Rounded Corners 48">
          <a:extLst>
            <a:ext uri="{FF2B5EF4-FFF2-40B4-BE49-F238E27FC236}">
              <a16:creationId xmlns:a16="http://schemas.microsoft.com/office/drawing/2014/main" id="{0C6E7DE3-EB29-3EA6-6189-BCB16B9F7269}"/>
            </a:ext>
          </a:extLst>
        </xdr:cNvPr>
        <xdr:cNvSpPr/>
      </xdr:nvSpPr>
      <xdr:spPr>
        <a:xfrm>
          <a:off x="8537188" y="479657"/>
          <a:ext cx="3415410" cy="2091319"/>
        </a:xfrm>
        <a:prstGeom prst="roundRect">
          <a:avLst>
            <a:gd name="adj" fmla="val 3138"/>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mc:AlternateContent xmlns:mc="http://schemas.openxmlformats.org/markup-compatibility/2006">
    <mc:Choice xmlns:a14="http://schemas.microsoft.com/office/drawing/2010/main" Requires="a14">
      <xdr:twoCellAnchor editAs="oneCell">
        <xdr:from>
          <xdr:col>14</xdr:col>
          <xdr:colOff>184150</xdr:colOff>
          <xdr:row>3</xdr:row>
          <xdr:rowOff>0</xdr:rowOff>
        </xdr:from>
        <xdr:to>
          <xdr:col>15</xdr:col>
          <xdr:colOff>361950</xdr:colOff>
          <xdr:row>4</xdr:row>
          <xdr:rowOff>69850</xdr:rowOff>
        </xdr:to>
        <xdr:sp macro="" textlink="">
          <xdr:nvSpPr>
            <xdr:cNvPr id="2052" name="Option Button 4" hidden="1">
              <a:extLst>
                <a:ext uri="{63B3BB69-23CF-44E3-9099-C40C66FF867C}">
                  <a14:compatExt spid="_x0000_s2052"/>
                </a:ext>
                <a:ext uri="{FF2B5EF4-FFF2-40B4-BE49-F238E27FC236}">
                  <a16:creationId xmlns:a16="http://schemas.microsoft.com/office/drawing/2014/main" id="{00000000-0008-0000-0100-000004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Revenue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495300</xdr:colOff>
          <xdr:row>3</xdr:row>
          <xdr:rowOff>0</xdr:rowOff>
        </xdr:from>
        <xdr:to>
          <xdr:col>17</xdr:col>
          <xdr:colOff>19050</xdr:colOff>
          <xdr:row>4</xdr:row>
          <xdr:rowOff>63500</xdr:rowOff>
        </xdr:to>
        <xdr:sp macro="" textlink="">
          <xdr:nvSpPr>
            <xdr:cNvPr id="2055" name="Option Button 7" hidden="1">
              <a:extLst>
                <a:ext uri="{63B3BB69-23CF-44E3-9099-C40C66FF867C}">
                  <a14:compatExt spid="_x0000_s2055"/>
                </a:ext>
                <a:ext uri="{FF2B5EF4-FFF2-40B4-BE49-F238E27FC236}">
                  <a16:creationId xmlns:a16="http://schemas.microsoft.com/office/drawing/2014/main" id="{00000000-0008-0000-0100-000007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Profit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146050</xdr:colOff>
          <xdr:row>3</xdr:row>
          <xdr:rowOff>0</xdr:rowOff>
        </xdr:from>
        <xdr:to>
          <xdr:col>18</xdr:col>
          <xdr:colOff>400050</xdr:colOff>
          <xdr:row>4</xdr:row>
          <xdr:rowOff>69850</xdr:rowOff>
        </xdr:to>
        <xdr:sp macro="" textlink="">
          <xdr:nvSpPr>
            <xdr:cNvPr id="2056" name="Option Button 8" hidden="1">
              <a:extLst>
                <a:ext uri="{63B3BB69-23CF-44E3-9099-C40C66FF867C}">
                  <a14:compatExt spid="_x0000_s2056"/>
                </a:ext>
                <a:ext uri="{FF2B5EF4-FFF2-40B4-BE49-F238E27FC236}">
                  <a16:creationId xmlns:a16="http://schemas.microsoft.com/office/drawing/2014/main" id="{00000000-0008-0000-0100-000008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#Transaction</a:t>
              </a:r>
            </a:p>
          </xdr:txBody>
        </xdr:sp>
        <xdr:clientData/>
      </xdr:twoCellAnchor>
    </mc:Choice>
    <mc:Fallback/>
  </mc:AlternateContent>
  <xdr:twoCellAnchor>
    <xdr:from>
      <xdr:col>14</xdr:col>
      <xdr:colOff>196850</xdr:colOff>
      <xdr:row>8</xdr:row>
      <xdr:rowOff>12700</xdr:rowOff>
    </xdr:from>
    <xdr:to>
      <xdr:col>19</xdr:col>
      <xdr:colOff>165100</xdr:colOff>
      <xdr:row>13</xdr:row>
      <xdr:rowOff>44450</xdr:rowOff>
    </xdr:to>
    <xdr:graphicFrame macro="">
      <xdr:nvGraphicFramePr>
        <xdr:cNvPr id="2" name="Chart 1">
          <a:extLst>
            <a:ext uri="{FF2B5EF4-FFF2-40B4-BE49-F238E27FC236}">
              <a16:creationId xmlns:a16="http://schemas.microsoft.com/office/drawing/2014/main" id="{5D6856FF-7A53-47BE-8D58-1BB1FAA21C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14</xdr:col>
      <xdr:colOff>476250</xdr:colOff>
      <xdr:row>11</xdr:row>
      <xdr:rowOff>82551</xdr:rowOff>
    </xdr:from>
    <xdr:to>
      <xdr:col>18</xdr:col>
      <xdr:colOff>482600</xdr:colOff>
      <xdr:row>13</xdr:row>
      <xdr:rowOff>146050</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422AF9E2-3945-4C65-929B-590E73781466}"/>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9010650" y="2108201"/>
              <a:ext cx="2444750" cy="4317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171450</xdr:colOff>
      <xdr:row>4</xdr:row>
      <xdr:rowOff>0</xdr:rowOff>
    </xdr:from>
    <xdr:to>
      <xdr:col>15</xdr:col>
      <xdr:colOff>374650</xdr:colOff>
      <xdr:row>5</xdr:row>
      <xdr:rowOff>152400</xdr:rowOff>
    </xdr:to>
    <xdr:sp macro="" textlink="Analysis!B25">
      <xdr:nvSpPr>
        <xdr:cNvPr id="4" name="TextBox 3">
          <a:extLst>
            <a:ext uri="{FF2B5EF4-FFF2-40B4-BE49-F238E27FC236}">
              <a16:creationId xmlns:a16="http://schemas.microsoft.com/office/drawing/2014/main" id="{F2B2F773-93D7-17E9-7105-912D2A3C5053}"/>
            </a:ext>
          </a:extLst>
        </xdr:cNvPr>
        <xdr:cNvSpPr txBox="1"/>
      </xdr:nvSpPr>
      <xdr:spPr>
        <a:xfrm>
          <a:off x="8705850" y="736600"/>
          <a:ext cx="812800" cy="336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3691C04-21E0-433B-961F-9514CFD7DF02}" type="TxLink">
            <a:rPr lang="en-US" sz="1600" b="1" i="0" u="none" strike="noStrike">
              <a:solidFill>
                <a:srgbClr val="811844"/>
              </a:solidFill>
              <a:latin typeface="Arial" panose="020B0604020202020204" pitchFamily="34" charset="0"/>
              <a:ea typeface="Calibri"/>
              <a:cs typeface="Arial" panose="020B0604020202020204" pitchFamily="34" charset="0"/>
            </a:rPr>
            <a:pPr algn="ctr"/>
            <a:t>94.7%</a:t>
          </a:fld>
          <a:endParaRPr lang="en-US" sz="2000" b="1">
            <a:solidFill>
              <a:srgbClr val="811844"/>
            </a:solidFill>
            <a:latin typeface="Arial" panose="020B0604020202020204" pitchFamily="34" charset="0"/>
            <a:cs typeface="Arial" panose="020B0604020202020204" pitchFamily="34" charset="0"/>
          </a:endParaRPr>
        </a:p>
      </xdr:txBody>
    </xdr:sp>
    <xdr:clientData/>
  </xdr:twoCellAnchor>
  <xdr:twoCellAnchor>
    <xdr:from>
      <xdr:col>14</xdr:col>
      <xdr:colOff>38100</xdr:colOff>
      <xdr:row>5</xdr:row>
      <xdr:rowOff>12700</xdr:rowOff>
    </xdr:from>
    <xdr:to>
      <xdr:col>18</xdr:col>
      <xdr:colOff>501650</xdr:colOff>
      <xdr:row>6</xdr:row>
      <xdr:rowOff>63500</xdr:rowOff>
    </xdr:to>
    <xdr:sp macro="" textlink="Analysis!G17">
      <xdr:nvSpPr>
        <xdr:cNvPr id="7" name="TextBox 6">
          <a:extLst>
            <a:ext uri="{FF2B5EF4-FFF2-40B4-BE49-F238E27FC236}">
              <a16:creationId xmlns:a16="http://schemas.microsoft.com/office/drawing/2014/main" id="{2C5BEAF7-7D5E-B45A-5DAE-6B967ED70667}"/>
            </a:ext>
          </a:extLst>
        </xdr:cNvPr>
        <xdr:cNvSpPr txBox="1"/>
      </xdr:nvSpPr>
      <xdr:spPr>
        <a:xfrm>
          <a:off x="8572500" y="933450"/>
          <a:ext cx="2901950" cy="234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FB5D9B5A-2431-4540-8471-768FA51439F0}" type="TxLink">
            <a:rPr lang="en-US" sz="1100" b="0" i="0" u="none" strike="noStrike">
              <a:solidFill>
                <a:srgbClr val="000000"/>
              </a:solidFill>
              <a:latin typeface="Calibri"/>
              <a:ea typeface="Calibri"/>
              <a:cs typeface="Calibri"/>
            </a:rPr>
            <a:pPr algn="l"/>
            <a:t> of #Transaction came from the highlighted years</a:t>
          </a:fld>
          <a:endParaRPr lang="en-US" sz="2000" b="1">
            <a:solidFill>
              <a:srgbClr val="393E46"/>
            </a:solidFill>
            <a:latin typeface="Arial" panose="020B0604020202020204" pitchFamily="34" charset="0"/>
            <a:cs typeface="Arial" panose="020B0604020202020204" pitchFamily="34" charset="0"/>
          </a:endParaRPr>
        </a:p>
      </xdr:txBody>
    </xdr:sp>
    <xdr:clientData/>
  </xdr:twoCellAnchor>
  <xdr:twoCellAnchor>
    <xdr:from>
      <xdr:col>13</xdr:col>
      <xdr:colOff>596900</xdr:colOff>
      <xdr:row>6</xdr:row>
      <xdr:rowOff>12700</xdr:rowOff>
    </xdr:from>
    <xdr:to>
      <xdr:col>15</xdr:col>
      <xdr:colOff>469900</xdr:colOff>
      <xdr:row>7</xdr:row>
      <xdr:rowOff>133350</xdr:rowOff>
    </xdr:to>
    <xdr:sp macro="" textlink="Analysis!D17">
      <xdr:nvSpPr>
        <xdr:cNvPr id="8" name="TextBox 7">
          <a:extLst>
            <a:ext uri="{FF2B5EF4-FFF2-40B4-BE49-F238E27FC236}">
              <a16:creationId xmlns:a16="http://schemas.microsoft.com/office/drawing/2014/main" id="{F64401E7-5996-584E-CA30-998C946D4F84}"/>
            </a:ext>
          </a:extLst>
        </xdr:cNvPr>
        <xdr:cNvSpPr txBox="1"/>
      </xdr:nvSpPr>
      <xdr:spPr>
        <a:xfrm>
          <a:off x="8521700" y="1117600"/>
          <a:ext cx="10922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4C096E1-2492-44D8-B253-70CD4418D9E5}" type="TxLink">
            <a:rPr lang="en-US" sz="1200" b="1" i="0" u="none" strike="noStrike">
              <a:solidFill>
                <a:srgbClr val="811844"/>
              </a:solidFill>
              <a:latin typeface="Calibri"/>
              <a:ea typeface="Calibri"/>
              <a:cs typeface="Calibri"/>
            </a:rPr>
            <a:pPr algn="ctr"/>
            <a:t> 1,390 </a:t>
          </a:fld>
          <a:endParaRPr lang="en-US" sz="2400" b="1">
            <a:solidFill>
              <a:srgbClr val="811844"/>
            </a:solidFill>
            <a:latin typeface="Arial" panose="020B0604020202020204" pitchFamily="34" charset="0"/>
            <a:cs typeface="Arial" panose="020B0604020202020204" pitchFamily="34" charset="0"/>
          </a:endParaRPr>
        </a:p>
      </xdr:txBody>
    </xdr:sp>
    <xdr:clientData/>
  </xdr:twoCellAnchor>
  <xdr:twoCellAnchor>
    <xdr:from>
      <xdr:col>14</xdr:col>
      <xdr:colOff>95250</xdr:colOff>
      <xdr:row>7</xdr:row>
      <xdr:rowOff>0</xdr:rowOff>
    </xdr:from>
    <xdr:to>
      <xdr:col>16</xdr:col>
      <xdr:colOff>311150</xdr:colOff>
      <xdr:row>8</xdr:row>
      <xdr:rowOff>44450</xdr:rowOff>
    </xdr:to>
    <xdr:sp macro="" textlink="Analysis!D16">
      <xdr:nvSpPr>
        <xdr:cNvPr id="9" name="TextBox 8">
          <a:extLst>
            <a:ext uri="{FF2B5EF4-FFF2-40B4-BE49-F238E27FC236}">
              <a16:creationId xmlns:a16="http://schemas.microsoft.com/office/drawing/2014/main" id="{536AB979-423F-4CAB-6E4D-3D95C915BDD6}"/>
            </a:ext>
          </a:extLst>
        </xdr:cNvPr>
        <xdr:cNvSpPr txBox="1"/>
      </xdr:nvSpPr>
      <xdr:spPr>
        <a:xfrm>
          <a:off x="8629650" y="1289050"/>
          <a:ext cx="143510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F72B09F0-9578-4E7B-B92D-B095B9A6F93F}" type="TxLink">
            <a:rPr lang="en-US" sz="1050" b="0" i="0" u="none" strike="noStrike">
              <a:solidFill>
                <a:srgbClr val="000000"/>
              </a:solidFill>
              <a:latin typeface="Calibri"/>
              <a:ea typeface="Calibri"/>
              <a:cs typeface="Calibri"/>
            </a:rPr>
            <a:pPr algn="l"/>
            <a:t>Average#Transaction</a:t>
          </a:fld>
          <a:endParaRPr lang="en-US" sz="1800" b="1">
            <a:solidFill>
              <a:srgbClr val="393E46"/>
            </a:solidFill>
            <a:latin typeface="Arial" panose="020B0604020202020204" pitchFamily="34" charset="0"/>
            <a:cs typeface="Arial" panose="020B0604020202020204" pitchFamily="34" charset="0"/>
          </a:endParaRPr>
        </a:p>
      </xdr:txBody>
    </xdr:sp>
    <xdr:clientData/>
  </xdr:twoCellAnchor>
  <xdr:twoCellAnchor>
    <xdr:from>
      <xdr:col>2</xdr:col>
      <xdr:colOff>440690</xdr:colOff>
      <xdr:row>9</xdr:row>
      <xdr:rowOff>107950</xdr:rowOff>
    </xdr:from>
    <xdr:to>
      <xdr:col>3</xdr:col>
      <xdr:colOff>508000</xdr:colOff>
      <xdr:row>11</xdr:row>
      <xdr:rowOff>12700</xdr:rowOff>
    </xdr:to>
    <xdr:sp macro="" textlink="">
      <xdr:nvSpPr>
        <xdr:cNvPr id="10" name="Rectangle: Rounded Corners 9">
          <a:extLst>
            <a:ext uri="{FF2B5EF4-FFF2-40B4-BE49-F238E27FC236}">
              <a16:creationId xmlns:a16="http://schemas.microsoft.com/office/drawing/2014/main" id="{8EA5094F-7B73-B78A-076F-B0A4C653E7A2}"/>
            </a:ext>
          </a:extLst>
        </xdr:cNvPr>
        <xdr:cNvSpPr/>
      </xdr:nvSpPr>
      <xdr:spPr>
        <a:xfrm>
          <a:off x="1659890" y="1765300"/>
          <a:ext cx="676910" cy="273050"/>
        </a:xfrm>
        <a:prstGeom prst="roundRect">
          <a:avLst>
            <a:gd name="adj" fmla="val 12368"/>
          </a:avLst>
        </a:prstGeom>
        <a:solidFill>
          <a:schemeClr val="bg1">
            <a:lumMod val="85000"/>
          </a:schemeClr>
        </a:solidFill>
        <a:ln>
          <a:noFill/>
        </a:ln>
        <a:effectLst>
          <a:outerShdw blurRad="546100" dist="38100" dir="5400000"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535940</xdr:colOff>
      <xdr:row>9</xdr:row>
      <xdr:rowOff>107950</xdr:rowOff>
    </xdr:from>
    <xdr:to>
      <xdr:col>10</xdr:col>
      <xdr:colOff>603250</xdr:colOff>
      <xdr:row>11</xdr:row>
      <xdr:rowOff>12700</xdr:rowOff>
    </xdr:to>
    <xdr:sp macro="" textlink="">
      <xdr:nvSpPr>
        <xdr:cNvPr id="11" name="Rectangle: Rounded Corners 10">
          <a:extLst>
            <a:ext uri="{FF2B5EF4-FFF2-40B4-BE49-F238E27FC236}">
              <a16:creationId xmlns:a16="http://schemas.microsoft.com/office/drawing/2014/main" id="{DBE9242C-0F83-85DE-6B59-7B448F3D36F7}"/>
            </a:ext>
          </a:extLst>
        </xdr:cNvPr>
        <xdr:cNvSpPr/>
      </xdr:nvSpPr>
      <xdr:spPr>
        <a:xfrm>
          <a:off x="6022340" y="1765300"/>
          <a:ext cx="676910" cy="273050"/>
        </a:xfrm>
        <a:prstGeom prst="roundRect">
          <a:avLst>
            <a:gd name="adj" fmla="val 12368"/>
          </a:avLst>
        </a:prstGeom>
        <a:solidFill>
          <a:schemeClr val="bg1">
            <a:lumMod val="85000"/>
          </a:schemeClr>
        </a:solidFill>
        <a:ln>
          <a:noFill/>
        </a:ln>
        <a:effectLst>
          <a:outerShdw blurRad="546100" dist="38100" dir="5400000"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300990</xdr:colOff>
      <xdr:row>9</xdr:row>
      <xdr:rowOff>107950</xdr:rowOff>
    </xdr:from>
    <xdr:to>
      <xdr:col>8</xdr:col>
      <xdr:colOff>368300</xdr:colOff>
      <xdr:row>11</xdr:row>
      <xdr:rowOff>12700</xdr:rowOff>
    </xdr:to>
    <xdr:sp macro="" textlink="">
      <xdr:nvSpPr>
        <xdr:cNvPr id="17" name="Rectangle: Rounded Corners 16">
          <a:extLst>
            <a:ext uri="{FF2B5EF4-FFF2-40B4-BE49-F238E27FC236}">
              <a16:creationId xmlns:a16="http://schemas.microsoft.com/office/drawing/2014/main" id="{F27B0D52-FF88-9147-FC25-456C2752F576}"/>
            </a:ext>
          </a:extLst>
        </xdr:cNvPr>
        <xdr:cNvSpPr/>
      </xdr:nvSpPr>
      <xdr:spPr>
        <a:xfrm>
          <a:off x="4568190" y="1765300"/>
          <a:ext cx="676910" cy="273050"/>
        </a:xfrm>
        <a:prstGeom prst="roundRect">
          <a:avLst>
            <a:gd name="adj" fmla="val 12368"/>
          </a:avLst>
        </a:prstGeom>
        <a:solidFill>
          <a:schemeClr val="bg1">
            <a:lumMod val="85000"/>
          </a:schemeClr>
        </a:solidFill>
        <a:ln>
          <a:noFill/>
        </a:ln>
        <a:effectLst>
          <a:outerShdw blurRad="546100" dist="38100" dir="5400000"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66040</xdr:colOff>
      <xdr:row>9</xdr:row>
      <xdr:rowOff>107950</xdr:rowOff>
    </xdr:from>
    <xdr:to>
      <xdr:col>6</xdr:col>
      <xdr:colOff>133350</xdr:colOff>
      <xdr:row>11</xdr:row>
      <xdr:rowOff>12700</xdr:rowOff>
    </xdr:to>
    <xdr:sp macro="" textlink="">
      <xdr:nvSpPr>
        <xdr:cNvPr id="23" name="Rectangle: Rounded Corners 22">
          <a:extLst>
            <a:ext uri="{FF2B5EF4-FFF2-40B4-BE49-F238E27FC236}">
              <a16:creationId xmlns:a16="http://schemas.microsoft.com/office/drawing/2014/main" id="{6E35D944-2D70-0049-B3B4-BDD80FF20A2C}"/>
            </a:ext>
          </a:extLst>
        </xdr:cNvPr>
        <xdr:cNvSpPr/>
      </xdr:nvSpPr>
      <xdr:spPr>
        <a:xfrm>
          <a:off x="3114040" y="1765300"/>
          <a:ext cx="676910" cy="273050"/>
        </a:xfrm>
        <a:prstGeom prst="roundRect">
          <a:avLst>
            <a:gd name="adj" fmla="val 12368"/>
          </a:avLst>
        </a:prstGeom>
        <a:solidFill>
          <a:schemeClr val="bg1">
            <a:lumMod val="85000"/>
          </a:schemeClr>
        </a:solidFill>
        <a:ln>
          <a:noFill/>
        </a:ln>
        <a:effectLst>
          <a:outerShdw blurRad="546100" dist="38100" dir="5400000"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154516</xdr:colOff>
      <xdr:row>9</xdr:row>
      <xdr:rowOff>95250</xdr:rowOff>
    </xdr:from>
    <xdr:to>
      <xdr:col>8</xdr:col>
      <xdr:colOff>535516</xdr:colOff>
      <xdr:row>11</xdr:row>
      <xdr:rowOff>12700</xdr:rowOff>
    </xdr:to>
    <xdr:sp macro="" textlink="Analysis!AB11">
      <xdr:nvSpPr>
        <xdr:cNvPr id="25" name="TextBox 24">
          <a:extLst>
            <a:ext uri="{FF2B5EF4-FFF2-40B4-BE49-F238E27FC236}">
              <a16:creationId xmlns:a16="http://schemas.microsoft.com/office/drawing/2014/main" id="{C6CF650A-01C2-5A5F-C330-F67CB8931DA4}"/>
            </a:ext>
          </a:extLst>
        </xdr:cNvPr>
        <xdr:cNvSpPr txBox="1"/>
      </xdr:nvSpPr>
      <xdr:spPr>
        <a:xfrm>
          <a:off x="4421716" y="1752600"/>
          <a:ext cx="9906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A32E7A3-B13D-4825-842A-0A9745D1CC10}" type="TxLink">
            <a:rPr lang="en-US" sz="1100" b="1" i="0" u="none" strike="noStrike">
              <a:solidFill>
                <a:schemeClr val="tx2">
                  <a:lumMod val="50000"/>
                </a:schemeClr>
              </a:solidFill>
              <a:latin typeface="Calibri"/>
              <a:ea typeface="Calibri"/>
              <a:cs typeface="Calibri"/>
            </a:rPr>
            <a:pPr marL="0" indent="0" algn="ctr"/>
            <a:t>-0.10%</a:t>
          </a:fld>
          <a:endParaRPr lang="en-US" sz="1100" b="1" i="0" u="none" strike="noStrike">
            <a:solidFill>
              <a:schemeClr val="tx2">
                <a:lumMod val="50000"/>
              </a:schemeClr>
            </a:solidFill>
            <a:latin typeface="Calibri"/>
            <a:ea typeface="Calibri"/>
            <a:cs typeface="Calibri"/>
          </a:endParaRPr>
        </a:p>
      </xdr:txBody>
    </xdr:sp>
    <xdr:clientData/>
  </xdr:twoCellAnchor>
  <xdr:twoCellAnchor>
    <xdr:from>
      <xdr:col>4</xdr:col>
      <xdr:colOff>518583</xdr:colOff>
      <xdr:row>9</xdr:row>
      <xdr:rowOff>101600</xdr:rowOff>
    </xdr:from>
    <xdr:to>
      <xdr:col>6</xdr:col>
      <xdr:colOff>289983</xdr:colOff>
      <xdr:row>11</xdr:row>
      <xdr:rowOff>19050</xdr:rowOff>
    </xdr:to>
    <xdr:sp macro="" textlink="Analysis!AB18">
      <xdr:nvSpPr>
        <xdr:cNvPr id="33" name="TextBox 32">
          <a:extLst>
            <a:ext uri="{FF2B5EF4-FFF2-40B4-BE49-F238E27FC236}">
              <a16:creationId xmlns:a16="http://schemas.microsoft.com/office/drawing/2014/main" id="{24FE8C75-3457-7015-5BFF-80254CA3826D}"/>
            </a:ext>
          </a:extLst>
        </xdr:cNvPr>
        <xdr:cNvSpPr txBox="1"/>
      </xdr:nvSpPr>
      <xdr:spPr>
        <a:xfrm>
          <a:off x="2956983" y="1758950"/>
          <a:ext cx="9906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ABE0851-DABD-40BD-8B99-E273B92C3E3B}" type="TxLink">
            <a:rPr lang="en-US" sz="1100" b="1" i="0" u="none" strike="noStrike">
              <a:solidFill>
                <a:schemeClr val="tx2">
                  <a:lumMod val="50000"/>
                </a:schemeClr>
              </a:solidFill>
              <a:latin typeface="Calibri"/>
              <a:ea typeface="Calibri"/>
              <a:cs typeface="Calibri"/>
            </a:rPr>
            <a:pPr marL="0" indent="0" algn="ctr"/>
            <a:t>-1.48%</a:t>
          </a:fld>
          <a:endParaRPr lang="en-US" sz="1100" b="1" i="0" u="none" strike="noStrike">
            <a:solidFill>
              <a:schemeClr val="tx2">
                <a:lumMod val="50000"/>
              </a:schemeClr>
            </a:solidFill>
            <a:latin typeface="Calibri"/>
            <a:ea typeface="Calibri"/>
            <a:cs typeface="Calibri"/>
          </a:endParaRPr>
        </a:p>
      </xdr:txBody>
    </xdr:sp>
    <xdr:clientData/>
  </xdr:twoCellAnchor>
  <xdr:twoCellAnchor>
    <xdr:from>
      <xdr:col>2</xdr:col>
      <xdr:colOff>260350</xdr:colOff>
      <xdr:row>9</xdr:row>
      <xdr:rowOff>101600</xdr:rowOff>
    </xdr:from>
    <xdr:to>
      <xdr:col>4</xdr:col>
      <xdr:colOff>31750</xdr:colOff>
      <xdr:row>11</xdr:row>
      <xdr:rowOff>19050</xdr:rowOff>
    </xdr:to>
    <xdr:sp macro="" textlink="Analysis!AB25">
      <xdr:nvSpPr>
        <xdr:cNvPr id="35" name="TextBox 34">
          <a:extLst>
            <a:ext uri="{FF2B5EF4-FFF2-40B4-BE49-F238E27FC236}">
              <a16:creationId xmlns:a16="http://schemas.microsoft.com/office/drawing/2014/main" id="{43BCCC54-7FFA-CD7D-0AD8-F10F3C4ED689}"/>
            </a:ext>
          </a:extLst>
        </xdr:cNvPr>
        <xdr:cNvSpPr txBox="1"/>
      </xdr:nvSpPr>
      <xdr:spPr>
        <a:xfrm>
          <a:off x="1479550" y="1758950"/>
          <a:ext cx="9906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8A5C320-F747-4EF8-BA47-3DACB06AC535}" type="TxLink">
            <a:rPr lang="en-US" sz="1100" b="1" i="0" u="none" strike="noStrike">
              <a:solidFill>
                <a:schemeClr val="tx2">
                  <a:lumMod val="50000"/>
                </a:schemeClr>
              </a:solidFill>
              <a:latin typeface="Calibri"/>
              <a:ea typeface="Calibri"/>
              <a:cs typeface="Calibri"/>
            </a:rPr>
            <a:pPr algn="ctr"/>
            <a:t>-2.43%</a:t>
          </a:fld>
          <a:endParaRPr lang="en-US" sz="1400" b="1">
            <a:solidFill>
              <a:schemeClr val="tx2">
                <a:lumMod val="50000"/>
              </a:schemeClr>
            </a:solidFill>
            <a:latin typeface="Arial" panose="020B0604020202020204" pitchFamily="34" charset="0"/>
            <a:cs typeface="Arial" panose="020B0604020202020204" pitchFamily="34" charset="0"/>
          </a:endParaRPr>
        </a:p>
      </xdr:txBody>
    </xdr:sp>
    <xdr:clientData/>
  </xdr:twoCellAnchor>
  <xdr:twoCellAnchor>
    <xdr:from>
      <xdr:col>9</xdr:col>
      <xdr:colOff>387350</xdr:colOff>
      <xdr:row>9</xdr:row>
      <xdr:rowOff>107950</xdr:rowOff>
    </xdr:from>
    <xdr:to>
      <xdr:col>11</xdr:col>
      <xdr:colOff>158750</xdr:colOff>
      <xdr:row>11</xdr:row>
      <xdr:rowOff>25400</xdr:rowOff>
    </xdr:to>
    <xdr:sp macro="" textlink="Analysis!AB32">
      <xdr:nvSpPr>
        <xdr:cNvPr id="50" name="TextBox 49">
          <a:extLst>
            <a:ext uri="{FF2B5EF4-FFF2-40B4-BE49-F238E27FC236}">
              <a16:creationId xmlns:a16="http://schemas.microsoft.com/office/drawing/2014/main" id="{72FA804E-41A8-75A7-9756-540E97817988}"/>
            </a:ext>
          </a:extLst>
        </xdr:cNvPr>
        <xdr:cNvSpPr txBox="1"/>
      </xdr:nvSpPr>
      <xdr:spPr>
        <a:xfrm>
          <a:off x="5873750" y="1765300"/>
          <a:ext cx="9906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F0EDC15-1FEA-4D8B-8E54-765E6CC598BD}" type="TxLink">
            <a:rPr lang="en-US" sz="1100" b="1" i="0" u="none" strike="noStrike">
              <a:solidFill>
                <a:schemeClr val="tx2">
                  <a:lumMod val="50000"/>
                </a:schemeClr>
              </a:solidFill>
              <a:latin typeface="Calibri"/>
              <a:ea typeface="Calibri"/>
              <a:cs typeface="Calibri"/>
            </a:rPr>
            <a:pPr marL="0" indent="0" algn="ctr"/>
            <a:t>+1.38%</a:t>
          </a:fld>
          <a:endParaRPr lang="en-US" sz="1100" b="1" i="0" u="none" strike="noStrike">
            <a:solidFill>
              <a:schemeClr val="tx2">
                <a:lumMod val="50000"/>
              </a:schemeClr>
            </a:solidFill>
            <a:latin typeface="Calibri"/>
            <a:ea typeface="Calibri"/>
            <a:cs typeface="Calibri"/>
          </a:endParaRPr>
        </a:p>
      </xdr:txBody>
    </xdr:sp>
    <xdr:clientData/>
  </xdr:twoCellAnchor>
  <xdr:twoCellAnchor>
    <xdr:from>
      <xdr:col>0</xdr:col>
      <xdr:colOff>177800</xdr:colOff>
      <xdr:row>8</xdr:row>
      <xdr:rowOff>120650</xdr:rowOff>
    </xdr:from>
    <xdr:to>
      <xdr:col>1</xdr:col>
      <xdr:colOff>558800</xdr:colOff>
      <xdr:row>10</xdr:row>
      <xdr:rowOff>38100</xdr:rowOff>
    </xdr:to>
    <xdr:sp macro="" textlink="Analysis!AB39">
      <xdr:nvSpPr>
        <xdr:cNvPr id="53" name="TextBox 52">
          <a:extLst>
            <a:ext uri="{FF2B5EF4-FFF2-40B4-BE49-F238E27FC236}">
              <a16:creationId xmlns:a16="http://schemas.microsoft.com/office/drawing/2014/main" id="{F62B0877-6C6E-DC16-D148-ADFEAB9603D4}"/>
            </a:ext>
          </a:extLst>
        </xdr:cNvPr>
        <xdr:cNvSpPr txBox="1"/>
      </xdr:nvSpPr>
      <xdr:spPr>
        <a:xfrm>
          <a:off x="177800" y="1593850"/>
          <a:ext cx="9906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9629D4F-87E4-4D95-BA24-550831AD20B7}" type="TxLink">
            <a:rPr lang="en-US" sz="1100" b="1" i="0" u="none" strike="noStrike">
              <a:solidFill>
                <a:srgbClr val="F2F2F2"/>
              </a:solidFill>
              <a:latin typeface="Calibri"/>
              <a:ea typeface="Calibri"/>
              <a:cs typeface="Calibri"/>
            </a:rPr>
            <a:pPr algn="ctr"/>
            <a:t>+25.31%</a:t>
          </a:fld>
          <a:endParaRPr lang="en-US" sz="1400" b="1">
            <a:solidFill>
              <a:schemeClr val="bg1">
                <a:lumMod val="95000"/>
              </a:schemeClr>
            </a:solidFill>
            <a:latin typeface="Arial" panose="020B0604020202020204" pitchFamily="34" charset="0"/>
            <a:cs typeface="Arial" panose="020B0604020202020204" pitchFamily="34" charset="0"/>
          </a:endParaRPr>
        </a:p>
      </xdr:txBody>
    </xdr:sp>
    <xdr:clientData/>
  </xdr:twoCellAnchor>
  <xdr:twoCellAnchor>
    <xdr:from>
      <xdr:col>0</xdr:col>
      <xdr:colOff>0</xdr:colOff>
      <xdr:row>7</xdr:row>
      <xdr:rowOff>139700</xdr:rowOff>
    </xdr:from>
    <xdr:to>
      <xdr:col>0</xdr:col>
      <xdr:colOff>0</xdr:colOff>
      <xdr:row>9</xdr:row>
      <xdr:rowOff>57150</xdr:rowOff>
    </xdr:to>
    <xdr:sp macro="" textlink="Analysis!AB39">
      <xdr:nvSpPr>
        <xdr:cNvPr id="54" name="TextBox 53">
          <a:extLst>
            <a:ext uri="{FF2B5EF4-FFF2-40B4-BE49-F238E27FC236}">
              <a16:creationId xmlns:a16="http://schemas.microsoft.com/office/drawing/2014/main" id="{7074AF39-1ABE-921F-47DA-CE3286C88BD8}"/>
            </a:ext>
          </a:extLst>
        </xdr:cNvPr>
        <xdr:cNvSpPr txBox="1"/>
      </xdr:nvSpPr>
      <xdr:spPr>
        <a:xfrm>
          <a:off x="0" y="1428750"/>
          <a:ext cx="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9629D4F-87E4-4D95-BA24-550831AD20B7}" type="TxLink">
            <a:rPr lang="en-US" sz="1100" b="0" i="0" u="none" strike="noStrike">
              <a:solidFill>
                <a:srgbClr val="F2F2F2"/>
              </a:solidFill>
              <a:latin typeface="Calibri"/>
              <a:ea typeface="Calibri"/>
              <a:cs typeface="Calibri"/>
            </a:rPr>
            <a:pPr algn="ctr"/>
            <a:t>+25.31%</a:t>
          </a:fld>
          <a:endParaRPr lang="en-US" sz="1400" b="1">
            <a:solidFill>
              <a:schemeClr val="bg1">
                <a:lumMod val="95000"/>
              </a:schemeClr>
            </a:solidFill>
            <a:latin typeface="Arial" panose="020B0604020202020204" pitchFamily="34" charset="0"/>
            <a:cs typeface="Arial" panose="020B0604020202020204" pitchFamily="34" charset="0"/>
          </a:endParaRPr>
        </a:p>
      </xdr:txBody>
    </xdr:sp>
    <xdr:clientData/>
  </xdr:twoCellAnchor>
  <xdr:twoCellAnchor>
    <xdr:from>
      <xdr:col>11</xdr:col>
      <xdr:colOff>596900</xdr:colOff>
      <xdr:row>8</xdr:row>
      <xdr:rowOff>120650</xdr:rowOff>
    </xdr:from>
    <xdr:to>
      <xdr:col>13</xdr:col>
      <xdr:colOff>368300</xdr:colOff>
      <xdr:row>10</xdr:row>
      <xdr:rowOff>38100</xdr:rowOff>
    </xdr:to>
    <xdr:sp macro="" textlink="Analysis!AB46">
      <xdr:nvSpPr>
        <xdr:cNvPr id="55" name="TextBox 54">
          <a:extLst>
            <a:ext uri="{FF2B5EF4-FFF2-40B4-BE49-F238E27FC236}">
              <a16:creationId xmlns:a16="http://schemas.microsoft.com/office/drawing/2014/main" id="{82AC5ADC-3948-658A-E98E-21D78E49C058}"/>
            </a:ext>
          </a:extLst>
        </xdr:cNvPr>
        <xdr:cNvSpPr txBox="1"/>
      </xdr:nvSpPr>
      <xdr:spPr>
        <a:xfrm>
          <a:off x="7302500" y="1593850"/>
          <a:ext cx="9906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FDFB0DF-419A-42D9-A3D3-745CD12BC94A}" type="TxLink">
            <a:rPr lang="en-US" sz="1100" b="1" i="0" u="none" strike="noStrike">
              <a:solidFill>
                <a:srgbClr val="F2F2F2"/>
              </a:solidFill>
              <a:latin typeface="Calibri"/>
              <a:ea typeface="Calibri"/>
              <a:cs typeface="Calibri"/>
            </a:rPr>
            <a:pPr algn="ctr"/>
            <a:t>+40.54%</a:t>
          </a:fld>
          <a:endParaRPr lang="en-US" sz="1400" b="1">
            <a:solidFill>
              <a:schemeClr val="bg1">
                <a:lumMod val="95000"/>
              </a:schemeClr>
            </a:solidFill>
            <a:latin typeface="Arial" panose="020B0604020202020204" pitchFamily="34" charset="0"/>
            <a:cs typeface="Arial" panose="020B0604020202020204" pitchFamily="34" charset="0"/>
          </a:endParaRPr>
        </a:p>
      </xdr:txBody>
    </xdr:sp>
    <xdr:clientData/>
  </xdr:twoCellAnchor>
  <xdr:twoCellAnchor>
    <xdr:from>
      <xdr:col>0</xdr:col>
      <xdr:colOff>304800</xdr:colOff>
      <xdr:row>14</xdr:row>
      <xdr:rowOff>82551</xdr:rowOff>
    </xdr:from>
    <xdr:to>
      <xdr:col>7</xdr:col>
      <xdr:colOff>427816</xdr:colOff>
      <xdr:row>24</xdr:row>
      <xdr:rowOff>88901</xdr:rowOff>
    </xdr:to>
    <xdr:graphicFrame macro="">
      <xdr:nvGraphicFramePr>
        <xdr:cNvPr id="56" name="Chart 55">
          <a:extLst>
            <a:ext uri="{FF2B5EF4-FFF2-40B4-BE49-F238E27FC236}">
              <a16:creationId xmlns:a16="http://schemas.microsoft.com/office/drawing/2014/main" id="{78FF29A0-CBF4-4684-A5E4-5B4B68F06D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332740</xdr:colOff>
      <xdr:row>14</xdr:row>
      <xdr:rowOff>127000</xdr:rowOff>
    </xdr:from>
    <xdr:to>
      <xdr:col>1</xdr:col>
      <xdr:colOff>400050</xdr:colOff>
      <xdr:row>16</xdr:row>
      <xdr:rowOff>31750</xdr:rowOff>
    </xdr:to>
    <xdr:sp macro="" textlink="">
      <xdr:nvSpPr>
        <xdr:cNvPr id="58" name="Rectangle: Rounded Corners 57">
          <a:extLst>
            <a:ext uri="{FF2B5EF4-FFF2-40B4-BE49-F238E27FC236}">
              <a16:creationId xmlns:a16="http://schemas.microsoft.com/office/drawing/2014/main" id="{2F770910-46CB-452A-B9EF-33B98E0EC28C}"/>
            </a:ext>
          </a:extLst>
        </xdr:cNvPr>
        <xdr:cNvSpPr/>
      </xdr:nvSpPr>
      <xdr:spPr>
        <a:xfrm>
          <a:off x="332740" y="2705100"/>
          <a:ext cx="676910" cy="273050"/>
        </a:xfrm>
        <a:prstGeom prst="roundRect">
          <a:avLst>
            <a:gd name="adj" fmla="val 12368"/>
          </a:avLst>
        </a:prstGeom>
        <a:solidFill>
          <a:srgbClr val="811844"/>
        </a:solidFill>
        <a:ln>
          <a:noFill/>
        </a:ln>
        <a:effectLst>
          <a:outerShdw blurRad="546100" dist="38100" dir="5400000"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4F200D"/>
            </a:solidFill>
          </a:endParaRPr>
        </a:p>
      </xdr:txBody>
    </xdr:sp>
    <xdr:clientData/>
  </xdr:twoCellAnchor>
  <xdr:twoCellAnchor>
    <xdr:from>
      <xdr:col>0</xdr:col>
      <xdr:colOff>292101</xdr:colOff>
      <xdr:row>14</xdr:row>
      <xdr:rowOff>165101</xdr:rowOff>
    </xdr:from>
    <xdr:to>
      <xdr:col>1</xdr:col>
      <xdr:colOff>406401</xdr:colOff>
      <xdr:row>16</xdr:row>
      <xdr:rowOff>6351</xdr:rowOff>
    </xdr:to>
    <xdr:sp macro="" textlink="'Analysis (2)'!E10">
      <xdr:nvSpPr>
        <xdr:cNvPr id="59" name="TextBox 58">
          <a:extLst>
            <a:ext uri="{FF2B5EF4-FFF2-40B4-BE49-F238E27FC236}">
              <a16:creationId xmlns:a16="http://schemas.microsoft.com/office/drawing/2014/main" id="{094CC34F-5DB0-2B91-95CB-EB966CCEF4D0}"/>
            </a:ext>
          </a:extLst>
        </xdr:cNvPr>
        <xdr:cNvSpPr txBox="1"/>
      </xdr:nvSpPr>
      <xdr:spPr>
        <a:xfrm>
          <a:off x="292101" y="2767052"/>
          <a:ext cx="726068" cy="2129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611C868-DC42-448A-8426-1724E34E0324}" type="TxLink">
            <a:rPr lang="en-US" sz="1100" b="1" i="0" u="none" strike="noStrike">
              <a:solidFill>
                <a:schemeClr val="bg1">
                  <a:lumMod val="95000"/>
                </a:schemeClr>
              </a:solidFill>
              <a:latin typeface="Calibri"/>
              <a:ea typeface="Calibri"/>
              <a:cs typeface="Calibri"/>
            </a:rPr>
            <a:pPr algn="ctr"/>
            <a:t>In 2007</a:t>
          </a:fld>
          <a:endParaRPr lang="en-US" sz="1400" b="1">
            <a:solidFill>
              <a:schemeClr val="bg1">
                <a:lumMod val="95000"/>
              </a:schemeClr>
            </a:solidFill>
            <a:latin typeface="Arial" panose="020B0604020202020204" pitchFamily="34" charset="0"/>
            <a:cs typeface="Arial" panose="020B0604020202020204" pitchFamily="34" charset="0"/>
          </a:endParaRPr>
        </a:p>
      </xdr:txBody>
    </xdr:sp>
    <xdr:clientData/>
  </xdr:twoCellAnchor>
  <xdr:twoCellAnchor>
    <xdr:from>
      <xdr:col>1</xdr:col>
      <xdr:colOff>453390</xdr:colOff>
      <xdr:row>14</xdr:row>
      <xdr:rowOff>127000</xdr:rowOff>
    </xdr:from>
    <xdr:to>
      <xdr:col>2</xdr:col>
      <xdr:colOff>279400</xdr:colOff>
      <xdr:row>16</xdr:row>
      <xdr:rowOff>0</xdr:rowOff>
    </xdr:to>
    <xdr:sp macro="" textlink="">
      <xdr:nvSpPr>
        <xdr:cNvPr id="60" name="Rectangle: Rounded Corners 59">
          <a:extLst>
            <a:ext uri="{FF2B5EF4-FFF2-40B4-BE49-F238E27FC236}">
              <a16:creationId xmlns:a16="http://schemas.microsoft.com/office/drawing/2014/main" id="{25EC2549-EC92-73DE-9731-C867B4399101}"/>
            </a:ext>
          </a:extLst>
        </xdr:cNvPr>
        <xdr:cNvSpPr/>
      </xdr:nvSpPr>
      <xdr:spPr>
        <a:xfrm>
          <a:off x="1062990" y="2705100"/>
          <a:ext cx="435610" cy="241300"/>
        </a:xfrm>
        <a:prstGeom prst="roundRect">
          <a:avLst>
            <a:gd name="adj" fmla="val 12368"/>
          </a:avLst>
        </a:prstGeom>
        <a:solidFill>
          <a:schemeClr val="bg1">
            <a:lumMod val="85000"/>
          </a:schemeClr>
        </a:solidFill>
        <a:ln>
          <a:noFill/>
        </a:ln>
        <a:effectLst>
          <a:outerShdw blurRad="546100" dist="38100" dir="5400000"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312279</xdr:colOff>
      <xdr:row>14</xdr:row>
      <xdr:rowOff>127000</xdr:rowOff>
    </xdr:from>
    <xdr:to>
      <xdr:col>3</xdr:col>
      <xdr:colOff>138289</xdr:colOff>
      <xdr:row>16</xdr:row>
      <xdr:rowOff>0</xdr:rowOff>
    </xdr:to>
    <xdr:sp macro="" textlink="">
      <xdr:nvSpPr>
        <xdr:cNvPr id="2048" name="Rectangle: Rounded Corners 2047">
          <a:extLst>
            <a:ext uri="{FF2B5EF4-FFF2-40B4-BE49-F238E27FC236}">
              <a16:creationId xmlns:a16="http://schemas.microsoft.com/office/drawing/2014/main" id="{DE2FEB63-BE00-8109-2F9A-23CB1F845B2F}"/>
            </a:ext>
          </a:extLst>
        </xdr:cNvPr>
        <xdr:cNvSpPr/>
      </xdr:nvSpPr>
      <xdr:spPr>
        <a:xfrm>
          <a:off x="1531479" y="2705100"/>
          <a:ext cx="435610" cy="241300"/>
        </a:xfrm>
        <a:prstGeom prst="roundRect">
          <a:avLst>
            <a:gd name="adj" fmla="val 12368"/>
          </a:avLst>
        </a:prstGeom>
        <a:solidFill>
          <a:schemeClr val="bg1">
            <a:lumMod val="85000"/>
          </a:schemeClr>
        </a:solidFill>
        <a:ln>
          <a:noFill/>
        </a:ln>
        <a:effectLst>
          <a:outerShdw blurRad="546100" dist="38100" dir="5400000"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402590</xdr:colOff>
      <xdr:row>14</xdr:row>
      <xdr:rowOff>127000</xdr:rowOff>
    </xdr:from>
    <xdr:to>
      <xdr:col>4</xdr:col>
      <xdr:colOff>228600</xdr:colOff>
      <xdr:row>16</xdr:row>
      <xdr:rowOff>0</xdr:rowOff>
    </xdr:to>
    <xdr:sp macro="" textlink="">
      <xdr:nvSpPr>
        <xdr:cNvPr id="2049" name="Rectangle: Rounded Corners 2048">
          <a:extLst>
            <a:ext uri="{FF2B5EF4-FFF2-40B4-BE49-F238E27FC236}">
              <a16:creationId xmlns:a16="http://schemas.microsoft.com/office/drawing/2014/main" id="{A633C654-2DAE-FC66-6128-4C2ACF7C7F56}"/>
            </a:ext>
          </a:extLst>
        </xdr:cNvPr>
        <xdr:cNvSpPr/>
      </xdr:nvSpPr>
      <xdr:spPr>
        <a:xfrm>
          <a:off x="2231390" y="2705100"/>
          <a:ext cx="435610" cy="241300"/>
        </a:xfrm>
        <a:prstGeom prst="roundRect">
          <a:avLst>
            <a:gd name="adj" fmla="val 12368"/>
          </a:avLst>
        </a:prstGeom>
        <a:solidFill>
          <a:schemeClr val="bg1">
            <a:lumMod val="85000"/>
          </a:schemeClr>
        </a:solidFill>
        <a:ln>
          <a:noFill/>
        </a:ln>
        <a:effectLst>
          <a:outerShdw blurRad="546100" dist="38100" dir="5400000"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171168</xdr:colOff>
      <xdr:row>14</xdr:row>
      <xdr:rowOff>127000</xdr:rowOff>
    </xdr:from>
    <xdr:to>
      <xdr:col>3</xdr:col>
      <xdr:colOff>369712</xdr:colOff>
      <xdr:row>16</xdr:row>
      <xdr:rowOff>6350</xdr:rowOff>
    </xdr:to>
    <xdr:sp macro="" textlink="">
      <xdr:nvSpPr>
        <xdr:cNvPr id="2050" name="Rectangle: Rounded Corners 2049">
          <a:extLst>
            <a:ext uri="{FF2B5EF4-FFF2-40B4-BE49-F238E27FC236}">
              <a16:creationId xmlns:a16="http://schemas.microsoft.com/office/drawing/2014/main" id="{27C10FAD-0AF4-0974-039E-E90BF277FEF6}"/>
            </a:ext>
          </a:extLst>
        </xdr:cNvPr>
        <xdr:cNvSpPr/>
      </xdr:nvSpPr>
      <xdr:spPr>
        <a:xfrm>
          <a:off x="1999968" y="2705100"/>
          <a:ext cx="198544" cy="247650"/>
        </a:xfrm>
        <a:prstGeom prst="roundRect">
          <a:avLst>
            <a:gd name="adj" fmla="val 12368"/>
          </a:avLst>
        </a:prstGeom>
        <a:solidFill>
          <a:schemeClr val="bg1">
            <a:lumMod val="85000"/>
          </a:schemeClr>
        </a:solidFill>
        <a:ln>
          <a:noFill/>
        </a:ln>
        <a:effectLst>
          <a:outerShdw blurRad="546100" dist="38100" dir="5400000"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374650</xdr:colOff>
      <xdr:row>14</xdr:row>
      <xdr:rowOff>127000</xdr:rowOff>
    </xdr:from>
    <xdr:to>
      <xdr:col>2</xdr:col>
      <xdr:colOff>342900</xdr:colOff>
      <xdr:row>15</xdr:row>
      <xdr:rowOff>158750</xdr:rowOff>
    </xdr:to>
    <xdr:sp macro="" textlink="'Analysis (2)'!G3">
      <xdr:nvSpPr>
        <xdr:cNvPr id="2051" name="TextBox 2050">
          <a:extLst>
            <a:ext uri="{FF2B5EF4-FFF2-40B4-BE49-F238E27FC236}">
              <a16:creationId xmlns:a16="http://schemas.microsoft.com/office/drawing/2014/main" id="{AE1D6649-DD63-88CA-6F71-77214782CE65}"/>
            </a:ext>
          </a:extLst>
        </xdr:cNvPr>
        <xdr:cNvSpPr txBox="1"/>
      </xdr:nvSpPr>
      <xdr:spPr>
        <a:xfrm>
          <a:off x="984250" y="2705100"/>
          <a:ext cx="577850" cy="215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D1D80F2-896E-4FCE-AC31-0AFE6EC3981A}" type="TxLink">
            <a:rPr lang="en-US" sz="1100" b="0" i="0" u="none" strike="noStrike">
              <a:solidFill>
                <a:srgbClr val="000000"/>
              </a:solidFill>
              <a:latin typeface="Calibri"/>
              <a:ea typeface="Calibri"/>
              <a:cs typeface="Calibri"/>
            </a:rPr>
            <a:pPr algn="ctr"/>
            <a:t>Dec</a:t>
          </a:fld>
          <a:endParaRPr lang="en-US" sz="1400" b="1">
            <a:solidFill>
              <a:schemeClr val="bg1">
                <a:lumMod val="95000"/>
              </a:schemeClr>
            </a:solidFill>
            <a:latin typeface="Arial" panose="020B0604020202020204" pitchFamily="34" charset="0"/>
            <a:cs typeface="Arial" panose="020B0604020202020204" pitchFamily="34" charset="0"/>
          </a:endParaRPr>
        </a:p>
      </xdr:txBody>
    </xdr:sp>
    <xdr:clientData/>
  </xdr:twoCellAnchor>
  <xdr:twoCellAnchor>
    <xdr:from>
      <xdr:col>2</xdr:col>
      <xdr:colOff>254000</xdr:colOff>
      <xdr:row>14</xdr:row>
      <xdr:rowOff>152400</xdr:rowOff>
    </xdr:from>
    <xdr:to>
      <xdr:col>3</xdr:col>
      <xdr:colOff>222250</xdr:colOff>
      <xdr:row>15</xdr:row>
      <xdr:rowOff>158750</xdr:rowOff>
    </xdr:to>
    <xdr:sp macro="" textlink="'Analysis (2)'!G4">
      <xdr:nvSpPr>
        <xdr:cNvPr id="2053" name="TextBox 2052">
          <a:extLst>
            <a:ext uri="{FF2B5EF4-FFF2-40B4-BE49-F238E27FC236}">
              <a16:creationId xmlns:a16="http://schemas.microsoft.com/office/drawing/2014/main" id="{BB8AB8D6-4026-98A3-3C15-193633A8E775}"/>
            </a:ext>
          </a:extLst>
        </xdr:cNvPr>
        <xdr:cNvSpPr txBox="1"/>
      </xdr:nvSpPr>
      <xdr:spPr>
        <a:xfrm>
          <a:off x="1473200" y="2730500"/>
          <a:ext cx="57785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0340760-E10B-4013-B841-57CA94C7FD0D}" type="TxLink">
            <a:rPr lang="en-US" sz="1100" b="0" i="0" u="none" strike="noStrike">
              <a:solidFill>
                <a:srgbClr val="000000"/>
              </a:solidFill>
              <a:latin typeface="Calibri"/>
              <a:ea typeface="Calibri"/>
              <a:cs typeface="Calibri"/>
            </a:rPr>
            <a:pPr algn="ctr"/>
            <a:t>Nov</a:t>
          </a:fld>
          <a:endParaRPr lang="en-US" sz="1400" b="1">
            <a:solidFill>
              <a:schemeClr val="bg1">
                <a:lumMod val="95000"/>
              </a:schemeClr>
            </a:solidFill>
            <a:latin typeface="Arial" panose="020B0604020202020204" pitchFamily="34" charset="0"/>
            <a:cs typeface="Arial" panose="020B0604020202020204" pitchFamily="34" charset="0"/>
          </a:endParaRPr>
        </a:p>
      </xdr:txBody>
    </xdr:sp>
    <xdr:clientData/>
  </xdr:twoCellAnchor>
  <xdr:twoCellAnchor>
    <xdr:from>
      <xdr:col>3</xdr:col>
      <xdr:colOff>317500</xdr:colOff>
      <xdr:row>14</xdr:row>
      <xdr:rowOff>139700</xdr:rowOff>
    </xdr:from>
    <xdr:to>
      <xdr:col>4</xdr:col>
      <xdr:colOff>285750</xdr:colOff>
      <xdr:row>15</xdr:row>
      <xdr:rowOff>171450</xdr:rowOff>
    </xdr:to>
    <xdr:sp macro="" textlink="'Analysis (2)'!G5">
      <xdr:nvSpPr>
        <xdr:cNvPr id="2054" name="TextBox 2053">
          <a:extLst>
            <a:ext uri="{FF2B5EF4-FFF2-40B4-BE49-F238E27FC236}">
              <a16:creationId xmlns:a16="http://schemas.microsoft.com/office/drawing/2014/main" id="{58CB794E-0ABD-3B0D-3E75-47DCB9BF7FD2}"/>
            </a:ext>
          </a:extLst>
        </xdr:cNvPr>
        <xdr:cNvSpPr txBox="1"/>
      </xdr:nvSpPr>
      <xdr:spPr>
        <a:xfrm>
          <a:off x="2146300" y="2717800"/>
          <a:ext cx="577850" cy="215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3F9E2ED-501A-4A8C-BD4F-D9ADC063B50F}" type="TxLink">
            <a:rPr lang="en-US" sz="1100" b="0" i="0" u="none" strike="noStrike">
              <a:solidFill>
                <a:srgbClr val="000000"/>
              </a:solidFill>
              <a:latin typeface="Calibri"/>
              <a:ea typeface="Calibri"/>
              <a:cs typeface="Calibri"/>
            </a:rPr>
            <a:pPr algn="ctr"/>
            <a:t>Sep</a:t>
          </a:fld>
          <a:endParaRPr lang="en-US" sz="1400" b="1">
            <a:solidFill>
              <a:schemeClr val="bg1">
                <a:lumMod val="95000"/>
              </a:schemeClr>
            </a:solidFill>
            <a:latin typeface="Arial" panose="020B0604020202020204" pitchFamily="34" charset="0"/>
            <a:cs typeface="Arial" panose="020B0604020202020204" pitchFamily="34" charset="0"/>
          </a:endParaRPr>
        </a:p>
      </xdr:txBody>
    </xdr:sp>
    <xdr:clientData/>
  </xdr:twoCellAnchor>
  <xdr:twoCellAnchor>
    <xdr:from>
      <xdr:col>3</xdr:col>
      <xdr:colOff>133350</xdr:colOff>
      <xdr:row>14</xdr:row>
      <xdr:rowOff>152400</xdr:rowOff>
    </xdr:from>
    <xdr:to>
      <xdr:col>3</xdr:col>
      <xdr:colOff>406400</xdr:colOff>
      <xdr:row>16</xdr:row>
      <xdr:rowOff>0</xdr:rowOff>
    </xdr:to>
    <xdr:sp macro="" textlink="'Analysis (2)'!G5">
      <xdr:nvSpPr>
        <xdr:cNvPr id="2057" name="TextBox 2056">
          <a:extLst>
            <a:ext uri="{FF2B5EF4-FFF2-40B4-BE49-F238E27FC236}">
              <a16:creationId xmlns:a16="http://schemas.microsoft.com/office/drawing/2014/main" id="{5AC78E8F-133E-B950-D2B6-6EBAD20483E2}"/>
            </a:ext>
          </a:extLst>
        </xdr:cNvPr>
        <xdr:cNvSpPr txBox="1"/>
      </xdr:nvSpPr>
      <xdr:spPr>
        <a:xfrm>
          <a:off x="1962150" y="2730500"/>
          <a:ext cx="273050" cy="215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b="1">
              <a:solidFill>
                <a:srgbClr val="393E46"/>
              </a:solidFill>
              <a:latin typeface="Arial" panose="020B0604020202020204" pitchFamily="34" charset="0"/>
              <a:cs typeface="Arial" panose="020B0604020202020204" pitchFamily="34" charset="0"/>
            </a:rPr>
            <a:t>&amp;</a:t>
          </a:r>
        </a:p>
      </xdr:txBody>
    </xdr:sp>
    <xdr:clientData/>
  </xdr:twoCellAnchor>
  <xdr:twoCellAnchor>
    <xdr:from>
      <xdr:col>4</xdr:col>
      <xdr:colOff>171450</xdr:colOff>
      <xdr:row>14</xdr:row>
      <xdr:rowOff>139700</xdr:rowOff>
    </xdr:from>
    <xdr:to>
      <xdr:col>6</xdr:col>
      <xdr:colOff>577850</xdr:colOff>
      <xdr:row>15</xdr:row>
      <xdr:rowOff>158750</xdr:rowOff>
    </xdr:to>
    <xdr:sp macro="" textlink="'Analysis (2)'!G5">
      <xdr:nvSpPr>
        <xdr:cNvPr id="2059" name="TextBox 2058">
          <a:extLst>
            <a:ext uri="{FF2B5EF4-FFF2-40B4-BE49-F238E27FC236}">
              <a16:creationId xmlns:a16="http://schemas.microsoft.com/office/drawing/2014/main" id="{477F8291-B8FA-8787-C853-53B4EC6ACEF7}"/>
            </a:ext>
          </a:extLst>
        </xdr:cNvPr>
        <xdr:cNvSpPr txBox="1"/>
      </xdr:nvSpPr>
      <xdr:spPr>
        <a:xfrm>
          <a:off x="2609850" y="2717800"/>
          <a:ext cx="1625600" cy="203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b="0">
              <a:solidFill>
                <a:srgbClr val="393E46"/>
              </a:solidFill>
              <a:latin typeface="Arial" panose="020B0604020202020204" pitchFamily="34" charset="0"/>
              <a:cs typeface="Arial" panose="020B0604020202020204" pitchFamily="34" charset="0"/>
            </a:rPr>
            <a:t>collectively</a:t>
          </a:r>
          <a:r>
            <a:rPr lang="en-US" sz="1000" b="0" baseline="0">
              <a:solidFill>
                <a:srgbClr val="393E46"/>
              </a:solidFill>
              <a:latin typeface="Arial" panose="020B0604020202020204" pitchFamily="34" charset="0"/>
              <a:cs typeface="Arial" panose="020B0604020202020204" pitchFamily="34" charset="0"/>
            </a:rPr>
            <a:t> accounted for</a:t>
          </a:r>
          <a:endParaRPr lang="en-US" sz="1000" b="0">
            <a:solidFill>
              <a:srgbClr val="393E46"/>
            </a:solidFill>
            <a:latin typeface="Arial" panose="020B0604020202020204" pitchFamily="34" charset="0"/>
            <a:cs typeface="Arial" panose="020B0604020202020204" pitchFamily="34" charset="0"/>
          </a:endParaRPr>
        </a:p>
      </xdr:txBody>
    </xdr:sp>
    <xdr:clientData/>
  </xdr:twoCellAnchor>
  <xdr:twoCellAnchor>
    <xdr:from>
      <xdr:col>6</xdr:col>
      <xdr:colOff>419100</xdr:colOff>
      <xdr:row>14</xdr:row>
      <xdr:rowOff>95250</xdr:rowOff>
    </xdr:from>
    <xdr:to>
      <xdr:col>7</xdr:col>
      <xdr:colOff>501650</xdr:colOff>
      <xdr:row>16</xdr:row>
      <xdr:rowOff>12700</xdr:rowOff>
    </xdr:to>
    <xdr:sp macro="" textlink="'Analysis (2)'!F8">
      <xdr:nvSpPr>
        <xdr:cNvPr id="2060" name="TextBox 2059">
          <a:extLst>
            <a:ext uri="{FF2B5EF4-FFF2-40B4-BE49-F238E27FC236}">
              <a16:creationId xmlns:a16="http://schemas.microsoft.com/office/drawing/2014/main" id="{80DF8BB2-ECE4-B47F-B8CA-6D8B2BFF037E}"/>
            </a:ext>
          </a:extLst>
        </xdr:cNvPr>
        <xdr:cNvSpPr txBox="1"/>
      </xdr:nvSpPr>
      <xdr:spPr>
        <a:xfrm>
          <a:off x="4076700" y="2673350"/>
          <a:ext cx="6921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67B91107-72A1-47FF-AAFF-0F6E86700BAC}" type="TxLink">
            <a:rPr lang="en-US" sz="1400" b="1" i="0" u="none" strike="noStrike">
              <a:solidFill>
                <a:srgbClr val="811844"/>
              </a:solidFill>
              <a:latin typeface="Arial" panose="020B0604020202020204" pitchFamily="34" charset="0"/>
              <a:ea typeface="Calibri"/>
              <a:cs typeface="Arial" panose="020B0604020202020204" pitchFamily="34" charset="0"/>
            </a:rPr>
            <a:pPr marL="0" indent="0" algn="ctr"/>
            <a:t>40.4%</a:t>
          </a:fld>
          <a:endParaRPr lang="en-US" sz="2400" b="1" i="0" u="none" strike="noStrike">
            <a:solidFill>
              <a:srgbClr val="811844"/>
            </a:solidFill>
            <a:latin typeface="Arial" panose="020B0604020202020204" pitchFamily="34" charset="0"/>
            <a:ea typeface="Calibri"/>
            <a:cs typeface="Arial" panose="020B0604020202020204" pitchFamily="34" charset="0"/>
          </a:endParaRPr>
        </a:p>
      </xdr:txBody>
    </xdr:sp>
    <xdr:clientData/>
  </xdr:twoCellAnchor>
  <xdr:twoCellAnchor>
    <xdr:from>
      <xdr:col>6</xdr:col>
      <xdr:colOff>63500</xdr:colOff>
      <xdr:row>15</xdr:row>
      <xdr:rowOff>107950</xdr:rowOff>
    </xdr:from>
    <xdr:to>
      <xdr:col>7</xdr:col>
      <xdr:colOff>514350</xdr:colOff>
      <xdr:row>16</xdr:row>
      <xdr:rowOff>146050</xdr:rowOff>
    </xdr:to>
    <xdr:sp macro="" textlink="'Analysis (2)'!G5">
      <xdr:nvSpPr>
        <xdr:cNvPr id="2062" name="TextBox 2061">
          <a:extLst>
            <a:ext uri="{FF2B5EF4-FFF2-40B4-BE49-F238E27FC236}">
              <a16:creationId xmlns:a16="http://schemas.microsoft.com/office/drawing/2014/main" id="{3468DCE5-020F-E1B7-067A-F69B2874D5CC}"/>
            </a:ext>
          </a:extLst>
        </xdr:cNvPr>
        <xdr:cNvSpPr txBox="1"/>
      </xdr:nvSpPr>
      <xdr:spPr>
        <a:xfrm>
          <a:off x="3721100" y="2870200"/>
          <a:ext cx="1060450" cy="222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b="0">
              <a:solidFill>
                <a:srgbClr val="393E46"/>
              </a:solidFill>
              <a:latin typeface="Arial" panose="020B0604020202020204" pitchFamily="34" charset="0"/>
              <a:cs typeface="Arial" panose="020B0604020202020204" pitchFamily="34" charset="0"/>
            </a:rPr>
            <a:t>of</a:t>
          </a:r>
          <a:r>
            <a:rPr lang="en-US" sz="1000" b="0" baseline="0">
              <a:solidFill>
                <a:srgbClr val="393E46"/>
              </a:solidFill>
              <a:latin typeface="Arial" panose="020B0604020202020204" pitchFamily="34" charset="0"/>
              <a:cs typeface="Arial" panose="020B0604020202020204" pitchFamily="34" charset="0"/>
            </a:rPr>
            <a:t> Total </a:t>
          </a:r>
          <a:r>
            <a:rPr lang="en-US" sz="1100" b="1" baseline="0">
              <a:solidFill>
                <a:srgbClr val="393E46"/>
              </a:solidFill>
              <a:latin typeface="Arial" panose="020B0604020202020204" pitchFamily="34" charset="0"/>
              <a:cs typeface="Arial" panose="020B0604020202020204" pitchFamily="34" charset="0"/>
            </a:rPr>
            <a:t>Profit</a:t>
          </a:r>
          <a:endParaRPr lang="en-US" sz="1000" b="1">
            <a:solidFill>
              <a:srgbClr val="393E46"/>
            </a:solidFill>
            <a:latin typeface="Arial" panose="020B0604020202020204" pitchFamily="34" charset="0"/>
            <a:cs typeface="Arial" panose="020B0604020202020204" pitchFamily="34" charset="0"/>
          </a:endParaRPr>
        </a:p>
      </xdr:txBody>
    </xdr:sp>
    <xdr:clientData/>
  </xdr:twoCellAnchor>
  <xdr:twoCellAnchor>
    <xdr:from>
      <xdr:col>7</xdr:col>
      <xdr:colOff>584200</xdr:colOff>
      <xdr:row>14</xdr:row>
      <xdr:rowOff>38100</xdr:rowOff>
    </xdr:from>
    <xdr:to>
      <xdr:col>10</xdr:col>
      <xdr:colOff>317800</xdr:colOff>
      <xdr:row>24</xdr:row>
      <xdr:rowOff>76200</xdr:rowOff>
    </xdr:to>
    <xdr:sp macro="" textlink="">
      <xdr:nvSpPr>
        <xdr:cNvPr id="2063" name="Rectangle: Rounded Corners 2062">
          <a:extLst>
            <a:ext uri="{FF2B5EF4-FFF2-40B4-BE49-F238E27FC236}">
              <a16:creationId xmlns:a16="http://schemas.microsoft.com/office/drawing/2014/main" id="{D5B57F7B-E9B2-BCA4-53AA-7B96DABAF5B4}"/>
            </a:ext>
          </a:extLst>
        </xdr:cNvPr>
        <xdr:cNvSpPr/>
      </xdr:nvSpPr>
      <xdr:spPr>
        <a:xfrm>
          <a:off x="4851400" y="2616200"/>
          <a:ext cx="1562400" cy="1879600"/>
        </a:xfrm>
        <a:prstGeom prst="roundRect">
          <a:avLst>
            <a:gd name="adj" fmla="val 3138"/>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7</xdr:col>
      <xdr:colOff>584200</xdr:colOff>
      <xdr:row>15</xdr:row>
      <xdr:rowOff>63501</xdr:rowOff>
    </xdr:from>
    <xdr:to>
      <xdr:col>10</xdr:col>
      <xdr:colOff>280001</xdr:colOff>
      <xdr:row>22</xdr:row>
      <xdr:rowOff>95251</xdr:rowOff>
    </xdr:to>
    <mc:AlternateContent xmlns:mc="http://schemas.openxmlformats.org/markup-compatibility/2006" xmlns:a14="http://schemas.microsoft.com/office/drawing/2010/main">
      <mc:Choice Requires="a14">
        <xdr:graphicFrame macro="">
          <xdr:nvGraphicFramePr>
            <xdr:cNvPr id="52" name="Month Name">
              <a:extLst>
                <a:ext uri="{FF2B5EF4-FFF2-40B4-BE49-F238E27FC236}">
                  <a16:creationId xmlns:a16="http://schemas.microsoft.com/office/drawing/2014/main" id="{0A9C73FD-EF6A-48B8-B748-C6AA510986C8}"/>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mlns="">
        <xdr:sp macro="" textlink="">
          <xdr:nvSpPr>
            <xdr:cNvPr id="0" name=""/>
            <xdr:cNvSpPr>
              <a:spLocks noTextEdit="1"/>
            </xdr:cNvSpPr>
          </xdr:nvSpPr>
          <xdr:spPr>
            <a:xfrm>
              <a:off x="4864570" y="2768131"/>
              <a:ext cx="1530246" cy="12939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525246</xdr:colOff>
      <xdr:row>14</xdr:row>
      <xdr:rowOff>125433</xdr:rowOff>
    </xdr:from>
    <xdr:to>
      <xdr:col>19</xdr:col>
      <xdr:colOff>290062</xdr:colOff>
      <xdr:row>23</xdr:row>
      <xdr:rowOff>164628</xdr:rowOff>
    </xdr:to>
    <xdr:graphicFrame macro="">
      <xdr:nvGraphicFramePr>
        <xdr:cNvPr id="2064" name="Chart 2063">
          <a:extLst>
            <a:ext uri="{FF2B5EF4-FFF2-40B4-BE49-F238E27FC236}">
              <a16:creationId xmlns:a16="http://schemas.microsoft.com/office/drawing/2014/main" id="{C56F329D-9AED-439F-BDE2-A1AD484A6E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187363</xdr:colOff>
      <xdr:row>14</xdr:row>
      <xdr:rowOff>98700</xdr:rowOff>
    </xdr:from>
    <xdr:to>
      <xdr:col>15</xdr:col>
      <xdr:colOff>269913</xdr:colOff>
      <xdr:row>16</xdr:row>
      <xdr:rowOff>16150</xdr:rowOff>
    </xdr:to>
    <xdr:sp macro="" textlink="'Analysis (2)'!P11">
      <xdr:nvSpPr>
        <xdr:cNvPr id="2066" name="TextBox 2065">
          <a:extLst>
            <a:ext uri="{FF2B5EF4-FFF2-40B4-BE49-F238E27FC236}">
              <a16:creationId xmlns:a16="http://schemas.microsoft.com/office/drawing/2014/main" id="{5507CE16-7A8A-69A3-A4EA-24EF1BFD06EA}"/>
            </a:ext>
          </a:extLst>
        </xdr:cNvPr>
        <xdr:cNvSpPr txBox="1"/>
      </xdr:nvSpPr>
      <xdr:spPr>
        <a:xfrm>
          <a:off x="8748104" y="2623021"/>
          <a:ext cx="694031" cy="2780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7FFFA1AC-B551-48FC-9E8D-FCFED7495BEA}" type="TxLink">
            <a:rPr lang="en-US" sz="1400" b="1" i="0" u="none" strike="noStrike">
              <a:solidFill>
                <a:srgbClr val="811844"/>
              </a:solidFill>
              <a:latin typeface="Arial" panose="020B0604020202020204" pitchFamily="34" charset="0"/>
              <a:ea typeface="Calibri"/>
              <a:cs typeface="Arial" panose="020B0604020202020204" pitchFamily="34" charset="0"/>
            </a:rPr>
            <a:pPr marL="0" indent="0" algn="ctr"/>
            <a:t>46.0%</a:t>
          </a:fld>
          <a:endParaRPr lang="en-US" sz="1400" b="1" i="0" u="none" strike="noStrike">
            <a:solidFill>
              <a:srgbClr val="811844"/>
            </a:solidFill>
            <a:latin typeface="Arial" panose="020B0604020202020204" pitchFamily="34" charset="0"/>
            <a:ea typeface="Calibri"/>
            <a:cs typeface="Arial" panose="020B0604020202020204" pitchFamily="34" charset="0"/>
          </a:endParaRPr>
        </a:p>
      </xdr:txBody>
    </xdr:sp>
    <xdr:clientData/>
  </xdr:twoCellAnchor>
  <xdr:twoCellAnchor>
    <xdr:from>
      <xdr:col>10</xdr:col>
      <xdr:colOff>402244</xdr:colOff>
      <xdr:row>14</xdr:row>
      <xdr:rowOff>125432</xdr:rowOff>
    </xdr:from>
    <xdr:to>
      <xdr:col>14</xdr:col>
      <xdr:colOff>344938</xdr:colOff>
      <xdr:row>16</xdr:row>
      <xdr:rowOff>7840</xdr:rowOff>
    </xdr:to>
    <xdr:sp macro="" textlink="'Analysis (2)'!G5">
      <xdr:nvSpPr>
        <xdr:cNvPr id="2067" name="TextBox 2066">
          <a:extLst>
            <a:ext uri="{FF2B5EF4-FFF2-40B4-BE49-F238E27FC236}">
              <a16:creationId xmlns:a16="http://schemas.microsoft.com/office/drawing/2014/main" id="{B7B76836-B1AE-4540-419A-7C1371F00A45}"/>
            </a:ext>
          </a:extLst>
        </xdr:cNvPr>
        <xdr:cNvSpPr txBox="1"/>
      </xdr:nvSpPr>
      <xdr:spPr>
        <a:xfrm>
          <a:off x="6517059" y="2649753"/>
          <a:ext cx="2388620" cy="243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b="0">
              <a:solidFill>
                <a:srgbClr val="393E46"/>
              </a:solidFill>
              <a:latin typeface="Arial" panose="020B0604020202020204" pitchFamily="34" charset="0"/>
              <a:cs typeface="Arial" panose="020B0604020202020204" pitchFamily="34" charset="0"/>
            </a:rPr>
            <a:t>The</a:t>
          </a:r>
          <a:r>
            <a:rPr lang="en-US" sz="1000" b="0" baseline="0">
              <a:solidFill>
                <a:srgbClr val="393E46"/>
              </a:solidFill>
              <a:latin typeface="Arial" panose="020B0604020202020204" pitchFamily="34" charset="0"/>
              <a:cs typeface="Arial" panose="020B0604020202020204" pitchFamily="34" charset="0"/>
            </a:rPr>
            <a:t> Highlighted weekdays contributed</a:t>
          </a:r>
        </a:p>
        <a:p>
          <a:pPr algn="ctr"/>
          <a:endParaRPr lang="en-US" sz="1000" b="0">
            <a:solidFill>
              <a:srgbClr val="393E46"/>
            </a:solidFill>
            <a:latin typeface="Arial" panose="020B0604020202020204" pitchFamily="34" charset="0"/>
            <a:cs typeface="Arial" panose="020B0604020202020204" pitchFamily="34" charset="0"/>
          </a:endParaRPr>
        </a:p>
      </xdr:txBody>
    </xdr:sp>
    <xdr:clientData/>
  </xdr:twoCellAnchor>
  <xdr:twoCellAnchor>
    <xdr:from>
      <xdr:col>15</xdr:col>
      <xdr:colOff>121827</xdr:colOff>
      <xdr:row>14</xdr:row>
      <xdr:rowOff>127079</xdr:rowOff>
    </xdr:from>
    <xdr:to>
      <xdr:col>16</xdr:col>
      <xdr:colOff>572676</xdr:colOff>
      <xdr:row>15</xdr:row>
      <xdr:rowOff>165178</xdr:rowOff>
    </xdr:to>
    <xdr:sp macro="" textlink="'Analysis (2)'!G5">
      <xdr:nvSpPr>
        <xdr:cNvPr id="2068" name="TextBox 2067">
          <a:extLst>
            <a:ext uri="{FF2B5EF4-FFF2-40B4-BE49-F238E27FC236}">
              <a16:creationId xmlns:a16="http://schemas.microsoft.com/office/drawing/2014/main" id="{1A0121A7-F416-C41D-C120-9F32F63A8A6B}"/>
            </a:ext>
          </a:extLst>
        </xdr:cNvPr>
        <xdr:cNvSpPr txBox="1"/>
      </xdr:nvSpPr>
      <xdr:spPr>
        <a:xfrm>
          <a:off x="9294049" y="2651400"/>
          <a:ext cx="1062331" cy="2184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b="0">
              <a:solidFill>
                <a:srgbClr val="393E46"/>
              </a:solidFill>
              <a:latin typeface="Arial" panose="020B0604020202020204" pitchFamily="34" charset="0"/>
              <a:cs typeface="Arial" panose="020B0604020202020204" pitchFamily="34" charset="0"/>
            </a:rPr>
            <a:t>of</a:t>
          </a:r>
          <a:r>
            <a:rPr lang="en-US" sz="1000" b="0" baseline="0">
              <a:solidFill>
                <a:srgbClr val="393E46"/>
              </a:solidFill>
              <a:latin typeface="Arial" panose="020B0604020202020204" pitchFamily="34" charset="0"/>
              <a:cs typeface="Arial" panose="020B0604020202020204" pitchFamily="34" charset="0"/>
            </a:rPr>
            <a:t> Total </a:t>
          </a:r>
          <a:r>
            <a:rPr lang="en-US" sz="1100" b="1" baseline="0">
              <a:solidFill>
                <a:srgbClr val="393E46"/>
              </a:solidFill>
              <a:latin typeface="Arial" panose="020B0604020202020204" pitchFamily="34" charset="0"/>
              <a:cs typeface="Arial" panose="020B0604020202020204" pitchFamily="34" charset="0"/>
            </a:rPr>
            <a:t>Profit</a:t>
          </a:r>
          <a:endParaRPr lang="en-US" sz="1000" b="1">
            <a:solidFill>
              <a:srgbClr val="393E46"/>
            </a:solidFill>
            <a:latin typeface="Arial" panose="020B0604020202020204" pitchFamily="34" charset="0"/>
            <a:cs typeface="Arial" panose="020B0604020202020204" pitchFamily="34" charset="0"/>
          </a:endParaRPr>
        </a:p>
      </xdr:txBody>
    </xdr:sp>
    <xdr:clientData/>
  </xdr:twoCellAnchor>
  <xdr:twoCellAnchor>
    <xdr:from>
      <xdr:col>0</xdr:col>
      <xdr:colOff>337099</xdr:colOff>
      <xdr:row>25</xdr:row>
      <xdr:rowOff>70555</xdr:rowOff>
    </xdr:from>
    <xdr:to>
      <xdr:col>4</xdr:col>
      <xdr:colOff>101914</xdr:colOff>
      <xdr:row>35</xdr:row>
      <xdr:rowOff>156791</xdr:rowOff>
    </xdr:to>
    <xdr:graphicFrame macro="">
      <xdr:nvGraphicFramePr>
        <xdr:cNvPr id="2069" name="Chart 2068">
          <a:extLst>
            <a:ext uri="{FF2B5EF4-FFF2-40B4-BE49-F238E27FC236}">
              <a16:creationId xmlns:a16="http://schemas.microsoft.com/office/drawing/2014/main" id="{6335250D-549B-4573-8D88-B15A51CEFB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169255</xdr:colOff>
      <xdr:row>25</xdr:row>
      <xdr:rowOff>144246</xdr:rowOff>
    </xdr:from>
    <xdr:to>
      <xdr:col>5</xdr:col>
      <xdr:colOff>344938</xdr:colOff>
      <xdr:row>27</xdr:row>
      <xdr:rowOff>94074</xdr:rowOff>
    </xdr:to>
    <xdr:sp macro="" textlink="'Analysis (2)'!Y9">
      <xdr:nvSpPr>
        <xdr:cNvPr id="2071" name="TextBox 2070">
          <a:extLst>
            <a:ext uri="{FF2B5EF4-FFF2-40B4-BE49-F238E27FC236}">
              <a16:creationId xmlns:a16="http://schemas.microsoft.com/office/drawing/2014/main" id="{DC63B658-D8EB-C6DD-88FB-F6E9E0DEE08F}"/>
            </a:ext>
          </a:extLst>
        </xdr:cNvPr>
        <xdr:cNvSpPr txBox="1"/>
      </xdr:nvSpPr>
      <xdr:spPr>
        <a:xfrm>
          <a:off x="2003699" y="4651962"/>
          <a:ext cx="1398646" cy="3104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4682F60-8E23-46BA-BF42-0D4D93E75B1D}" type="TxLink">
            <a:rPr lang="en-US" sz="1100" b="0" i="0" u="none" strike="noStrike">
              <a:solidFill>
                <a:srgbClr val="000000"/>
              </a:solidFill>
              <a:latin typeface="Calibri"/>
              <a:ea typeface="Calibri"/>
              <a:cs typeface="Calibri"/>
            </a:rPr>
            <a:pPr algn="ctr"/>
            <a:t>WEEKDAY makes up</a:t>
          </a:fld>
          <a:endParaRPr lang="en-US" sz="1400" b="1">
            <a:solidFill>
              <a:srgbClr val="4F200D"/>
            </a:solidFill>
            <a:latin typeface="Arial" panose="020B0604020202020204" pitchFamily="34" charset="0"/>
            <a:cs typeface="Arial" panose="020B0604020202020204" pitchFamily="34" charset="0"/>
          </a:endParaRPr>
        </a:p>
      </xdr:txBody>
    </xdr:sp>
    <xdr:clientData/>
  </xdr:twoCellAnchor>
  <xdr:twoCellAnchor>
    <xdr:from>
      <xdr:col>3</xdr:col>
      <xdr:colOff>553392</xdr:colOff>
      <xdr:row>26</xdr:row>
      <xdr:rowOff>175605</xdr:rowOff>
    </xdr:from>
    <xdr:to>
      <xdr:col>5</xdr:col>
      <xdr:colOff>62717</xdr:colOff>
      <xdr:row>28</xdr:row>
      <xdr:rowOff>117593</xdr:rowOff>
    </xdr:to>
    <xdr:sp macro="" textlink="'Analysis (2)'!Y8">
      <xdr:nvSpPr>
        <xdr:cNvPr id="2072" name="TextBox 2071">
          <a:extLst>
            <a:ext uri="{FF2B5EF4-FFF2-40B4-BE49-F238E27FC236}">
              <a16:creationId xmlns:a16="http://schemas.microsoft.com/office/drawing/2014/main" id="{C3C4029B-DC30-095A-22B2-A5DD075D44E7}"/>
            </a:ext>
          </a:extLst>
        </xdr:cNvPr>
        <xdr:cNvSpPr txBox="1"/>
      </xdr:nvSpPr>
      <xdr:spPr>
        <a:xfrm>
          <a:off x="2387836" y="4863630"/>
          <a:ext cx="732288" cy="3026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EBB8E39F-44E2-40F2-AB4B-47DDD4F5194E}" type="TxLink">
            <a:rPr lang="en-US" sz="1400" b="1" i="0" u="none" strike="noStrike">
              <a:solidFill>
                <a:srgbClr val="811844"/>
              </a:solidFill>
              <a:latin typeface="Arial" panose="020B0604020202020204" pitchFamily="34" charset="0"/>
              <a:ea typeface="Calibri"/>
              <a:cs typeface="Arial" panose="020B0604020202020204" pitchFamily="34" charset="0"/>
            </a:rPr>
            <a:pPr marL="0" indent="0" algn="ctr"/>
            <a:t>69.1%</a:t>
          </a:fld>
          <a:endParaRPr lang="en-US" sz="1400" b="1" i="0" u="none" strike="noStrike">
            <a:solidFill>
              <a:srgbClr val="811844"/>
            </a:solidFill>
            <a:latin typeface="Arial" panose="020B0604020202020204" pitchFamily="34" charset="0"/>
            <a:ea typeface="Calibri"/>
            <a:cs typeface="Arial" panose="020B0604020202020204" pitchFamily="34" charset="0"/>
          </a:endParaRPr>
        </a:p>
      </xdr:txBody>
    </xdr:sp>
    <xdr:clientData/>
  </xdr:twoCellAnchor>
  <xdr:twoCellAnchor>
    <xdr:from>
      <xdr:col>3</xdr:col>
      <xdr:colOff>466765</xdr:colOff>
      <xdr:row>28</xdr:row>
      <xdr:rowOff>17326</xdr:rowOff>
    </xdr:from>
    <xdr:to>
      <xdr:col>5</xdr:col>
      <xdr:colOff>306133</xdr:colOff>
      <xdr:row>29</xdr:row>
      <xdr:rowOff>55425</xdr:rowOff>
    </xdr:to>
    <xdr:sp macro="" textlink="'Analysis (2)'!G5">
      <xdr:nvSpPr>
        <xdr:cNvPr id="2073" name="TextBox 2072">
          <a:extLst>
            <a:ext uri="{FF2B5EF4-FFF2-40B4-BE49-F238E27FC236}">
              <a16:creationId xmlns:a16="http://schemas.microsoft.com/office/drawing/2014/main" id="{5B9A5776-56FE-FFDB-71FA-FFF2BA529A8E}"/>
            </a:ext>
          </a:extLst>
        </xdr:cNvPr>
        <xdr:cNvSpPr txBox="1"/>
      </xdr:nvSpPr>
      <xdr:spPr>
        <a:xfrm>
          <a:off x="2301209" y="5065968"/>
          <a:ext cx="1062331" cy="2184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b="0">
              <a:solidFill>
                <a:srgbClr val="393E46"/>
              </a:solidFill>
              <a:latin typeface="Arial" panose="020B0604020202020204" pitchFamily="34" charset="0"/>
              <a:cs typeface="Arial" panose="020B0604020202020204" pitchFamily="34" charset="0"/>
            </a:rPr>
            <a:t>of</a:t>
          </a:r>
          <a:r>
            <a:rPr lang="en-US" sz="1000" b="0" baseline="0">
              <a:solidFill>
                <a:srgbClr val="393E46"/>
              </a:solidFill>
              <a:latin typeface="Arial" panose="020B0604020202020204" pitchFamily="34" charset="0"/>
              <a:cs typeface="Arial" panose="020B0604020202020204" pitchFamily="34" charset="0"/>
            </a:rPr>
            <a:t> Total </a:t>
          </a:r>
          <a:r>
            <a:rPr lang="en-US" sz="1100" b="1" baseline="0">
              <a:solidFill>
                <a:srgbClr val="393E46"/>
              </a:solidFill>
              <a:latin typeface="Arial" panose="020B0604020202020204" pitchFamily="34" charset="0"/>
              <a:cs typeface="Arial" panose="020B0604020202020204" pitchFamily="34" charset="0"/>
            </a:rPr>
            <a:t>Profit</a:t>
          </a:r>
          <a:endParaRPr lang="en-US" sz="1000" b="1">
            <a:solidFill>
              <a:srgbClr val="393E46"/>
            </a:solidFill>
            <a:latin typeface="Arial" panose="020B0604020202020204" pitchFamily="34" charset="0"/>
            <a:cs typeface="Arial" panose="020B0604020202020204" pitchFamily="34" charset="0"/>
          </a:endParaRPr>
        </a:p>
      </xdr:txBody>
    </xdr:sp>
    <xdr:clientData/>
  </xdr:twoCellAnchor>
  <xdr:twoCellAnchor>
    <xdr:from>
      <xdr:col>1</xdr:col>
      <xdr:colOff>367715</xdr:colOff>
      <xdr:row>27</xdr:row>
      <xdr:rowOff>157532</xdr:rowOff>
    </xdr:from>
    <xdr:to>
      <xdr:col>3</xdr:col>
      <xdr:colOff>46295</xdr:colOff>
      <xdr:row>32</xdr:row>
      <xdr:rowOff>157531</xdr:rowOff>
    </xdr:to>
    <xdr:sp macro="" textlink="">
      <xdr:nvSpPr>
        <xdr:cNvPr id="2081" name="Oval 2080">
          <a:extLst>
            <a:ext uri="{FF2B5EF4-FFF2-40B4-BE49-F238E27FC236}">
              <a16:creationId xmlns:a16="http://schemas.microsoft.com/office/drawing/2014/main" id="{1230CDC2-4BE4-7BFD-247D-F6B0D93F0CCC}"/>
            </a:ext>
          </a:extLst>
        </xdr:cNvPr>
        <xdr:cNvSpPr/>
      </xdr:nvSpPr>
      <xdr:spPr>
        <a:xfrm>
          <a:off x="979483" y="5175581"/>
          <a:ext cx="902117" cy="929267"/>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xdr:col>
      <xdr:colOff>569867</xdr:colOff>
      <xdr:row>28</xdr:row>
      <xdr:rowOff>126460</xdr:rowOff>
    </xdr:from>
    <xdr:to>
      <xdr:col>2</xdr:col>
      <xdr:colOff>491472</xdr:colOff>
      <xdr:row>31</xdr:row>
      <xdr:rowOff>118621</xdr:rowOff>
    </xdr:to>
    <xdr:pic>
      <xdr:nvPicPr>
        <xdr:cNvPr id="2076" name="Picture 2075">
          <a:extLst>
            <a:ext uri="{FF2B5EF4-FFF2-40B4-BE49-F238E27FC236}">
              <a16:creationId xmlns:a16="http://schemas.microsoft.com/office/drawing/2014/main" id="{799D8EB3-F9B0-8717-2247-5FADE518FA72}"/>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181635" y="5330362"/>
          <a:ext cx="533374" cy="549722"/>
        </a:xfrm>
        <a:prstGeom prst="rect">
          <a:avLst/>
        </a:prstGeom>
      </xdr:spPr>
    </xdr:pic>
    <xdr:clientData/>
  </xdr:twoCellAnchor>
  <xdr:twoCellAnchor>
    <xdr:from>
      <xdr:col>5</xdr:col>
      <xdr:colOff>442147</xdr:colOff>
      <xdr:row>25</xdr:row>
      <xdr:rowOff>40608</xdr:rowOff>
    </xdr:from>
    <xdr:to>
      <xdr:col>12</xdr:col>
      <xdr:colOff>580123</xdr:colOff>
      <xdr:row>36</xdr:row>
      <xdr:rowOff>34809</xdr:rowOff>
    </xdr:to>
    <xdr:sp macro="" textlink="">
      <xdr:nvSpPr>
        <xdr:cNvPr id="2082" name="Rectangle: Rounded Corners 2081">
          <a:extLst>
            <a:ext uri="{FF2B5EF4-FFF2-40B4-BE49-F238E27FC236}">
              <a16:creationId xmlns:a16="http://schemas.microsoft.com/office/drawing/2014/main" id="{43AC87C9-C315-51CC-0BE0-0560BC7C6D13}"/>
            </a:ext>
          </a:extLst>
        </xdr:cNvPr>
        <xdr:cNvSpPr/>
      </xdr:nvSpPr>
      <xdr:spPr>
        <a:xfrm>
          <a:off x="3499554" y="4548324"/>
          <a:ext cx="4418347" cy="1977596"/>
        </a:xfrm>
        <a:prstGeom prst="roundRect">
          <a:avLst>
            <a:gd name="adj" fmla="val 3138"/>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547666</xdr:colOff>
      <xdr:row>30</xdr:row>
      <xdr:rowOff>158</xdr:rowOff>
    </xdr:from>
    <xdr:to>
      <xdr:col>7</xdr:col>
      <xdr:colOff>123903</xdr:colOff>
      <xdr:row>35</xdr:row>
      <xdr:rowOff>88615</xdr:rowOff>
    </xdr:to>
    <xdr:sp macro="" textlink="">
      <xdr:nvSpPr>
        <xdr:cNvPr id="2077" name="Rectangle: Rounded Corners 2076">
          <a:extLst>
            <a:ext uri="{FF2B5EF4-FFF2-40B4-BE49-F238E27FC236}">
              <a16:creationId xmlns:a16="http://schemas.microsoft.com/office/drawing/2014/main" id="{1233D34D-6DC5-6F4C-B98E-9D1157FA2957}"/>
            </a:ext>
          </a:extLst>
        </xdr:cNvPr>
        <xdr:cNvSpPr/>
      </xdr:nvSpPr>
      <xdr:spPr>
        <a:xfrm>
          <a:off x="3605073" y="5409417"/>
          <a:ext cx="799200" cy="990000"/>
        </a:xfrm>
        <a:prstGeom prst="roundRect">
          <a:avLst>
            <a:gd name="adj" fmla="val 12368"/>
          </a:avLst>
        </a:prstGeom>
        <a:solidFill>
          <a:srgbClr val="4F200D"/>
        </a:solidFill>
        <a:ln>
          <a:noFill/>
        </a:ln>
        <a:effectLst>
          <a:outerShdw blurRad="546100" dist="38100" dir="5400000"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389099</xdr:colOff>
      <xdr:row>30</xdr:row>
      <xdr:rowOff>158</xdr:rowOff>
    </xdr:from>
    <xdr:to>
      <xdr:col>8</xdr:col>
      <xdr:colOff>576817</xdr:colOff>
      <xdr:row>35</xdr:row>
      <xdr:rowOff>88615</xdr:rowOff>
    </xdr:to>
    <xdr:sp macro="" textlink="">
      <xdr:nvSpPr>
        <xdr:cNvPr id="2083" name="Rectangle: Rounded Corners 2082">
          <a:extLst>
            <a:ext uri="{FF2B5EF4-FFF2-40B4-BE49-F238E27FC236}">
              <a16:creationId xmlns:a16="http://schemas.microsoft.com/office/drawing/2014/main" id="{08FDB5C6-D2F1-D811-BA8D-E3B6C966C9FA}"/>
            </a:ext>
          </a:extLst>
        </xdr:cNvPr>
        <xdr:cNvSpPr/>
      </xdr:nvSpPr>
      <xdr:spPr>
        <a:xfrm>
          <a:off x="4669469" y="5409417"/>
          <a:ext cx="799200" cy="990000"/>
        </a:xfrm>
        <a:prstGeom prst="roundRect">
          <a:avLst>
            <a:gd name="adj" fmla="val 12368"/>
          </a:avLst>
        </a:prstGeom>
        <a:solidFill>
          <a:schemeClr val="tx2">
            <a:lumMod val="50000"/>
          </a:schemeClr>
        </a:solidFill>
        <a:ln>
          <a:noFill/>
        </a:ln>
        <a:effectLst>
          <a:outerShdw blurRad="546100" dist="38100" dir="5400000"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230532</xdr:colOff>
      <xdr:row>30</xdr:row>
      <xdr:rowOff>158</xdr:rowOff>
    </xdr:from>
    <xdr:to>
      <xdr:col>10</xdr:col>
      <xdr:colOff>418250</xdr:colOff>
      <xdr:row>35</xdr:row>
      <xdr:rowOff>88615</xdr:rowOff>
    </xdr:to>
    <xdr:sp macro="" textlink="">
      <xdr:nvSpPr>
        <xdr:cNvPr id="2084" name="Rectangle: Rounded Corners 2083">
          <a:extLst>
            <a:ext uri="{FF2B5EF4-FFF2-40B4-BE49-F238E27FC236}">
              <a16:creationId xmlns:a16="http://schemas.microsoft.com/office/drawing/2014/main" id="{4EE641AC-928B-B8F1-9555-F810EEB6108D}"/>
            </a:ext>
          </a:extLst>
        </xdr:cNvPr>
        <xdr:cNvSpPr/>
      </xdr:nvSpPr>
      <xdr:spPr>
        <a:xfrm>
          <a:off x="5733865" y="5409417"/>
          <a:ext cx="799200" cy="990000"/>
        </a:xfrm>
        <a:prstGeom prst="roundRect">
          <a:avLst>
            <a:gd name="adj" fmla="val 12368"/>
          </a:avLst>
        </a:prstGeom>
        <a:solidFill>
          <a:schemeClr val="bg1">
            <a:lumMod val="95000"/>
          </a:schemeClr>
        </a:solidFill>
        <a:ln>
          <a:noFill/>
        </a:ln>
        <a:effectLst>
          <a:outerShdw blurRad="546100" dist="38100" dir="5400000"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71964</xdr:colOff>
      <xdr:row>30</xdr:row>
      <xdr:rowOff>158</xdr:rowOff>
    </xdr:from>
    <xdr:to>
      <xdr:col>12</xdr:col>
      <xdr:colOff>259682</xdr:colOff>
      <xdr:row>35</xdr:row>
      <xdr:rowOff>88615</xdr:rowOff>
    </xdr:to>
    <xdr:sp macro="" textlink="">
      <xdr:nvSpPr>
        <xdr:cNvPr id="2085" name="Rectangle: Rounded Corners 2084">
          <a:extLst>
            <a:ext uri="{FF2B5EF4-FFF2-40B4-BE49-F238E27FC236}">
              <a16:creationId xmlns:a16="http://schemas.microsoft.com/office/drawing/2014/main" id="{AAC51712-5B6C-A47D-E65A-F4A5EC85016A}"/>
            </a:ext>
          </a:extLst>
        </xdr:cNvPr>
        <xdr:cNvSpPr/>
      </xdr:nvSpPr>
      <xdr:spPr>
        <a:xfrm>
          <a:off x="6798260" y="5409417"/>
          <a:ext cx="799200" cy="990000"/>
        </a:xfrm>
        <a:prstGeom prst="roundRect">
          <a:avLst>
            <a:gd name="adj" fmla="val 12368"/>
          </a:avLst>
        </a:prstGeom>
        <a:solidFill>
          <a:srgbClr val="CCB498"/>
        </a:solidFill>
        <a:ln>
          <a:noFill/>
        </a:ln>
        <a:effectLst>
          <a:outerShdw blurRad="546100" dist="38100" dir="5400000"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505552</xdr:colOff>
      <xdr:row>33</xdr:row>
      <xdr:rowOff>143621</xdr:rowOff>
    </xdr:from>
    <xdr:to>
      <xdr:col>7</xdr:col>
      <xdr:colOff>326836</xdr:colOff>
      <xdr:row>36</xdr:row>
      <xdr:rowOff>23518</xdr:rowOff>
    </xdr:to>
    <xdr:sp macro="" textlink="">
      <xdr:nvSpPr>
        <xdr:cNvPr id="2089" name="Oval 2088">
          <a:extLst>
            <a:ext uri="{FF2B5EF4-FFF2-40B4-BE49-F238E27FC236}">
              <a16:creationId xmlns:a16="http://schemas.microsoft.com/office/drawing/2014/main" id="{6FD0FFA2-A800-31A8-B0EA-AF3680890BD5}"/>
            </a:ext>
          </a:extLst>
        </xdr:cNvPr>
        <xdr:cNvSpPr/>
      </xdr:nvSpPr>
      <xdr:spPr>
        <a:xfrm flipH="1">
          <a:off x="4174441" y="6093806"/>
          <a:ext cx="432765" cy="420823"/>
        </a:xfrm>
        <a:prstGeom prst="ellipse">
          <a:avLst/>
        </a:prstGeom>
        <a:solidFill>
          <a:schemeClr val="bg1"/>
        </a:solidFill>
        <a:ln>
          <a:noFill/>
        </a:ln>
        <a:effectLst>
          <a:outerShdw blurRad="63500" sx="102000" sy="102000" algn="ctr"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DD</a:t>
          </a:r>
        </a:p>
      </xdr:txBody>
    </xdr:sp>
    <xdr:clientData/>
  </xdr:twoCellAnchor>
  <xdr:twoCellAnchor>
    <xdr:from>
      <xdr:col>7</xdr:col>
      <xdr:colOff>457987</xdr:colOff>
      <xdr:row>48</xdr:row>
      <xdr:rowOff>24223</xdr:rowOff>
    </xdr:from>
    <xdr:to>
      <xdr:col>9</xdr:col>
      <xdr:colOff>34810</xdr:colOff>
      <xdr:row>49</xdr:row>
      <xdr:rowOff>66165</xdr:rowOff>
    </xdr:to>
    <xdr:sp macro="" textlink="'Analysis (2)'!G5">
      <xdr:nvSpPr>
        <xdr:cNvPr id="29" name="TextBox 28">
          <a:extLst>
            <a:ext uri="{FF2B5EF4-FFF2-40B4-BE49-F238E27FC236}">
              <a16:creationId xmlns:a16="http://schemas.microsoft.com/office/drawing/2014/main" id="{F5FEBDCD-3331-86B2-7414-C23E7A66DFFE}"/>
            </a:ext>
          </a:extLst>
        </xdr:cNvPr>
        <xdr:cNvSpPr txBox="1"/>
      </xdr:nvSpPr>
      <xdr:spPr>
        <a:xfrm>
          <a:off x="4738357" y="8679038"/>
          <a:ext cx="799786" cy="222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b="0">
              <a:solidFill>
                <a:srgbClr val="393E46"/>
              </a:solidFill>
              <a:latin typeface="Arial" panose="020B0604020202020204" pitchFamily="34" charset="0"/>
              <a:cs typeface="Arial" panose="020B0604020202020204" pitchFamily="34" charset="0"/>
            </a:rPr>
            <a:t>Quarter</a:t>
          </a:r>
          <a:r>
            <a:rPr lang="en-US" sz="1000" b="0" baseline="0">
              <a:solidFill>
                <a:srgbClr val="393E46"/>
              </a:solidFill>
              <a:latin typeface="Arial" panose="020B0604020202020204" pitchFamily="34" charset="0"/>
              <a:cs typeface="Arial" panose="020B0604020202020204" pitchFamily="34" charset="0"/>
            </a:rPr>
            <a:t> 01</a:t>
          </a:r>
          <a:endParaRPr lang="en-US" sz="1000" b="1">
            <a:solidFill>
              <a:srgbClr val="393E46"/>
            </a:solidFill>
            <a:latin typeface="Arial" panose="020B0604020202020204" pitchFamily="34" charset="0"/>
            <a:cs typeface="Arial" panose="020B0604020202020204" pitchFamily="34" charset="0"/>
          </a:endParaRPr>
        </a:p>
      </xdr:txBody>
    </xdr:sp>
    <xdr:clientData/>
  </xdr:twoCellAnchor>
  <xdr:twoCellAnchor>
    <xdr:from>
      <xdr:col>7</xdr:col>
      <xdr:colOff>395269</xdr:colOff>
      <xdr:row>32</xdr:row>
      <xdr:rowOff>118297</xdr:rowOff>
    </xdr:from>
    <xdr:to>
      <xdr:col>8</xdr:col>
      <xdr:colOff>583573</xdr:colOff>
      <xdr:row>33</xdr:row>
      <xdr:rowOff>160239</xdr:rowOff>
    </xdr:to>
    <xdr:sp macro="" textlink="'Analysis (2)'!G5">
      <xdr:nvSpPr>
        <xdr:cNvPr id="31" name="TextBox 30">
          <a:extLst>
            <a:ext uri="{FF2B5EF4-FFF2-40B4-BE49-F238E27FC236}">
              <a16:creationId xmlns:a16="http://schemas.microsoft.com/office/drawing/2014/main" id="{7C10F86A-8485-B5A8-6DA5-E842A046CD0E}"/>
            </a:ext>
          </a:extLst>
        </xdr:cNvPr>
        <xdr:cNvSpPr txBox="1"/>
      </xdr:nvSpPr>
      <xdr:spPr>
        <a:xfrm>
          <a:off x="4675639" y="5888174"/>
          <a:ext cx="799786" cy="222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b="0">
              <a:solidFill>
                <a:schemeClr val="bg1">
                  <a:lumMod val="85000"/>
                </a:schemeClr>
              </a:solidFill>
              <a:latin typeface="Arial" panose="020B0604020202020204" pitchFamily="34" charset="0"/>
              <a:cs typeface="Arial" panose="020B0604020202020204" pitchFamily="34" charset="0"/>
            </a:rPr>
            <a:t>Quarter</a:t>
          </a:r>
          <a:r>
            <a:rPr lang="en-US" sz="1000" b="0" baseline="0">
              <a:solidFill>
                <a:schemeClr val="bg1">
                  <a:lumMod val="85000"/>
                </a:schemeClr>
              </a:solidFill>
              <a:latin typeface="Arial" panose="020B0604020202020204" pitchFamily="34" charset="0"/>
              <a:cs typeface="Arial" panose="020B0604020202020204" pitchFamily="34" charset="0"/>
            </a:rPr>
            <a:t> 02</a:t>
          </a:r>
          <a:endParaRPr lang="en-US" sz="1000" b="1">
            <a:solidFill>
              <a:schemeClr val="bg1">
                <a:lumMod val="85000"/>
              </a:schemeClr>
            </a:solidFill>
            <a:latin typeface="Arial" panose="020B0604020202020204" pitchFamily="34" charset="0"/>
            <a:cs typeface="Arial" panose="020B0604020202020204" pitchFamily="34" charset="0"/>
          </a:endParaRPr>
        </a:p>
      </xdr:txBody>
    </xdr:sp>
    <xdr:clientData/>
  </xdr:twoCellAnchor>
  <xdr:twoCellAnchor>
    <xdr:from>
      <xdr:col>9</xdr:col>
      <xdr:colOff>218409</xdr:colOff>
      <xdr:row>32</xdr:row>
      <xdr:rowOff>129586</xdr:rowOff>
    </xdr:from>
    <xdr:to>
      <xdr:col>10</xdr:col>
      <xdr:colOff>406713</xdr:colOff>
      <xdr:row>33</xdr:row>
      <xdr:rowOff>171528</xdr:rowOff>
    </xdr:to>
    <xdr:sp macro="" textlink="'Analysis (2)'!G5">
      <xdr:nvSpPr>
        <xdr:cNvPr id="51" name="TextBox 50">
          <a:extLst>
            <a:ext uri="{FF2B5EF4-FFF2-40B4-BE49-F238E27FC236}">
              <a16:creationId xmlns:a16="http://schemas.microsoft.com/office/drawing/2014/main" id="{B1681BE4-B587-F9CA-28D5-0DC3FBD0F07D}"/>
            </a:ext>
          </a:extLst>
        </xdr:cNvPr>
        <xdr:cNvSpPr txBox="1"/>
      </xdr:nvSpPr>
      <xdr:spPr>
        <a:xfrm>
          <a:off x="5721742" y="5899463"/>
          <a:ext cx="799786" cy="222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b="0">
              <a:solidFill>
                <a:schemeClr val="tx1">
                  <a:lumMod val="85000"/>
                  <a:lumOff val="15000"/>
                </a:schemeClr>
              </a:solidFill>
              <a:latin typeface="Arial" panose="020B0604020202020204" pitchFamily="34" charset="0"/>
              <a:cs typeface="Arial" panose="020B0604020202020204" pitchFamily="34" charset="0"/>
            </a:rPr>
            <a:t>Quarter</a:t>
          </a:r>
          <a:r>
            <a:rPr lang="en-US" sz="1000" b="0" baseline="0">
              <a:solidFill>
                <a:schemeClr val="tx1">
                  <a:lumMod val="85000"/>
                  <a:lumOff val="15000"/>
                </a:schemeClr>
              </a:solidFill>
              <a:latin typeface="Arial" panose="020B0604020202020204" pitchFamily="34" charset="0"/>
              <a:cs typeface="Arial" panose="020B0604020202020204" pitchFamily="34" charset="0"/>
            </a:rPr>
            <a:t> 03</a:t>
          </a:r>
          <a:endParaRPr lang="en-US" sz="1000" b="1">
            <a:solidFill>
              <a:schemeClr val="tx1">
                <a:lumMod val="85000"/>
                <a:lumOff val="15000"/>
              </a:schemeClr>
            </a:solidFill>
            <a:latin typeface="Arial" panose="020B0604020202020204" pitchFamily="34" charset="0"/>
            <a:cs typeface="Arial" panose="020B0604020202020204" pitchFamily="34" charset="0"/>
          </a:endParaRPr>
        </a:p>
      </xdr:txBody>
    </xdr:sp>
    <xdr:clientData/>
  </xdr:twoCellAnchor>
  <xdr:twoCellAnchor>
    <xdr:from>
      <xdr:col>11</xdr:col>
      <xdr:colOff>80748</xdr:colOff>
      <xdr:row>32</xdr:row>
      <xdr:rowOff>133035</xdr:rowOff>
    </xdr:from>
    <xdr:to>
      <xdr:col>12</xdr:col>
      <xdr:colOff>269052</xdr:colOff>
      <xdr:row>33</xdr:row>
      <xdr:rowOff>125432</xdr:rowOff>
    </xdr:to>
    <xdr:sp macro="" textlink="'Analysis (2)'!G5">
      <xdr:nvSpPr>
        <xdr:cNvPr id="61" name="TextBox 60">
          <a:extLst>
            <a:ext uri="{FF2B5EF4-FFF2-40B4-BE49-F238E27FC236}">
              <a16:creationId xmlns:a16="http://schemas.microsoft.com/office/drawing/2014/main" id="{8EC006CE-07DF-2C1F-1646-5684487BB377}"/>
            </a:ext>
          </a:extLst>
        </xdr:cNvPr>
        <xdr:cNvSpPr txBox="1"/>
      </xdr:nvSpPr>
      <xdr:spPr>
        <a:xfrm>
          <a:off x="6807044" y="5902912"/>
          <a:ext cx="799786" cy="172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b="0">
              <a:solidFill>
                <a:schemeClr val="tx1">
                  <a:lumMod val="85000"/>
                  <a:lumOff val="15000"/>
                </a:schemeClr>
              </a:solidFill>
              <a:latin typeface="Arial" panose="020B0604020202020204" pitchFamily="34" charset="0"/>
              <a:cs typeface="Arial" panose="020B0604020202020204" pitchFamily="34" charset="0"/>
            </a:rPr>
            <a:t>Quarter</a:t>
          </a:r>
          <a:r>
            <a:rPr lang="en-US" sz="1000" b="0" baseline="0">
              <a:solidFill>
                <a:schemeClr val="tx1">
                  <a:lumMod val="85000"/>
                  <a:lumOff val="15000"/>
                </a:schemeClr>
              </a:solidFill>
              <a:latin typeface="Arial" panose="020B0604020202020204" pitchFamily="34" charset="0"/>
              <a:cs typeface="Arial" panose="020B0604020202020204" pitchFamily="34" charset="0"/>
            </a:rPr>
            <a:t> 04</a:t>
          </a:r>
        </a:p>
      </xdr:txBody>
    </xdr:sp>
    <xdr:clientData/>
  </xdr:twoCellAnchor>
  <xdr:twoCellAnchor>
    <xdr:from>
      <xdr:col>5</xdr:col>
      <xdr:colOff>517407</xdr:colOff>
      <xdr:row>32</xdr:row>
      <xdr:rowOff>160003</xdr:rowOff>
    </xdr:from>
    <xdr:to>
      <xdr:col>7</xdr:col>
      <xdr:colOff>125431</xdr:colOff>
      <xdr:row>33</xdr:row>
      <xdr:rowOff>133271</xdr:rowOff>
    </xdr:to>
    <xdr:sp macro="" textlink="'Analysis (2)'!G5">
      <xdr:nvSpPr>
        <xdr:cNvPr id="2061" name="TextBox 2060">
          <a:extLst>
            <a:ext uri="{FF2B5EF4-FFF2-40B4-BE49-F238E27FC236}">
              <a16:creationId xmlns:a16="http://schemas.microsoft.com/office/drawing/2014/main" id="{3B7E47F1-15C0-7A44-3C22-015D04B7924B}"/>
            </a:ext>
          </a:extLst>
        </xdr:cNvPr>
        <xdr:cNvSpPr txBox="1"/>
      </xdr:nvSpPr>
      <xdr:spPr>
        <a:xfrm>
          <a:off x="3574814" y="5929880"/>
          <a:ext cx="830987" cy="1535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b="1">
              <a:solidFill>
                <a:schemeClr val="bg1">
                  <a:lumMod val="85000"/>
                </a:schemeClr>
              </a:solidFill>
              <a:latin typeface="Arial" panose="020B0604020202020204" pitchFamily="34" charset="0"/>
              <a:cs typeface="Arial" panose="020B0604020202020204" pitchFamily="34" charset="0"/>
            </a:rPr>
            <a:t>Quarter</a:t>
          </a:r>
          <a:r>
            <a:rPr lang="en-US" sz="1000" b="1" baseline="0">
              <a:solidFill>
                <a:schemeClr val="bg1">
                  <a:lumMod val="85000"/>
                </a:schemeClr>
              </a:solidFill>
              <a:latin typeface="Arial" panose="020B0604020202020204" pitchFamily="34" charset="0"/>
              <a:cs typeface="Arial" panose="020B0604020202020204" pitchFamily="34" charset="0"/>
            </a:rPr>
            <a:t> 01</a:t>
          </a:r>
          <a:endParaRPr lang="en-US" sz="1000" b="1">
            <a:solidFill>
              <a:schemeClr val="bg1">
                <a:lumMod val="85000"/>
              </a:schemeClr>
            </a:solidFill>
            <a:latin typeface="Arial" panose="020B0604020202020204" pitchFamily="34" charset="0"/>
            <a:cs typeface="Arial" panose="020B0604020202020204" pitchFamily="34" charset="0"/>
          </a:endParaRPr>
        </a:p>
      </xdr:txBody>
    </xdr:sp>
    <xdr:clientData/>
  </xdr:twoCellAnchor>
  <xdr:twoCellAnchor>
    <xdr:from>
      <xdr:col>11</xdr:col>
      <xdr:colOff>76358</xdr:colOff>
      <xdr:row>31</xdr:row>
      <xdr:rowOff>97287</xdr:rowOff>
    </xdr:from>
    <xdr:to>
      <xdr:col>12</xdr:col>
      <xdr:colOff>264662</xdr:colOff>
      <xdr:row>32</xdr:row>
      <xdr:rowOff>139228</xdr:rowOff>
    </xdr:to>
    <xdr:sp macro="" textlink="'Analysis (2)'!AF6">
      <xdr:nvSpPr>
        <xdr:cNvPr id="2074" name="TextBox 2073">
          <a:extLst>
            <a:ext uri="{FF2B5EF4-FFF2-40B4-BE49-F238E27FC236}">
              <a16:creationId xmlns:a16="http://schemas.microsoft.com/office/drawing/2014/main" id="{F9386D65-E576-56BA-7ED3-1F4D4E948BCB}"/>
            </a:ext>
          </a:extLst>
        </xdr:cNvPr>
        <xdr:cNvSpPr txBox="1"/>
      </xdr:nvSpPr>
      <xdr:spPr>
        <a:xfrm>
          <a:off x="6802654" y="5686855"/>
          <a:ext cx="799786" cy="222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12DC322-C457-450F-8F49-2CEF0352D121}" type="TxLink">
            <a:rPr lang="en-US" sz="1200" b="1" i="0" u="none" strike="noStrike">
              <a:solidFill>
                <a:srgbClr val="000000"/>
              </a:solidFill>
              <a:latin typeface="Calibri"/>
              <a:ea typeface="Calibri"/>
              <a:cs typeface="Calibri"/>
            </a:rPr>
            <a:pPr algn="ctr"/>
            <a:t>$1.64M</a:t>
          </a:fld>
          <a:endParaRPr lang="en-US" sz="1050" b="1">
            <a:solidFill>
              <a:schemeClr val="tx1">
                <a:lumMod val="85000"/>
                <a:lumOff val="15000"/>
              </a:schemeClr>
            </a:solidFill>
            <a:latin typeface="Arial" panose="020B0604020202020204" pitchFamily="34" charset="0"/>
            <a:cs typeface="Arial" panose="020B0604020202020204" pitchFamily="34" charset="0"/>
          </a:endParaRPr>
        </a:p>
      </xdr:txBody>
    </xdr:sp>
    <xdr:clientData/>
  </xdr:twoCellAnchor>
  <xdr:twoCellAnchor>
    <xdr:from>
      <xdr:col>9</xdr:col>
      <xdr:colOff>214020</xdr:colOff>
      <xdr:row>31</xdr:row>
      <xdr:rowOff>93838</xdr:rowOff>
    </xdr:from>
    <xdr:to>
      <xdr:col>10</xdr:col>
      <xdr:colOff>402324</xdr:colOff>
      <xdr:row>32</xdr:row>
      <xdr:rowOff>135779</xdr:rowOff>
    </xdr:to>
    <xdr:sp macro="" textlink="'Analysis (2)'!AF5">
      <xdr:nvSpPr>
        <xdr:cNvPr id="2075" name="TextBox 2074">
          <a:extLst>
            <a:ext uri="{FF2B5EF4-FFF2-40B4-BE49-F238E27FC236}">
              <a16:creationId xmlns:a16="http://schemas.microsoft.com/office/drawing/2014/main" id="{71DF3527-B2AA-ACB0-937C-4C9734A3C432}"/>
            </a:ext>
          </a:extLst>
        </xdr:cNvPr>
        <xdr:cNvSpPr txBox="1"/>
      </xdr:nvSpPr>
      <xdr:spPr>
        <a:xfrm>
          <a:off x="5717353" y="5683406"/>
          <a:ext cx="799786" cy="222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F41268E-88F4-44C9-972B-6C34FD7BBE6B}" type="TxLink">
            <a:rPr lang="en-US" sz="1200" b="1" i="0" u="none" strike="noStrike">
              <a:solidFill>
                <a:srgbClr val="000000"/>
              </a:solidFill>
              <a:latin typeface="Calibri"/>
              <a:ea typeface="Calibri"/>
              <a:cs typeface="Calibri"/>
            </a:rPr>
            <a:pPr algn="ctr"/>
            <a:t>$1.19M</a:t>
          </a:fld>
          <a:endParaRPr lang="en-US" sz="1050" b="1">
            <a:solidFill>
              <a:schemeClr val="bg1">
                <a:lumMod val="85000"/>
              </a:schemeClr>
            </a:solidFill>
            <a:latin typeface="Arial" panose="020B0604020202020204" pitchFamily="34" charset="0"/>
            <a:cs typeface="Arial" panose="020B0604020202020204" pitchFamily="34" charset="0"/>
          </a:endParaRPr>
        </a:p>
      </xdr:txBody>
    </xdr:sp>
    <xdr:clientData/>
  </xdr:twoCellAnchor>
  <xdr:twoCellAnchor>
    <xdr:from>
      <xdr:col>7</xdr:col>
      <xdr:colOff>383040</xdr:colOff>
      <xdr:row>31</xdr:row>
      <xdr:rowOff>90388</xdr:rowOff>
    </xdr:from>
    <xdr:to>
      <xdr:col>8</xdr:col>
      <xdr:colOff>571344</xdr:colOff>
      <xdr:row>32</xdr:row>
      <xdr:rowOff>132329</xdr:rowOff>
    </xdr:to>
    <xdr:sp macro="" textlink="'Analysis (2)'!AF4">
      <xdr:nvSpPr>
        <xdr:cNvPr id="2078" name="TextBox 2077">
          <a:extLst>
            <a:ext uri="{FF2B5EF4-FFF2-40B4-BE49-F238E27FC236}">
              <a16:creationId xmlns:a16="http://schemas.microsoft.com/office/drawing/2014/main" id="{B6095259-57D0-5674-FA49-3DDF81EE6E93}"/>
            </a:ext>
          </a:extLst>
        </xdr:cNvPr>
        <xdr:cNvSpPr txBox="1"/>
      </xdr:nvSpPr>
      <xdr:spPr>
        <a:xfrm>
          <a:off x="4663410" y="5679956"/>
          <a:ext cx="799786" cy="222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D148EA2-518F-49FE-B10C-22D287BE5978}" type="TxLink">
            <a:rPr lang="en-US" sz="1200" b="1" i="0" u="none" strike="noStrike">
              <a:solidFill>
                <a:schemeClr val="bg1">
                  <a:lumMod val="85000"/>
                </a:schemeClr>
              </a:solidFill>
              <a:latin typeface="Calibri"/>
              <a:ea typeface="Calibri"/>
              <a:cs typeface="Calibri"/>
            </a:rPr>
            <a:pPr algn="ctr"/>
            <a:t>$816.87K</a:t>
          </a:fld>
          <a:endParaRPr lang="en-US" sz="1050" b="1">
            <a:solidFill>
              <a:schemeClr val="bg1">
                <a:lumMod val="85000"/>
              </a:schemeClr>
            </a:solidFill>
            <a:latin typeface="Arial" panose="020B0604020202020204" pitchFamily="34" charset="0"/>
            <a:cs typeface="Arial" panose="020B0604020202020204" pitchFamily="34" charset="0"/>
          </a:endParaRPr>
        </a:p>
      </xdr:txBody>
    </xdr:sp>
    <xdr:clientData/>
  </xdr:twoCellAnchor>
  <xdr:twoCellAnchor>
    <xdr:from>
      <xdr:col>5</xdr:col>
      <xdr:colOff>572284</xdr:colOff>
      <xdr:row>31</xdr:row>
      <xdr:rowOff>70555</xdr:rowOff>
    </xdr:from>
    <xdr:to>
      <xdr:col>7</xdr:col>
      <xdr:colOff>58325</xdr:colOff>
      <xdr:row>32</xdr:row>
      <xdr:rowOff>144560</xdr:rowOff>
    </xdr:to>
    <xdr:sp macro="" textlink="'Analysis (2)'!AF3">
      <xdr:nvSpPr>
        <xdr:cNvPr id="2079" name="TextBox 2078">
          <a:extLst>
            <a:ext uri="{FF2B5EF4-FFF2-40B4-BE49-F238E27FC236}">
              <a16:creationId xmlns:a16="http://schemas.microsoft.com/office/drawing/2014/main" id="{AF9CB942-6506-E16A-9869-41094789A73E}"/>
            </a:ext>
          </a:extLst>
        </xdr:cNvPr>
        <xdr:cNvSpPr txBox="1"/>
      </xdr:nvSpPr>
      <xdr:spPr>
        <a:xfrm>
          <a:off x="3629691" y="5660123"/>
          <a:ext cx="709004" cy="254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79F3A6C-4BBD-45F9-AEDE-9EB9D64CD259}" type="TxLink">
            <a:rPr lang="en-US" sz="1200" b="1" i="0" u="none" strike="noStrike">
              <a:solidFill>
                <a:schemeClr val="bg1">
                  <a:lumMod val="85000"/>
                </a:schemeClr>
              </a:solidFill>
              <a:latin typeface="Calibri"/>
              <a:ea typeface="Calibri"/>
              <a:cs typeface="Calibri"/>
            </a:rPr>
            <a:pPr algn="ctr"/>
            <a:t>$589.75K</a:t>
          </a:fld>
          <a:endParaRPr lang="en-US" sz="1050" b="1">
            <a:solidFill>
              <a:schemeClr val="bg1">
                <a:lumMod val="85000"/>
              </a:schemeClr>
            </a:solidFill>
            <a:latin typeface="Arial" panose="020B0604020202020204" pitchFamily="34" charset="0"/>
            <a:cs typeface="Arial" panose="020B0604020202020204" pitchFamily="34" charset="0"/>
          </a:endParaRPr>
        </a:p>
      </xdr:txBody>
    </xdr:sp>
    <xdr:clientData/>
  </xdr:twoCellAnchor>
  <xdr:twoCellAnchor>
    <xdr:from>
      <xdr:col>8</xdr:col>
      <xdr:colOff>351062</xdr:colOff>
      <xdr:row>33</xdr:row>
      <xdr:rowOff>143621</xdr:rowOff>
    </xdr:from>
    <xdr:to>
      <xdr:col>9</xdr:col>
      <xdr:colOff>172346</xdr:colOff>
      <xdr:row>36</xdr:row>
      <xdr:rowOff>23518</xdr:rowOff>
    </xdr:to>
    <xdr:sp macro="" textlink="">
      <xdr:nvSpPr>
        <xdr:cNvPr id="2080" name="Oval 2079">
          <a:extLst>
            <a:ext uri="{FF2B5EF4-FFF2-40B4-BE49-F238E27FC236}">
              <a16:creationId xmlns:a16="http://schemas.microsoft.com/office/drawing/2014/main" id="{02DBF35F-90CF-C77F-E267-C957319E4F76}"/>
            </a:ext>
          </a:extLst>
        </xdr:cNvPr>
        <xdr:cNvSpPr/>
      </xdr:nvSpPr>
      <xdr:spPr>
        <a:xfrm flipH="1">
          <a:off x="5242914" y="6093806"/>
          <a:ext cx="432765" cy="420823"/>
        </a:xfrm>
        <a:prstGeom prst="ellipse">
          <a:avLst/>
        </a:prstGeom>
        <a:solidFill>
          <a:schemeClr val="bg1"/>
        </a:solidFill>
        <a:ln>
          <a:noFill/>
        </a:ln>
        <a:effectLst>
          <a:outerShdw blurRad="63500" sx="102000" sy="102000" algn="ctr"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DD</a:t>
          </a:r>
        </a:p>
      </xdr:txBody>
    </xdr:sp>
    <xdr:clientData/>
  </xdr:twoCellAnchor>
  <xdr:twoCellAnchor>
    <xdr:from>
      <xdr:col>10</xdr:col>
      <xdr:colOff>196572</xdr:colOff>
      <xdr:row>33</xdr:row>
      <xdr:rowOff>143621</xdr:rowOff>
    </xdr:from>
    <xdr:to>
      <xdr:col>11</xdr:col>
      <xdr:colOff>17856</xdr:colOff>
      <xdr:row>36</xdr:row>
      <xdr:rowOff>23518</xdr:rowOff>
    </xdr:to>
    <xdr:sp macro="" textlink="">
      <xdr:nvSpPr>
        <xdr:cNvPr id="2090" name="Oval 2089">
          <a:extLst>
            <a:ext uri="{FF2B5EF4-FFF2-40B4-BE49-F238E27FC236}">
              <a16:creationId xmlns:a16="http://schemas.microsoft.com/office/drawing/2014/main" id="{2E8184A4-01C9-442C-9816-CF6CEF7144B7}"/>
            </a:ext>
          </a:extLst>
        </xdr:cNvPr>
        <xdr:cNvSpPr/>
      </xdr:nvSpPr>
      <xdr:spPr>
        <a:xfrm flipH="1">
          <a:off x="6311387" y="6093806"/>
          <a:ext cx="432765" cy="420823"/>
        </a:xfrm>
        <a:prstGeom prst="ellipse">
          <a:avLst/>
        </a:prstGeom>
        <a:solidFill>
          <a:schemeClr val="bg1"/>
        </a:solidFill>
        <a:ln>
          <a:noFill/>
        </a:ln>
        <a:effectLst>
          <a:outerShdw blurRad="63500" sx="102000" sy="102000" algn="ctr"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DD</a:t>
          </a:r>
        </a:p>
      </xdr:txBody>
    </xdr:sp>
    <xdr:clientData/>
  </xdr:twoCellAnchor>
  <xdr:twoCellAnchor>
    <xdr:from>
      <xdr:col>12</xdr:col>
      <xdr:colOff>42081</xdr:colOff>
      <xdr:row>33</xdr:row>
      <xdr:rowOff>143621</xdr:rowOff>
    </xdr:from>
    <xdr:to>
      <xdr:col>12</xdr:col>
      <xdr:colOff>474846</xdr:colOff>
      <xdr:row>36</xdr:row>
      <xdr:rowOff>23518</xdr:rowOff>
    </xdr:to>
    <xdr:sp macro="" textlink="">
      <xdr:nvSpPr>
        <xdr:cNvPr id="2091" name="Oval 2090">
          <a:extLst>
            <a:ext uri="{FF2B5EF4-FFF2-40B4-BE49-F238E27FC236}">
              <a16:creationId xmlns:a16="http://schemas.microsoft.com/office/drawing/2014/main" id="{A329C1CA-57F8-3362-62A1-5CB6E1267036}"/>
            </a:ext>
          </a:extLst>
        </xdr:cNvPr>
        <xdr:cNvSpPr/>
      </xdr:nvSpPr>
      <xdr:spPr>
        <a:xfrm flipH="1">
          <a:off x="7379859" y="6093806"/>
          <a:ext cx="432765" cy="420823"/>
        </a:xfrm>
        <a:prstGeom prst="ellipse">
          <a:avLst/>
        </a:prstGeom>
        <a:solidFill>
          <a:schemeClr val="bg1"/>
        </a:solidFill>
        <a:ln>
          <a:noFill/>
        </a:ln>
        <a:effectLst>
          <a:outerShdw blurRad="63500" sx="102000" sy="102000" algn="ctr"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DD</a:t>
          </a:r>
        </a:p>
      </xdr:txBody>
    </xdr:sp>
    <xdr:clientData/>
  </xdr:twoCellAnchor>
  <xdr:twoCellAnchor>
    <xdr:from>
      <xdr:col>6</xdr:col>
      <xdr:colOff>497338</xdr:colOff>
      <xdr:row>34</xdr:row>
      <xdr:rowOff>58325</xdr:rowOff>
    </xdr:from>
    <xdr:to>
      <xdr:col>7</xdr:col>
      <xdr:colOff>329260</xdr:colOff>
      <xdr:row>35</xdr:row>
      <xdr:rowOff>141111</xdr:rowOff>
    </xdr:to>
    <xdr:sp macro="" textlink="'Analysis (2)'!AG3">
      <xdr:nvSpPr>
        <xdr:cNvPr id="2092" name="TextBox 2091">
          <a:extLst>
            <a:ext uri="{FF2B5EF4-FFF2-40B4-BE49-F238E27FC236}">
              <a16:creationId xmlns:a16="http://schemas.microsoft.com/office/drawing/2014/main" id="{F808C326-6934-E8B1-9E3A-BE103131E9C0}"/>
            </a:ext>
          </a:extLst>
        </xdr:cNvPr>
        <xdr:cNvSpPr txBox="1"/>
      </xdr:nvSpPr>
      <xdr:spPr>
        <a:xfrm>
          <a:off x="4166227" y="6188819"/>
          <a:ext cx="443403" cy="2630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25FC236-2321-4EDE-ADDA-FE965F5DF7C8}" type="TxLink">
            <a:rPr lang="en-US" sz="1100" b="1" i="0" u="none" strike="noStrike">
              <a:solidFill>
                <a:srgbClr val="000000"/>
              </a:solidFill>
              <a:latin typeface="Calibri"/>
              <a:ea typeface="Calibri"/>
              <a:cs typeface="Calibri"/>
            </a:rPr>
            <a:pPr algn="ctr"/>
            <a:t>14%</a:t>
          </a:fld>
          <a:endParaRPr lang="en-US" sz="1050" b="1">
            <a:solidFill>
              <a:schemeClr val="bg1">
                <a:lumMod val="85000"/>
              </a:schemeClr>
            </a:solidFill>
            <a:latin typeface="Arial" panose="020B0604020202020204" pitchFamily="34" charset="0"/>
            <a:cs typeface="Arial" panose="020B0604020202020204" pitchFamily="34" charset="0"/>
          </a:endParaRPr>
        </a:p>
      </xdr:txBody>
    </xdr:sp>
    <xdr:clientData/>
  </xdr:twoCellAnchor>
  <xdr:twoCellAnchor>
    <xdr:from>
      <xdr:col>8</xdr:col>
      <xdr:colOff>351837</xdr:colOff>
      <xdr:row>34</xdr:row>
      <xdr:rowOff>38255</xdr:rowOff>
    </xdr:from>
    <xdr:to>
      <xdr:col>9</xdr:col>
      <xdr:colOff>183759</xdr:colOff>
      <xdr:row>35</xdr:row>
      <xdr:rowOff>121041</xdr:rowOff>
    </xdr:to>
    <xdr:sp macro="" textlink="'Analysis (2)'!AG4">
      <xdr:nvSpPr>
        <xdr:cNvPr id="2093" name="TextBox 2092">
          <a:extLst>
            <a:ext uri="{FF2B5EF4-FFF2-40B4-BE49-F238E27FC236}">
              <a16:creationId xmlns:a16="http://schemas.microsoft.com/office/drawing/2014/main" id="{DF229FDD-3F97-1177-C1F6-8229D148655F}"/>
            </a:ext>
          </a:extLst>
        </xdr:cNvPr>
        <xdr:cNvSpPr txBox="1"/>
      </xdr:nvSpPr>
      <xdr:spPr>
        <a:xfrm>
          <a:off x="5243689" y="6168749"/>
          <a:ext cx="443403" cy="2630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687C2A0-A6F0-4916-A56B-9259D6A8A0E2}" type="TxLink">
            <a:rPr lang="en-US" sz="1100" b="1" i="0" u="none" strike="noStrike">
              <a:solidFill>
                <a:srgbClr val="000000"/>
              </a:solidFill>
              <a:latin typeface="Calibri"/>
              <a:ea typeface="Calibri"/>
              <a:cs typeface="Calibri"/>
            </a:rPr>
            <a:pPr algn="ctr"/>
            <a:t>19%</a:t>
          </a:fld>
          <a:endParaRPr lang="en-US" sz="1050" b="1">
            <a:solidFill>
              <a:schemeClr val="bg1">
                <a:lumMod val="85000"/>
              </a:schemeClr>
            </a:solidFill>
            <a:latin typeface="Arial" panose="020B0604020202020204" pitchFamily="34" charset="0"/>
            <a:cs typeface="Arial" panose="020B0604020202020204" pitchFamily="34" charset="0"/>
          </a:endParaRPr>
        </a:p>
      </xdr:txBody>
    </xdr:sp>
    <xdr:clientData/>
  </xdr:twoCellAnchor>
  <xdr:twoCellAnchor>
    <xdr:from>
      <xdr:col>10</xdr:col>
      <xdr:colOff>198496</xdr:colOff>
      <xdr:row>34</xdr:row>
      <xdr:rowOff>41703</xdr:rowOff>
    </xdr:from>
    <xdr:to>
      <xdr:col>11</xdr:col>
      <xdr:colOff>30418</xdr:colOff>
      <xdr:row>35</xdr:row>
      <xdr:rowOff>124489</xdr:rowOff>
    </xdr:to>
    <xdr:sp macro="" textlink="'Analysis (2)'!AG5">
      <xdr:nvSpPr>
        <xdr:cNvPr id="2094" name="TextBox 2093">
          <a:extLst>
            <a:ext uri="{FF2B5EF4-FFF2-40B4-BE49-F238E27FC236}">
              <a16:creationId xmlns:a16="http://schemas.microsoft.com/office/drawing/2014/main" id="{5EA98D5C-8DF6-3B82-AA77-CA30087A792F}"/>
            </a:ext>
          </a:extLst>
        </xdr:cNvPr>
        <xdr:cNvSpPr txBox="1"/>
      </xdr:nvSpPr>
      <xdr:spPr>
        <a:xfrm>
          <a:off x="6313311" y="6172197"/>
          <a:ext cx="443403" cy="2630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AE59372-4577-4B48-8772-F94CD458B513}" type="TxLink">
            <a:rPr lang="en-US" sz="1100" b="1" i="0" u="none" strike="noStrike">
              <a:solidFill>
                <a:srgbClr val="000000"/>
              </a:solidFill>
              <a:latin typeface="Calibri"/>
              <a:ea typeface="Calibri"/>
              <a:cs typeface="Calibri"/>
            </a:rPr>
            <a:pPr algn="ctr"/>
            <a:t>28%</a:t>
          </a:fld>
          <a:endParaRPr lang="en-US" sz="1050" b="1">
            <a:solidFill>
              <a:schemeClr val="bg1">
                <a:lumMod val="85000"/>
              </a:schemeClr>
            </a:solidFill>
            <a:latin typeface="Arial" panose="020B0604020202020204" pitchFamily="34" charset="0"/>
            <a:cs typeface="Arial" panose="020B0604020202020204" pitchFamily="34" charset="0"/>
          </a:endParaRPr>
        </a:p>
      </xdr:txBody>
    </xdr:sp>
    <xdr:clientData/>
  </xdr:twoCellAnchor>
  <xdr:twoCellAnchor>
    <xdr:from>
      <xdr:col>12</xdr:col>
      <xdr:colOff>60835</xdr:colOff>
      <xdr:row>34</xdr:row>
      <xdr:rowOff>52992</xdr:rowOff>
    </xdr:from>
    <xdr:to>
      <xdr:col>12</xdr:col>
      <xdr:colOff>504238</xdr:colOff>
      <xdr:row>35</xdr:row>
      <xdr:rowOff>135778</xdr:rowOff>
    </xdr:to>
    <xdr:sp macro="" textlink="'Analysis (2)'!AG6">
      <xdr:nvSpPr>
        <xdr:cNvPr id="2095" name="TextBox 2094">
          <a:extLst>
            <a:ext uri="{FF2B5EF4-FFF2-40B4-BE49-F238E27FC236}">
              <a16:creationId xmlns:a16="http://schemas.microsoft.com/office/drawing/2014/main" id="{00D86833-50DB-AD2F-E9FE-E90092C4F93F}"/>
            </a:ext>
          </a:extLst>
        </xdr:cNvPr>
        <xdr:cNvSpPr txBox="1"/>
      </xdr:nvSpPr>
      <xdr:spPr>
        <a:xfrm>
          <a:off x="7398613" y="6183486"/>
          <a:ext cx="443403" cy="2630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499C7A3-B95C-4489-836A-AD316DC685F5}" type="TxLink">
            <a:rPr lang="en-US" sz="1100" b="1" i="0" u="none" strike="noStrike">
              <a:solidFill>
                <a:srgbClr val="000000"/>
              </a:solidFill>
              <a:latin typeface="Calibri"/>
              <a:ea typeface="Calibri"/>
              <a:cs typeface="Calibri"/>
            </a:rPr>
            <a:pPr algn="ctr"/>
            <a:t>39%</a:t>
          </a:fld>
          <a:endParaRPr lang="en-US" sz="1050" b="1">
            <a:solidFill>
              <a:schemeClr val="bg1">
                <a:lumMod val="85000"/>
              </a:schemeClr>
            </a:solidFill>
            <a:latin typeface="Arial" panose="020B0604020202020204" pitchFamily="34" charset="0"/>
            <a:cs typeface="Arial" panose="020B0604020202020204" pitchFamily="34" charset="0"/>
          </a:endParaRPr>
        </a:p>
      </xdr:txBody>
    </xdr:sp>
    <xdr:clientData/>
  </xdr:twoCellAnchor>
  <xdr:twoCellAnchor>
    <xdr:from>
      <xdr:col>5</xdr:col>
      <xdr:colOff>493889</xdr:colOff>
      <xdr:row>25</xdr:row>
      <xdr:rowOff>114848</xdr:rowOff>
    </xdr:from>
    <xdr:to>
      <xdr:col>8</xdr:col>
      <xdr:colOff>415492</xdr:colOff>
      <xdr:row>27</xdr:row>
      <xdr:rowOff>117593</xdr:rowOff>
    </xdr:to>
    <xdr:sp macro="" textlink="'Analysis (2)'!G5">
      <xdr:nvSpPr>
        <xdr:cNvPr id="2096" name="TextBox 2095">
          <a:extLst>
            <a:ext uri="{FF2B5EF4-FFF2-40B4-BE49-F238E27FC236}">
              <a16:creationId xmlns:a16="http://schemas.microsoft.com/office/drawing/2014/main" id="{27851B75-9F21-DFC8-884C-092EC657B93C}"/>
            </a:ext>
          </a:extLst>
        </xdr:cNvPr>
        <xdr:cNvSpPr txBox="1"/>
      </xdr:nvSpPr>
      <xdr:spPr>
        <a:xfrm>
          <a:off x="3551296" y="4622564"/>
          <a:ext cx="1756048" cy="3633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b="0" baseline="0">
              <a:solidFill>
                <a:srgbClr val="393E46"/>
              </a:solidFill>
              <a:latin typeface="Arial" panose="020B0604020202020204" pitchFamily="34" charset="0"/>
              <a:cs typeface="Arial" panose="020B0604020202020204" pitchFamily="34" charset="0"/>
            </a:rPr>
            <a:t>Quarterly view by </a:t>
          </a:r>
          <a:r>
            <a:rPr lang="en-US" sz="1100" b="1" baseline="0">
              <a:solidFill>
                <a:srgbClr val="393E46"/>
              </a:solidFill>
              <a:latin typeface="Arial" panose="020B0604020202020204" pitchFamily="34" charset="0"/>
              <a:cs typeface="Arial" panose="020B0604020202020204" pitchFamily="34" charset="0"/>
            </a:rPr>
            <a:t>Profit</a:t>
          </a:r>
          <a:endParaRPr lang="en-US" sz="1000" b="1">
            <a:solidFill>
              <a:srgbClr val="393E46"/>
            </a:solidFill>
            <a:latin typeface="Arial" panose="020B0604020202020204" pitchFamily="34" charset="0"/>
            <a:cs typeface="Arial" panose="020B0604020202020204" pitchFamily="34" charset="0"/>
          </a:endParaRPr>
        </a:p>
      </xdr:txBody>
    </xdr:sp>
    <xdr:clientData/>
  </xdr:twoCellAnchor>
  <xdr:twoCellAnchor>
    <xdr:from>
      <xdr:col>13</xdr:col>
      <xdr:colOff>30104</xdr:colOff>
      <xdr:row>25</xdr:row>
      <xdr:rowOff>12699</xdr:rowOff>
    </xdr:from>
    <xdr:to>
      <xdr:col>19</xdr:col>
      <xdr:colOff>453573</xdr:colOff>
      <xdr:row>36</xdr:row>
      <xdr:rowOff>6900</xdr:rowOff>
    </xdr:to>
    <xdr:sp macro="" textlink="">
      <xdr:nvSpPr>
        <xdr:cNvPr id="2097" name="Rectangle: Rounded Corners 2096">
          <a:extLst>
            <a:ext uri="{FF2B5EF4-FFF2-40B4-BE49-F238E27FC236}">
              <a16:creationId xmlns:a16="http://schemas.microsoft.com/office/drawing/2014/main" id="{695402E1-2FBC-923B-ECB8-880A3DF2F9AD}"/>
            </a:ext>
          </a:extLst>
        </xdr:cNvPr>
        <xdr:cNvSpPr/>
      </xdr:nvSpPr>
      <xdr:spPr>
        <a:xfrm>
          <a:off x="7892009" y="4548413"/>
          <a:ext cx="4052040" cy="1989916"/>
        </a:xfrm>
        <a:prstGeom prst="roundRect">
          <a:avLst>
            <a:gd name="adj" fmla="val 3138"/>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13</xdr:col>
      <xdr:colOff>83860</xdr:colOff>
      <xdr:row>25</xdr:row>
      <xdr:rowOff>57101</xdr:rowOff>
    </xdr:from>
    <xdr:to>
      <xdr:col>19</xdr:col>
      <xdr:colOff>332619</xdr:colOff>
      <xdr:row>36</xdr:row>
      <xdr:rowOff>8581</xdr:rowOff>
    </xdr:to>
    <mc:AlternateContent xmlns:mc="http://schemas.openxmlformats.org/markup-compatibility/2006" xmlns:a14="http://schemas.microsoft.com/office/drawing/2010/main">
      <mc:Choice Requires="a14">
        <xdr:graphicFrame macro="">
          <xdr:nvGraphicFramePr>
            <xdr:cNvPr id="2098" name="Country">
              <a:extLst>
                <a:ext uri="{FF2B5EF4-FFF2-40B4-BE49-F238E27FC236}">
                  <a16:creationId xmlns:a16="http://schemas.microsoft.com/office/drawing/2014/main" id="{C9216331-D12C-4E08-AA0E-023FE736BD38}"/>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8036848" y="4703442"/>
              <a:ext cx="3919369" cy="19958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342698</xdr:colOff>
      <xdr:row>0</xdr:row>
      <xdr:rowOff>80432</xdr:rowOff>
    </xdr:from>
    <xdr:to>
      <xdr:col>7</xdr:col>
      <xdr:colOff>141111</xdr:colOff>
      <xdr:row>2</xdr:row>
      <xdr:rowOff>50396</xdr:rowOff>
    </xdr:to>
    <xdr:sp macro="" textlink="'Analysis (2)'!G5">
      <xdr:nvSpPr>
        <xdr:cNvPr id="2099" name="TextBox 2098">
          <a:extLst>
            <a:ext uri="{FF2B5EF4-FFF2-40B4-BE49-F238E27FC236}">
              <a16:creationId xmlns:a16="http://schemas.microsoft.com/office/drawing/2014/main" id="{82DD8488-184F-E318-9408-78C48AFD218A}"/>
            </a:ext>
          </a:extLst>
        </xdr:cNvPr>
        <xdr:cNvSpPr txBox="1"/>
      </xdr:nvSpPr>
      <xdr:spPr>
        <a:xfrm>
          <a:off x="342698" y="80432"/>
          <a:ext cx="4031746" cy="3328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800" b="1">
              <a:solidFill>
                <a:srgbClr val="3E593F"/>
              </a:solidFill>
              <a:latin typeface="Arial" panose="020B0604020202020204" pitchFamily="34" charset="0"/>
              <a:cs typeface="Arial" panose="020B0604020202020204" pitchFamily="34" charset="0"/>
            </a:rPr>
            <a:t>Adventure</a:t>
          </a:r>
          <a:r>
            <a:rPr lang="en-US" sz="1800" b="1" baseline="0">
              <a:solidFill>
                <a:srgbClr val="393E46"/>
              </a:solidFill>
              <a:latin typeface="Arial" panose="020B0604020202020204" pitchFamily="34" charset="0"/>
              <a:cs typeface="Arial" panose="020B0604020202020204" pitchFamily="34" charset="0"/>
            </a:rPr>
            <a:t> Work</a:t>
          </a:r>
          <a:r>
            <a:rPr lang="en-US" sz="1800" b="0" baseline="0">
              <a:solidFill>
                <a:srgbClr val="393E46"/>
              </a:solidFill>
              <a:latin typeface="Arial" panose="020B0604020202020204" pitchFamily="34" charset="0"/>
              <a:cs typeface="Arial" panose="020B0604020202020204" pitchFamily="34" charset="0"/>
            </a:rPr>
            <a:t> Sales Analysis</a:t>
          </a:r>
          <a:endParaRPr lang="en-US" sz="1000" b="0">
            <a:solidFill>
              <a:srgbClr val="393E46"/>
            </a:solidFill>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0</xdr:colOff>
      <xdr:row>6</xdr:row>
      <xdr:rowOff>101188</xdr:rowOff>
    </xdr:from>
    <xdr:to>
      <xdr:col>11</xdr:col>
      <xdr:colOff>488950</xdr:colOff>
      <xdr:row>33</xdr:row>
      <xdr:rowOff>12700</xdr:rowOff>
    </xdr:to>
    <xdr:pic>
      <xdr:nvPicPr>
        <xdr:cNvPr id="3" name="Picture 2">
          <a:extLst>
            <a:ext uri="{FF2B5EF4-FFF2-40B4-BE49-F238E27FC236}">
              <a16:creationId xmlns:a16="http://schemas.microsoft.com/office/drawing/2014/main" id="{A5D383FB-7E28-2F1E-338A-9CFE69C67DF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28800" y="1206088"/>
          <a:ext cx="5365750" cy="4883562"/>
        </a:xfrm>
        <a:prstGeom prst="rect">
          <a:avLst/>
        </a:prstGeom>
      </xdr:spPr>
    </xdr:pic>
    <xdr:clientData/>
  </xdr:twoCellAnchor>
  <xdr:twoCellAnchor editAs="oneCell">
    <xdr:from>
      <xdr:col>7</xdr:col>
      <xdr:colOff>247650</xdr:colOff>
      <xdr:row>3</xdr:row>
      <xdr:rowOff>76200</xdr:rowOff>
    </xdr:from>
    <xdr:to>
      <xdr:col>18</xdr:col>
      <xdr:colOff>247650</xdr:colOff>
      <xdr:row>58</xdr:row>
      <xdr:rowOff>6350</xdr:rowOff>
    </xdr:to>
    <xdr:pic>
      <xdr:nvPicPr>
        <xdr:cNvPr id="5" name="Picture 4">
          <a:extLst>
            <a:ext uri="{FF2B5EF4-FFF2-40B4-BE49-F238E27FC236}">
              <a16:creationId xmlns:a16="http://schemas.microsoft.com/office/drawing/2014/main" id="{3874A30C-11B9-140D-630E-D817BF355D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514850" y="628650"/>
          <a:ext cx="6705600" cy="1005840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NNEY ADEOLA" refreshedDate="45942.492812962962" backgroundQuery="1" createdVersion="8" refreshedVersion="8" minRefreshableVersion="3" recordCount="0" supportSubquery="1" supportAdvancedDrill="1" xr:uid="{CABCED47-20D3-46EE-88B5-B14C6F521C9D}">
  <cacheSource type="external" connectionId="8"/>
  <cacheFields count="5">
    <cacheField name="[Measures].[#Transaction]" caption="#Transaction" numFmtId="0" hierarchy="41" level="32767"/>
    <cacheField name="[Measures].[Sum of Total Revenue]" caption="Sum of Total Revenue" numFmtId="0" hierarchy="55" level="32767"/>
    <cacheField name="[Measures].[Sum of Total Profit]" caption="Sum of Total Profit" numFmtId="0" hierarchy="56" level="32767"/>
    <cacheField name="[DimDate].[Year].[Year]" caption="Year" numFmtId="0" hierarchy="8" level="1">
      <sharedItems containsSemiMixedTypes="0" containsString="0" containsNumber="1" containsInteger="1" minValue="2005" maxValue="2008" count="4">
        <n v="2005"/>
        <n v="2006"/>
        <n v="2007"/>
        <n v="2008"/>
      </sharedItems>
      <extLst>
        <ext xmlns:x15="http://schemas.microsoft.com/office/spreadsheetml/2010/11/main" uri="{4F2E5C28-24EA-4eb8-9CBF-B6C8F9C3D259}">
          <x15:cachedUniqueNames>
            <x15:cachedUniqueName index="0" name="[DimDate].[Year].&amp;[2005]"/>
            <x15:cachedUniqueName index="1" name="[DimDate].[Year].&amp;[2006]"/>
            <x15:cachedUniqueName index="2" name="[DimDate].[Year].&amp;[2007]"/>
            <x15:cachedUniqueName index="3" name="[DimDate].[Year].&amp;[2008]"/>
          </x15:cachedUniqueNames>
        </ext>
      </extLst>
    </cacheField>
    <cacheField name="[DimGeography].[Country].[Country]" caption="Country" numFmtId="0" hierarchy="18" level="1">
      <sharedItems containsSemiMixedTypes="0" containsNonDate="0" containsString="0"/>
    </cacheField>
  </cacheFields>
  <cacheHierarchies count="60">
    <cacheHierarchy uniqueName="[All measures].[All measures]" caption="All measures" attribute="1" defaultMemberUniqueName="[All measures].[All measures].[All]" allUniqueName="[All measures].[All measures].[All]" dimensionUniqueName="[All measures]" displayFolder="" count="0" memberValueDatatype="130" unbalanced="0"/>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Full Name]" caption="Full Name" attribute="1" defaultMemberUniqueName="[DimCustomer].[Full Name].[All]" allUniqueName="[DimCustomer].[Full Name].[All]" dimensionUniqueName="[DimCustomer]" displayFolder="" count="0" memberValueDatatype="130" unbalanced="0"/>
    <cacheHierarchy uniqueName="[DimCustomer].[BirthDate]" caption="BirthDate" attribute="1" time="1" defaultMemberUniqueName="[DimCustomer].[BirthDate].[All]" allUniqueName="[DimCustomer].[BirthDate].[All]" dimensionUniqueName="[DimCustomer]" displayFolder="" count="0" memberValueDatatype="7" unbalanced="0"/>
    <cacheHierarchy uniqueName="[DimCustomer].[Gender]" caption="Gender" attribute="1" defaultMemberUniqueName="[DimCustomer].[Gender].[All]" allUniqueName="[DimCustomer].[Gender].[All]" dimensionUniqueName="[DimCustomer]"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fieldsUsage count="2">
        <fieldUsage x="-1"/>
        <fieldUsage x="3"/>
      </fieldsUsage>
    </cacheHierarchy>
    <cacheHierarchy uniqueName="[DimDate].[Month]" caption="Month" attribute="1" defaultMemberUniqueName="[DimDate].[Month].[All]" allUniqueName="[DimDate].[Month].[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0" memberValueDatatype="130" unbalanced="0"/>
    <cacheHierarchy uniqueName="[DimDate].[Day Name]" caption="Day Name" attribute="1" defaultMemberUniqueName="[DimDate].[Day Name].[All]" allUniqueName="[DimDate].[Day Name].[All]" dimensionUniqueName="[DimDate]" displayFolder="" count="0" memberValueDatatype="130" unbalanced="0"/>
    <cacheHierarchy uniqueName="[DimDate].[Week type]" caption="Week type" attribute="1" defaultMemberUniqueName="[DimDate].[Week type].[All]" allUniqueName="[DimDate].[Week type].[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20" unbalanced="0"/>
    <cacheHierarchy uniqueName="[DimDate].[Prefix]" caption="Prefix" attribute="1" defaultMemberUniqueName="[DimDate].[Prefix].[All]" allUniqueName="[DimDate].[Prefix].[All]" dimensionUniqueName="[DimDate]" displayFolder="" count="0" memberValueDatatype="130" unbalanced="0"/>
    <cacheHierarchy uniqueName="[DimDate].[Week Num]" caption="Week Num" attribute="1" defaultMemberUniqueName="[DimDate].[Week Num].[All]" allUniqueName="[DimDate].[Week Num].[All]" dimensionUniqueName="[DimDate]" displayFolder="" count="0" memberValueDatatype="20" unbalanced="0"/>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Country]" caption="Country" attribute="1" defaultMemberUniqueName="[DimGeography].[Country].[All]" allUniqueName="[DimGeography].[Country].[All]" dimensionUniqueName="[DimGeography]" displayFolder="" count="2" memberValueDatatype="130" unbalanced="0">
      <fieldsUsage count="2">
        <fieldUsage x="-1"/>
        <fieldUsage x="4"/>
      </fieldsUsage>
    </cacheHierarchy>
    <cacheHierarchy uniqueName="[DimGeography].[SalesTerritoryKey]" caption="SalesTerritoryKey" attribute="1" defaultMemberUniqueName="[DimGeography].[SalesTerritoryKey].[All]" allUniqueName="[DimGeography].[SalesTerritoryKey].[All]" dimensionUniqueName="[DimGeograph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Product Name]" caption="Product Name" attribute="1" defaultMemberUniqueName="[DimProduct].[Product Name].[All]" allUniqueName="[DimProduct].[Product Name].[All]" dimensionUniqueName="[DimProduct]" displayFolder="" count="0" memberValueDatatype="130" unbalanced="0"/>
    <cacheHierarchy uniqueName="[DimProduct].[Color]" caption="Color" attribute="1" defaultMemberUniqueName="[DimProduct].[Color].[All]" allUniqueName="[DimProduct].[Color].[All]" dimensionUniqueName="[DimProduct]" displayFolder="" count="0"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0"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InternetSales].[ProductKey]" caption="ProductKey" attribute="1" defaultMemberUniqueName="[FactInternetSales].[ProductKey].[All]" allUniqueName="[FactInternetSales].[ProductKey].[All]" dimensionUniqueName="[FactInternetSales]" displayFolder="" count="0" memberValueDatatype="20" unbalanced="0"/>
    <cacheHierarchy uniqueName="[FactInternetSales].[OrderDateKey]" caption="OrderDateKey" attribute="1" defaultMemberUniqueName="[FactInternetSales].[OrderDateKey].[All]" allUniqueName="[FactInternetSales].[OrderDateKey].[All]" dimensionUniqueName="[FactInternetSales]" displayFolder="" count="0" memberValueDatatype="20" unbalanced="0"/>
    <cacheHierarchy uniqueName="[FactInternetSales].[DueDateKey]" caption="DueDateKey" attribute="1" defaultMemberUniqueName="[FactInternetSales].[DueDateKey].[All]" allUniqueName="[FactInternetSales].[DueDateKey].[All]" dimensionUniqueName="[FactInternetSales]" displayFolder="" count="0" memberValueDatatype="20" unbalanced="0"/>
    <cacheHierarchy uniqueName="[FactInternetSales].[ShipDateKey]" caption="ShipDateKey" attribute="1" defaultMemberUniqueName="[FactInternetSales].[ShipDateKey].[All]" allUniqueName="[FactInternetSales].[ShipDateKey].[All]" dimensionUniqueName="[FactInternetSales]" displayFolder="" count="0" memberValueDatatype="20" unbalanced="0"/>
    <cacheHierarchy uniqueName="[FactInternetSales].[CustomerKey]" caption="CustomerKey" attribute="1" defaultMemberUniqueName="[FactInternetSales].[CustomerKey].[All]" allUniqueName="[FactInternetSales].[CustomerKey].[All]" dimensionUniqueName="[FactInternetSales]" displayFolder="" count="0" memberValueDatatype="20" unbalanced="0"/>
    <cacheHierarchy uniqueName="[FactInternetSales].[SalesTerritoryKey]" caption="SalesTerritoryKey" attribute="1" defaultMemberUniqueName="[FactInternetSales].[SalesTerritoryKey].[All]" allUniqueName="[FactInternetSales].[SalesTerritoryKey].[All]" dimensionUniqueName="[FactInternetSales]" displayFolder="" count="0" memberValueDatatype="20" unbalanced="0"/>
    <cacheHierarchy uniqueName="[FactInternetSales].[OrderQuantity]" caption="OrderQuantity" attribute="1" defaultMemberUniqueName="[FactInternetSales].[OrderQuantity].[All]" allUniqueName="[FactInternetSales].[OrderQuantity].[All]" dimensionUniqueName="[FactInternetSales]" displayFolder="" count="0" memberValueDatatype="20" unbalanced="0"/>
    <cacheHierarchy uniqueName="[FactInternetSales].[UnitPrice]" caption="UnitPrice" attribute="1" defaultMemberUniqueName="[FactInternetSales].[UnitPrice].[All]" allUniqueName="[FactInternetSales].[UnitPrice].[All]" dimensionUniqueName="[FactInternetSales]" displayFolder="" count="0" memberValueDatatype="5" unbalanced="0"/>
    <cacheHierarchy uniqueName="[FactInternetSales].[Cost]" caption="Cost" attribute="1" defaultMemberUniqueName="[FactInternetSales].[Cost].[All]" allUniqueName="[FactInternetSales].[Cost].[All]" dimensionUniqueName="[FactInternetSales]" displayFolder="" count="0" memberValueDatatype="5" unbalanced="0"/>
    <cacheHierarchy uniqueName="[FactInternetSales].[OrderDate]" caption="OrderDate" attribute="1" time="1" defaultMemberUniqueName="[FactInternetSales].[OrderDate].[All]" allUniqueName="[FactInternetSales].[OrderDate].[All]" dimensionUniqueName="[FactInternetSales]" displayFolder="" count="0" memberValueDatatype="7" unbalanced="0"/>
    <cacheHierarchy uniqueName="[FactInternetSales].[Total Revenue]" caption="Total Revenue" attribute="1" defaultMemberUniqueName="[FactInternetSales].[Total Revenue].[All]" allUniqueName="[FactInternetSales].[Total Revenue].[All]" dimensionUniqueName="[FactInternetSales]" displayFolder="" count="0" memberValueDatatype="5" unbalanced="0"/>
    <cacheHierarchy uniqueName="[FactInternetSales].[COGS]" caption="COGS" attribute="1" defaultMemberUniqueName="[FactInternetSales].[COGS].[All]" allUniqueName="[FactInternetSales].[COGS].[All]" dimensionUniqueName="[FactInternetSales]" displayFolder="" count="0" memberValueDatatype="5" unbalanced="0"/>
    <cacheHierarchy uniqueName="[FactInternetSales].[Total Profit]" caption="Total Profit" attribute="1" defaultMemberUniqueName="[FactInternetSales].[Total Profit].[All]" allUniqueName="[FactInternetSales].[Total Profit].[All]" dimensionUniqueName="[FactInternetSales]" displayFolder="" count="0" memberValueDatatype="5" unbalanced="0"/>
    <cacheHierarchy uniqueName="[Measures].[#Transaction]" caption="#Transaction" measure="1" displayFolder="" measureGroup="All measures" count="0" oneField="1">
      <fieldsUsage count="1">
        <fieldUsage x="0"/>
      </fieldsUsage>
    </cacheHierarchy>
    <cacheHierarchy uniqueName="[Measures].[All products]" caption="All products" measure="1" displayFolder="" measureGroup="All measures" count="0"/>
    <cacheHierarchy uniqueName="[Measures].[Sold products]" caption="Sold products" measure="1" displayFolder="" measureGroup="All measures" count="0"/>
    <cacheHierarchy uniqueName="[Measures].[Unsold]" caption="Unsold" measure="1" displayFolder="" measureGroup="All measures" count="0"/>
    <cacheHierarchy uniqueName="[Measures].[Profit margin%]" caption="Profit margin%" measure="1" displayFolder="" measureGroup="All measures" count="0"/>
    <cacheHierarchy uniqueName="[Measures].[__XL_Count FactInternetSales]" caption="__XL_Count FactInternetSales" measure="1" displayFolder="" measureGroup="FactInternetSales" count="0" hidden="1"/>
    <cacheHierarchy uniqueName="[Measures].[__XL_Count DimSalesTerritory]" caption="__XL_Count DimSalesTerritory" measure="1" displayFolder="" measureGroup="DimSalesTerritory" count="0" hidden="1"/>
    <cacheHierarchy uniqueName="[Measures].[__XL_Count DimProduct]" caption="__XL_Count DimProduct" measure="1" displayFolder="" measureGroup="DimProduct" count="0" hidden="1"/>
    <cacheHierarchy uniqueName="[Measures].[__XL_Count DimGeography]" caption="__XL_Count DimGeography" measure="1" displayFolder="" measureGroup="DimGeography" count="0" hidden="1"/>
    <cacheHierarchy uniqueName="[Measures].[__XL_Count DimDate]" caption="__XL_Count DimDate" measure="1" displayFolder="" measureGroup="DimDate" count="0" hidden="1"/>
    <cacheHierarchy uniqueName="[Measures].[__XL_Count DimCustomer]" caption="__XL_Count DimCustomer" measure="1" displayFolder="" measureGroup="DimCustomer" count="0" hidden="1"/>
    <cacheHierarchy uniqueName="[Measures].[__XL_Count All measures]" caption="__XL_Count All measures" measure="1" displayFolder="" measureGroup="All measures" count="0" hidden="1"/>
    <cacheHierarchy uniqueName="[Measures].[__No measures defined]" caption="__No measures defined" measure="1" displayFolder="" count="0" hidden="1"/>
    <cacheHierarchy uniqueName="[Measures].[Sum of COGS]" caption="Sum of COGS" measure="1" displayFolder="" measureGroup="FactInternetSales" count="0" hidden="1">
      <extLst>
        <ext xmlns:x15="http://schemas.microsoft.com/office/spreadsheetml/2010/11/main" uri="{B97F6D7D-B522-45F9-BDA1-12C45D357490}">
          <x15:cacheHierarchy aggregatedColumn="39"/>
        </ext>
      </extLst>
    </cacheHierarchy>
    <cacheHierarchy uniqueName="[Measures].[Sum of Total Revenue]" caption="Sum of Total Revenue" measure="1" displayFolder="" measureGroup="FactInternetSales" count="0" oneField="1" hidden="1">
      <fieldsUsage count="1">
        <fieldUsage x="1"/>
      </fieldsUsage>
      <extLst>
        <ext xmlns:x15="http://schemas.microsoft.com/office/spreadsheetml/2010/11/main" uri="{B97F6D7D-B522-45F9-BDA1-12C45D357490}">
          <x15:cacheHierarchy aggregatedColumn="38"/>
        </ext>
      </extLst>
    </cacheHierarchy>
    <cacheHierarchy uniqueName="[Measures].[Sum of Total Profit]" caption="Sum of Total Profit" measure="1" displayFolder="" measureGroup="FactInternetSales" count="0" oneField="1" hidden="1">
      <fieldsUsage count="1">
        <fieldUsage x="2"/>
      </fieldsUsage>
      <extLst>
        <ext xmlns:x15="http://schemas.microsoft.com/office/spreadsheetml/2010/11/main" uri="{B97F6D7D-B522-45F9-BDA1-12C45D357490}">
          <x15:cacheHierarchy aggregatedColumn="40"/>
        </ext>
      </extLst>
    </cacheHierarchy>
    <cacheHierarchy uniqueName="[Measures].[Sum of OrderQuantity]" caption="Sum of OrderQuantity" measure="1" displayFolder="" measureGroup="FactInternetSales" count="0" hidden="1">
      <extLst>
        <ext xmlns:x15="http://schemas.microsoft.com/office/spreadsheetml/2010/11/main" uri="{B97F6D7D-B522-45F9-BDA1-12C45D357490}">
          <x15:cacheHierarchy aggregatedColumn="34"/>
        </ext>
      </extLst>
    </cacheHierarchy>
    <cacheHierarchy uniqueName="[Measures].[Sum of Year]" caption="Sum of Year" measure="1" displayFolder="" measureGroup="DimDate" count="0" hidden="1">
      <extLst>
        <ext xmlns:x15="http://schemas.microsoft.com/office/spreadsheetml/2010/11/main" uri="{B97F6D7D-B522-45F9-BDA1-12C45D357490}">
          <x15:cacheHierarchy aggregatedColumn="8"/>
        </ext>
      </extLst>
    </cacheHierarchy>
    <cacheHierarchy uniqueName="[Measures].[Sum of Quarter]" caption="Sum of Quarter" measure="1" displayFolder="" measureGroup="DimDate" count="0" hidden="1">
      <extLst>
        <ext xmlns:x15="http://schemas.microsoft.com/office/spreadsheetml/2010/11/main" uri="{B97F6D7D-B522-45F9-BDA1-12C45D357490}">
          <x15:cacheHierarchy aggregatedColumn="13"/>
        </ext>
      </extLst>
    </cacheHierarchy>
  </cacheHierarchies>
  <kpis count="0"/>
  <dimensions count="8">
    <dimension name="All measures" uniqueName="[All measures]" caption="All measures"/>
    <dimension name="DimCustomer" uniqueName="[DimCustomer]" caption="DimCustomer"/>
    <dimension name="DimDate" uniqueName="[DimDate]" caption="DimDate"/>
    <dimension name="DimGeography" uniqueName="[DimGeography]" caption="DimGeography"/>
    <dimension name="DimProduct" uniqueName="[DimProduct]" caption="DimProduct"/>
    <dimension name="DimSalesTerritory" uniqueName="[DimSalesTerritory]" caption="DimSalesTerritory"/>
    <dimension name="FactInternetSales" uniqueName="[FactInternetSales]" caption="FactInternetSales"/>
    <dimension measure="1" name="Measures" uniqueName="[Measures]" caption="Measures"/>
  </dimensions>
  <measureGroups count="7">
    <measureGroup name="All measures" caption="All measures"/>
    <measureGroup name="DimCustomer" caption="DimCustomer"/>
    <measureGroup name="DimDate" caption="DimDate"/>
    <measureGroup name="DimGeography" caption="DimGeography"/>
    <measureGroup name="DimProduct" caption="DimProduct"/>
    <measureGroup name="DimSalesTerritory" caption="DimSalesTerritory"/>
    <measureGroup name="FactInternetSales" caption="FactInternetSales"/>
  </measureGroups>
  <maps count="13">
    <map measureGroup="0" dimension="0"/>
    <map measureGroup="1" dimension="1"/>
    <map measureGroup="1" dimension="3"/>
    <map measureGroup="2" dimension="2"/>
    <map measureGroup="3" dimension="3"/>
    <map measureGroup="4" dimension="4"/>
    <map measureGroup="5" dimension="5"/>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NNEY ADEOLA" refreshedDate="45942.686561805553" backgroundQuery="1" createdVersion="8" refreshedVersion="8" minRefreshableVersion="3" recordCount="0" supportSubquery="1" supportAdvancedDrill="1" xr:uid="{3F1645FF-0BAF-41A5-B3D0-8B5C846FCF66}">
  <cacheSource type="external" connectionId="8"/>
  <cacheFields count="11">
    <cacheField name="[Measures].[#Transaction]" caption="#Transaction" numFmtId="0" hierarchy="41" level="32767"/>
    <cacheField name="[Measures].[Sum of COGS]" caption="Sum of COGS" numFmtId="0" hierarchy="54" level="32767"/>
    <cacheField name="[Measures].[Sum of Total Revenue]" caption="Sum of Total Revenue" numFmtId="0" hierarchy="55" level="32767"/>
    <cacheField name="[Measures].[Sum of Total Profit]" caption="Sum of Total Profit" numFmtId="0" hierarchy="56" level="32767"/>
    <cacheField name="[Measures].[Sum of OrderQuantity]" caption="Sum of OrderQuantity" numFmtId="0" hierarchy="57" level="32767"/>
    <cacheField name="[Measures].[All products]" caption="All products" numFmtId="0" hierarchy="42" level="32767"/>
    <cacheField name="[Measures].[Sold products]" caption="Sold products" numFmtId="0" hierarchy="43" level="32767"/>
    <cacheField name="[Measures].[Unsold]" caption="Unsold" numFmtId="0" hierarchy="44" level="32767"/>
    <cacheField name="[Measures].[Profit margin%]" caption="Profit margin%" numFmtId="0" hierarchy="45" level="32767"/>
    <cacheField name="[DimDate].[Year].[Year]" caption="Year" numFmtId="0" hierarchy="8" level="1">
      <sharedItems containsSemiMixedTypes="0" containsNonDate="0" containsString="0"/>
    </cacheField>
    <cacheField name="[DimGeography].[Country].[Country]" caption="Country" numFmtId="0" hierarchy="18" level="1">
      <sharedItems containsSemiMixedTypes="0" containsNonDate="0" containsString="0"/>
    </cacheField>
  </cacheFields>
  <cacheHierarchies count="60">
    <cacheHierarchy uniqueName="[All measures].[All measures]" caption="All measures" attribute="1" defaultMemberUniqueName="[All measures].[All measures].[All]" allUniqueName="[All measures].[All measures].[All]" dimensionUniqueName="[All measures]" displayFolder="" count="0" memberValueDatatype="130" unbalanced="0"/>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Full Name]" caption="Full Name" attribute="1" defaultMemberUniqueName="[DimCustomer].[Full Name].[All]" allUniqueName="[DimCustomer].[Full Name].[All]" dimensionUniqueName="[DimCustomer]" displayFolder="" count="0" memberValueDatatype="130" unbalanced="0"/>
    <cacheHierarchy uniqueName="[DimCustomer].[BirthDate]" caption="BirthDate" attribute="1" time="1" defaultMemberUniqueName="[DimCustomer].[BirthDate].[All]" allUniqueName="[DimCustomer].[BirthDate].[All]" dimensionUniqueName="[DimCustomer]" displayFolder="" count="0" memberValueDatatype="7" unbalanced="0"/>
    <cacheHierarchy uniqueName="[DimCustomer].[Gender]" caption="Gender" attribute="1" defaultMemberUniqueName="[DimCustomer].[Gender].[All]" allUniqueName="[DimCustomer].[Gender].[All]" dimensionUniqueName="[DimCustomer]"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fieldsUsage count="2">
        <fieldUsage x="-1"/>
        <fieldUsage x="9"/>
      </fieldsUsage>
    </cacheHierarchy>
    <cacheHierarchy uniqueName="[DimDate].[Month]" caption="Month" attribute="1" defaultMemberUniqueName="[DimDate].[Month].[All]" allUniqueName="[DimDate].[Month].[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0" memberValueDatatype="130" unbalanced="0"/>
    <cacheHierarchy uniqueName="[DimDate].[Day Name]" caption="Day Name" attribute="1" defaultMemberUniqueName="[DimDate].[Day Name].[All]" allUniqueName="[DimDate].[Day Name].[All]" dimensionUniqueName="[DimDate]" displayFolder="" count="0" memberValueDatatype="130" unbalanced="0"/>
    <cacheHierarchy uniqueName="[DimDate].[Week type]" caption="Week type" attribute="1" defaultMemberUniqueName="[DimDate].[Week type].[All]" allUniqueName="[DimDate].[Week type].[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20" unbalanced="0"/>
    <cacheHierarchy uniqueName="[DimDate].[Prefix]" caption="Prefix" attribute="1" defaultMemberUniqueName="[DimDate].[Prefix].[All]" allUniqueName="[DimDate].[Prefix].[All]" dimensionUniqueName="[DimDate]" displayFolder="" count="0" memberValueDatatype="130" unbalanced="0"/>
    <cacheHierarchy uniqueName="[DimDate].[Week Num]" caption="Week Num" attribute="1" defaultMemberUniqueName="[DimDate].[Week Num].[All]" allUniqueName="[DimDate].[Week Num].[All]" dimensionUniqueName="[DimDate]" displayFolder="" count="0" memberValueDatatype="20" unbalanced="0"/>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Country]" caption="Country" attribute="1" defaultMemberUniqueName="[DimGeography].[Country].[All]" allUniqueName="[DimGeography].[Country].[All]" dimensionUniqueName="[DimGeography]" displayFolder="" count="2" memberValueDatatype="130" unbalanced="0">
      <fieldsUsage count="2">
        <fieldUsage x="-1"/>
        <fieldUsage x="10"/>
      </fieldsUsage>
    </cacheHierarchy>
    <cacheHierarchy uniqueName="[DimGeography].[SalesTerritoryKey]" caption="SalesTerritoryKey" attribute="1" defaultMemberUniqueName="[DimGeography].[SalesTerritoryKey].[All]" allUniqueName="[DimGeography].[SalesTerritoryKey].[All]" dimensionUniqueName="[DimGeograph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Product Name]" caption="Product Name" attribute="1" defaultMemberUniqueName="[DimProduct].[Product Name].[All]" allUniqueName="[DimProduct].[Product Name].[All]" dimensionUniqueName="[DimProduct]" displayFolder="" count="0" memberValueDatatype="130" unbalanced="0"/>
    <cacheHierarchy uniqueName="[DimProduct].[Color]" caption="Color" attribute="1" defaultMemberUniqueName="[DimProduct].[Color].[All]" allUniqueName="[DimProduct].[Color].[All]" dimensionUniqueName="[DimProduct]" displayFolder="" count="0"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0"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InternetSales].[ProductKey]" caption="ProductKey" attribute="1" defaultMemberUniqueName="[FactInternetSales].[ProductKey].[All]" allUniqueName="[FactInternetSales].[ProductKey].[All]" dimensionUniqueName="[FactInternetSales]" displayFolder="" count="0" memberValueDatatype="20" unbalanced="0"/>
    <cacheHierarchy uniqueName="[FactInternetSales].[OrderDateKey]" caption="OrderDateKey" attribute="1" defaultMemberUniqueName="[FactInternetSales].[OrderDateKey].[All]" allUniqueName="[FactInternetSales].[OrderDateKey].[All]" dimensionUniqueName="[FactInternetSales]" displayFolder="" count="0" memberValueDatatype="20" unbalanced="0"/>
    <cacheHierarchy uniqueName="[FactInternetSales].[DueDateKey]" caption="DueDateKey" attribute="1" defaultMemberUniqueName="[FactInternetSales].[DueDateKey].[All]" allUniqueName="[FactInternetSales].[DueDateKey].[All]" dimensionUniqueName="[FactInternetSales]" displayFolder="" count="0" memberValueDatatype="20" unbalanced="0"/>
    <cacheHierarchy uniqueName="[FactInternetSales].[ShipDateKey]" caption="ShipDateKey" attribute="1" defaultMemberUniqueName="[FactInternetSales].[ShipDateKey].[All]" allUniqueName="[FactInternetSales].[ShipDateKey].[All]" dimensionUniqueName="[FactInternetSales]" displayFolder="" count="0" memberValueDatatype="20" unbalanced="0"/>
    <cacheHierarchy uniqueName="[FactInternetSales].[CustomerKey]" caption="CustomerKey" attribute="1" defaultMemberUniqueName="[FactInternetSales].[CustomerKey].[All]" allUniqueName="[FactInternetSales].[CustomerKey].[All]" dimensionUniqueName="[FactInternetSales]" displayFolder="" count="0" memberValueDatatype="20" unbalanced="0"/>
    <cacheHierarchy uniqueName="[FactInternetSales].[SalesTerritoryKey]" caption="SalesTerritoryKey" attribute="1" defaultMemberUniqueName="[FactInternetSales].[SalesTerritoryKey].[All]" allUniqueName="[FactInternetSales].[SalesTerritoryKey].[All]" dimensionUniqueName="[FactInternetSales]" displayFolder="" count="0" memberValueDatatype="20" unbalanced="0"/>
    <cacheHierarchy uniqueName="[FactInternetSales].[OrderQuantity]" caption="OrderQuantity" attribute="1" defaultMemberUniqueName="[FactInternetSales].[OrderQuantity].[All]" allUniqueName="[FactInternetSales].[OrderQuantity].[All]" dimensionUniqueName="[FactInternetSales]" displayFolder="" count="0" memberValueDatatype="20" unbalanced="0"/>
    <cacheHierarchy uniqueName="[FactInternetSales].[UnitPrice]" caption="UnitPrice" attribute="1" defaultMemberUniqueName="[FactInternetSales].[UnitPrice].[All]" allUniqueName="[FactInternetSales].[UnitPrice].[All]" dimensionUniqueName="[FactInternetSales]" displayFolder="" count="0" memberValueDatatype="5" unbalanced="0"/>
    <cacheHierarchy uniqueName="[FactInternetSales].[Cost]" caption="Cost" attribute="1" defaultMemberUniqueName="[FactInternetSales].[Cost].[All]" allUniqueName="[FactInternetSales].[Cost].[All]" dimensionUniqueName="[FactInternetSales]" displayFolder="" count="0" memberValueDatatype="5" unbalanced="0"/>
    <cacheHierarchy uniqueName="[FactInternetSales].[OrderDate]" caption="OrderDate" attribute="1" time="1" defaultMemberUniqueName="[FactInternetSales].[OrderDate].[All]" allUniqueName="[FactInternetSales].[OrderDate].[All]" dimensionUniqueName="[FactInternetSales]" displayFolder="" count="0" memberValueDatatype="7" unbalanced="0"/>
    <cacheHierarchy uniqueName="[FactInternetSales].[Total Revenue]" caption="Total Revenue" attribute="1" defaultMemberUniqueName="[FactInternetSales].[Total Revenue].[All]" allUniqueName="[FactInternetSales].[Total Revenue].[All]" dimensionUniqueName="[FactInternetSales]" displayFolder="" count="0" memberValueDatatype="5" unbalanced="0"/>
    <cacheHierarchy uniqueName="[FactInternetSales].[COGS]" caption="COGS" attribute="1" defaultMemberUniqueName="[FactInternetSales].[COGS].[All]" allUniqueName="[FactInternetSales].[COGS].[All]" dimensionUniqueName="[FactInternetSales]" displayFolder="" count="0" memberValueDatatype="5" unbalanced="0"/>
    <cacheHierarchy uniqueName="[FactInternetSales].[Total Profit]" caption="Total Profit" attribute="1" defaultMemberUniqueName="[FactInternetSales].[Total Profit].[All]" allUniqueName="[FactInternetSales].[Total Profit].[All]" dimensionUniqueName="[FactInternetSales]" displayFolder="" count="0" memberValueDatatype="5" unbalanced="0"/>
    <cacheHierarchy uniqueName="[Measures].[#Transaction]" caption="#Transaction" measure="1" displayFolder="" measureGroup="All measures" count="0" oneField="1">
      <fieldsUsage count="1">
        <fieldUsage x="0"/>
      </fieldsUsage>
    </cacheHierarchy>
    <cacheHierarchy uniqueName="[Measures].[All products]" caption="All products" measure="1" displayFolder="" measureGroup="All measures" count="0" oneField="1">
      <fieldsUsage count="1">
        <fieldUsage x="5"/>
      </fieldsUsage>
    </cacheHierarchy>
    <cacheHierarchy uniqueName="[Measures].[Sold products]" caption="Sold products" measure="1" displayFolder="" measureGroup="All measures" count="0" oneField="1">
      <fieldsUsage count="1">
        <fieldUsage x="6"/>
      </fieldsUsage>
    </cacheHierarchy>
    <cacheHierarchy uniqueName="[Measures].[Unsold]" caption="Unsold" measure="1" displayFolder="" measureGroup="All measures" count="0" oneField="1">
      <fieldsUsage count="1">
        <fieldUsage x="7"/>
      </fieldsUsage>
    </cacheHierarchy>
    <cacheHierarchy uniqueName="[Measures].[Profit margin%]" caption="Profit margin%" measure="1" displayFolder="" measureGroup="All measures" count="0" oneField="1">
      <fieldsUsage count="1">
        <fieldUsage x="8"/>
      </fieldsUsage>
    </cacheHierarchy>
    <cacheHierarchy uniqueName="[Measures].[__XL_Count FactInternetSales]" caption="__XL_Count FactInternetSales" measure="1" displayFolder="" measureGroup="FactInternetSales" count="0" hidden="1"/>
    <cacheHierarchy uniqueName="[Measures].[__XL_Count DimSalesTerritory]" caption="__XL_Count DimSalesTerritory" measure="1" displayFolder="" measureGroup="DimSalesTerritory" count="0" hidden="1"/>
    <cacheHierarchy uniqueName="[Measures].[__XL_Count DimProduct]" caption="__XL_Count DimProduct" measure="1" displayFolder="" measureGroup="DimProduct" count="0" hidden="1"/>
    <cacheHierarchy uniqueName="[Measures].[__XL_Count DimGeography]" caption="__XL_Count DimGeography" measure="1" displayFolder="" measureGroup="DimGeography" count="0" hidden="1"/>
    <cacheHierarchy uniqueName="[Measures].[__XL_Count DimDate]" caption="__XL_Count DimDate" measure="1" displayFolder="" measureGroup="DimDate" count="0" hidden="1"/>
    <cacheHierarchy uniqueName="[Measures].[__XL_Count DimCustomer]" caption="__XL_Count DimCustomer" measure="1" displayFolder="" measureGroup="DimCustomer" count="0" hidden="1"/>
    <cacheHierarchy uniqueName="[Measures].[__XL_Count All measures]" caption="__XL_Count All measures" measure="1" displayFolder="" measureGroup="All measures" count="0" hidden="1"/>
    <cacheHierarchy uniqueName="[Measures].[__No measures defined]" caption="__No measures defined" measure="1" displayFolder="" count="0" hidden="1"/>
    <cacheHierarchy uniqueName="[Measures].[Sum of COGS]" caption="Sum of COGS" measure="1" displayFolder="" measureGroup="FactInternetSales" count="0" oneField="1" hidden="1">
      <fieldsUsage count="1">
        <fieldUsage x="1"/>
      </fieldsUsage>
      <extLst>
        <ext xmlns:x15="http://schemas.microsoft.com/office/spreadsheetml/2010/11/main" uri="{B97F6D7D-B522-45F9-BDA1-12C45D357490}">
          <x15:cacheHierarchy aggregatedColumn="39"/>
        </ext>
      </extLst>
    </cacheHierarchy>
    <cacheHierarchy uniqueName="[Measures].[Sum of Total Revenue]" caption="Sum of Total Revenue" measure="1" displayFolder="" measureGroup="FactInternetSales" count="0" oneField="1" hidden="1">
      <fieldsUsage count="1">
        <fieldUsage x="2"/>
      </fieldsUsage>
      <extLst>
        <ext xmlns:x15="http://schemas.microsoft.com/office/spreadsheetml/2010/11/main" uri="{B97F6D7D-B522-45F9-BDA1-12C45D357490}">
          <x15:cacheHierarchy aggregatedColumn="38"/>
        </ext>
      </extLst>
    </cacheHierarchy>
    <cacheHierarchy uniqueName="[Measures].[Sum of Total Profit]" caption="Sum of Total Profit" measure="1" displayFolder="" measureGroup="FactInternetSales" count="0" oneField="1" hidden="1">
      <fieldsUsage count="1">
        <fieldUsage x="3"/>
      </fieldsUsage>
      <extLst>
        <ext xmlns:x15="http://schemas.microsoft.com/office/spreadsheetml/2010/11/main" uri="{B97F6D7D-B522-45F9-BDA1-12C45D357490}">
          <x15:cacheHierarchy aggregatedColumn="40"/>
        </ext>
      </extLst>
    </cacheHierarchy>
    <cacheHierarchy uniqueName="[Measures].[Sum of OrderQuantity]" caption="Sum of OrderQuantity" measure="1" displayFolder="" measureGroup="FactInternetSales" count="0" oneField="1" hidden="1">
      <fieldsUsage count="1">
        <fieldUsage x="4"/>
      </fieldsUsage>
      <extLst>
        <ext xmlns:x15="http://schemas.microsoft.com/office/spreadsheetml/2010/11/main" uri="{B97F6D7D-B522-45F9-BDA1-12C45D357490}">
          <x15:cacheHierarchy aggregatedColumn="34"/>
        </ext>
      </extLst>
    </cacheHierarchy>
    <cacheHierarchy uniqueName="[Measures].[Sum of Year]" caption="Sum of Year" measure="1" displayFolder="" measureGroup="DimDate" count="0" hidden="1">
      <extLst>
        <ext xmlns:x15="http://schemas.microsoft.com/office/spreadsheetml/2010/11/main" uri="{B97F6D7D-B522-45F9-BDA1-12C45D357490}">
          <x15:cacheHierarchy aggregatedColumn="8"/>
        </ext>
      </extLst>
    </cacheHierarchy>
    <cacheHierarchy uniqueName="[Measures].[Sum of Quarter]" caption="Sum of Quarter" measure="1" displayFolder="" measureGroup="DimDate" count="0" hidden="1">
      <extLst>
        <ext xmlns:x15="http://schemas.microsoft.com/office/spreadsheetml/2010/11/main" uri="{B97F6D7D-B522-45F9-BDA1-12C45D357490}">
          <x15:cacheHierarchy aggregatedColumn="13"/>
        </ext>
      </extLst>
    </cacheHierarchy>
  </cacheHierarchies>
  <kpis count="0"/>
  <dimensions count="8">
    <dimension name="All measures" uniqueName="[All measures]" caption="All measures"/>
    <dimension name="DimCustomer" uniqueName="[DimCustomer]" caption="DimCustomer"/>
    <dimension name="DimDate" uniqueName="[DimDate]" caption="DimDate"/>
    <dimension name="DimGeography" uniqueName="[DimGeography]" caption="DimGeography"/>
    <dimension name="DimProduct" uniqueName="[DimProduct]" caption="DimProduct"/>
    <dimension name="DimSalesTerritory" uniqueName="[DimSalesTerritory]" caption="DimSalesTerritory"/>
    <dimension name="FactInternetSales" uniqueName="[FactInternetSales]" caption="FactInternetSales"/>
    <dimension measure="1" name="Measures" uniqueName="[Measures]" caption="Measures"/>
  </dimensions>
  <measureGroups count="7">
    <measureGroup name="All measures" caption="All measures"/>
    <measureGroup name="DimCustomer" caption="DimCustomer"/>
    <measureGroup name="DimDate" caption="DimDate"/>
    <measureGroup name="DimGeography" caption="DimGeography"/>
    <measureGroup name="DimProduct" caption="DimProduct"/>
    <measureGroup name="DimSalesTerritory" caption="DimSalesTerritory"/>
    <measureGroup name="FactInternetSales" caption="FactInternetSales"/>
  </measureGroups>
  <maps count="13">
    <map measureGroup="0" dimension="0"/>
    <map measureGroup="1" dimension="1"/>
    <map measureGroup="1" dimension="3"/>
    <map measureGroup="2" dimension="2"/>
    <map measureGroup="3" dimension="3"/>
    <map measureGroup="4" dimension="4"/>
    <map measureGroup="5" dimension="5"/>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NNEY ADEOLA" refreshedDate="45942.686562152776" backgroundQuery="1" createdVersion="8" refreshedVersion="8" minRefreshableVersion="3" recordCount="0" supportSubquery="1" supportAdvancedDrill="1" xr:uid="{3AE890EB-C468-4FD4-80F3-2388D7B6AB0B}">
  <cacheSource type="external" connectionId="8"/>
  <cacheFields count="1">
    <cacheField name="[DimDate].[Year].[Year]" caption="Year" numFmtId="0" hierarchy="8" level="1">
      <sharedItems containsSemiMixedTypes="0" containsString="0" containsNumber="1" containsInteger="1" minValue="2007" maxValue="2007" count="1">
        <n v="2007"/>
      </sharedItems>
      <extLst>
        <ext xmlns:x15="http://schemas.microsoft.com/office/spreadsheetml/2010/11/main" uri="{4F2E5C28-24EA-4eb8-9CBF-B6C8F9C3D259}">
          <x15:cachedUniqueNames>
            <x15:cachedUniqueName index="0" name="[DimDate].[Year].&amp;[2007]"/>
          </x15:cachedUniqueNames>
        </ext>
      </extLst>
    </cacheField>
  </cacheFields>
  <cacheHierarchies count="60">
    <cacheHierarchy uniqueName="[All measures].[All measures]" caption="All measures" attribute="1" defaultMemberUniqueName="[All measures].[All measures].[All]" allUniqueName="[All measures].[All measures].[All]" dimensionUniqueName="[All measures]" displayFolder="" count="0" memberValueDatatype="130" unbalanced="0"/>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Full Name]" caption="Full Name" attribute="1" defaultMemberUniqueName="[DimCustomer].[Full Name].[All]" allUniqueName="[DimCustomer].[Full Name].[All]" dimensionUniqueName="[DimCustomer]" displayFolder="" count="0" memberValueDatatype="130" unbalanced="0"/>
    <cacheHierarchy uniqueName="[DimCustomer].[BirthDate]" caption="BirthDate" attribute="1" time="1" defaultMemberUniqueName="[DimCustomer].[BirthDate].[All]" allUniqueName="[DimCustomer].[BirthDate].[All]" dimensionUniqueName="[DimCustomer]" displayFolder="" count="0" memberValueDatatype="7" unbalanced="0"/>
    <cacheHierarchy uniqueName="[DimCustomer].[Gender]" caption="Gender" attribute="1" defaultMemberUniqueName="[DimCustomer].[Gender].[All]" allUniqueName="[DimCustomer].[Gender].[All]" dimensionUniqueName="[DimCustomer]"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fieldsUsage count="2">
        <fieldUsage x="-1"/>
        <fieldUsage x="0"/>
      </fieldsUsage>
    </cacheHierarchy>
    <cacheHierarchy uniqueName="[DimDate].[Month]" caption="Month" attribute="1" defaultMemberUniqueName="[DimDate].[Month].[All]" allUniqueName="[DimDate].[Month].[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0" memberValueDatatype="130" unbalanced="0"/>
    <cacheHierarchy uniqueName="[DimDate].[Day Name]" caption="Day Name" attribute="1" defaultMemberUniqueName="[DimDate].[Day Name].[All]" allUniqueName="[DimDate].[Day Name].[All]" dimensionUniqueName="[DimDate]" displayFolder="" count="0" memberValueDatatype="130" unbalanced="0"/>
    <cacheHierarchy uniqueName="[DimDate].[Week type]" caption="Week type" attribute="1" defaultMemberUniqueName="[DimDate].[Week type].[All]" allUniqueName="[DimDate].[Week type].[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20" unbalanced="0"/>
    <cacheHierarchy uniqueName="[DimDate].[Prefix]" caption="Prefix" attribute="1" defaultMemberUniqueName="[DimDate].[Prefix].[All]" allUniqueName="[DimDate].[Prefix].[All]" dimensionUniqueName="[DimDate]" displayFolder="" count="0" memberValueDatatype="130" unbalanced="0"/>
    <cacheHierarchy uniqueName="[DimDate].[Week Num]" caption="Week Num" attribute="1" defaultMemberUniqueName="[DimDate].[Week Num].[All]" allUniqueName="[DimDate].[Week Num].[All]" dimensionUniqueName="[DimDate]" displayFolder="" count="0" memberValueDatatype="20" unbalanced="0"/>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Country]" caption="Country" attribute="1" defaultMemberUniqueName="[DimGeography].[Country].[All]" allUniqueName="[DimGeography].[Country].[All]" dimensionUniqueName="[DimGeography]" displayFolder="" count="0" memberValueDatatype="130" unbalanced="0"/>
    <cacheHierarchy uniqueName="[DimGeography].[SalesTerritoryKey]" caption="SalesTerritoryKey" attribute="1" defaultMemberUniqueName="[DimGeography].[SalesTerritoryKey].[All]" allUniqueName="[DimGeography].[SalesTerritoryKey].[All]" dimensionUniqueName="[DimGeograph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Product Name]" caption="Product Name" attribute="1" defaultMemberUniqueName="[DimProduct].[Product Name].[All]" allUniqueName="[DimProduct].[Product Name].[All]" dimensionUniqueName="[DimProduct]" displayFolder="" count="0" memberValueDatatype="130" unbalanced="0"/>
    <cacheHierarchy uniqueName="[DimProduct].[Color]" caption="Color" attribute="1" defaultMemberUniqueName="[DimProduct].[Color].[All]" allUniqueName="[DimProduct].[Color].[All]" dimensionUniqueName="[DimProduct]" displayFolder="" count="0"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0"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InternetSales].[ProductKey]" caption="ProductKey" attribute="1" defaultMemberUniqueName="[FactInternetSales].[ProductKey].[All]" allUniqueName="[FactInternetSales].[ProductKey].[All]" dimensionUniqueName="[FactInternetSales]" displayFolder="" count="0" memberValueDatatype="20" unbalanced="0"/>
    <cacheHierarchy uniqueName="[FactInternetSales].[OrderDateKey]" caption="OrderDateKey" attribute="1" defaultMemberUniqueName="[FactInternetSales].[OrderDateKey].[All]" allUniqueName="[FactInternetSales].[OrderDateKey].[All]" dimensionUniqueName="[FactInternetSales]" displayFolder="" count="0" memberValueDatatype="20" unbalanced="0"/>
    <cacheHierarchy uniqueName="[FactInternetSales].[DueDateKey]" caption="DueDateKey" attribute="1" defaultMemberUniqueName="[FactInternetSales].[DueDateKey].[All]" allUniqueName="[FactInternetSales].[DueDateKey].[All]" dimensionUniqueName="[FactInternetSales]" displayFolder="" count="0" memberValueDatatype="20" unbalanced="0"/>
    <cacheHierarchy uniqueName="[FactInternetSales].[ShipDateKey]" caption="ShipDateKey" attribute="1" defaultMemberUniqueName="[FactInternetSales].[ShipDateKey].[All]" allUniqueName="[FactInternetSales].[ShipDateKey].[All]" dimensionUniqueName="[FactInternetSales]" displayFolder="" count="0" memberValueDatatype="20" unbalanced="0"/>
    <cacheHierarchy uniqueName="[FactInternetSales].[CustomerKey]" caption="CustomerKey" attribute="1" defaultMemberUniqueName="[FactInternetSales].[CustomerKey].[All]" allUniqueName="[FactInternetSales].[CustomerKey].[All]" dimensionUniqueName="[FactInternetSales]" displayFolder="" count="0" memberValueDatatype="20" unbalanced="0"/>
    <cacheHierarchy uniqueName="[FactInternetSales].[SalesTerritoryKey]" caption="SalesTerritoryKey" attribute="1" defaultMemberUniqueName="[FactInternetSales].[SalesTerritoryKey].[All]" allUniqueName="[FactInternetSales].[SalesTerritoryKey].[All]" dimensionUniqueName="[FactInternetSales]" displayFolder="" count="0" memberValueDatatype="20" unbalanced="0"/>
    <cacheHierarchy uniqueName="[FactInternetSales].[OrderQuantity]" caption="OrderQuantity" attribute="1" defaultMemberUniqueName="[FactInternetSales].[OrderQuantity].[All]" allUniqueName="[FactInternetSales].[OrderQuantity].[All]" dimensionUniqueName="[FactInternetSales]" displayFolder="" count="0" memberValueDatatype="20" unbalanced="0"/>
    <cacheHierarchy uniqueName="[FactInternetSales].[UnitPrice]" caption="UnitPrice" attribute="1" defaultMemberUniqueName="[FactInternetSales].[UnitPrice].[All]" allUniqueName="[FactInternetSales].[UnitPrice].[All]" dimensionUniqueName="[FactInternetSales]" displayFolder="" count="0" memberValueDatatype="5" unbalanced="0"/>
    <cacheHierarchy uniqueName="[FactInternetSales].[Cost]" caption="Cost" attribute="1" defaultMemberUniqueName="[FactInternetSales].[Cost].[All]" allUniqueName="[FactInternetSales].[Cost].[All]" dimensionUniqueName="[FactInternetSales]" displayFolder="" count="0" memberValueDatatype="5" unbalanced="0"/>
    <cacheHierarchy uniqueName="[FactInternetSales].[OrderDate]" caption="OrderDate" attribute="1" time="1" defaultMemberUniqueName="[FactInternetSales].[OrderDate].[All]" allUniqueName="[FactInternetSales].[OrderDate].[All]" dimensionUniqueName="[FactInternetSales]" displayFolder="" count="0" memberValueDatatype="7" unbalanced="0"/>
    <cacheHierarchy uniqueName="[FactInternetSales].[Total Revenue]" caption="Total Revenue" attribute="1" defaultMemberUniqueName="[FactInternetSales].[Total Revenue].[All]" allUniqueName="[FactInternetSales].[Total Revenue].[All]" dimensionUniqueName="[FactInternetSales]" displayFolder="" count="0" memberValueDatatype="5" unbalanced="0"/>
    <cacheHierarchy uniqueName="[FactInternetSales].[COGS]" caption="COGS" attribute="1" defaultMemberUniqueName="[FactInternetSales].[COGS].[All]" allUniqueName="[FactInternetSales].[COGS].[All]" dimensionUniqueName="[FactInternetSales]" displayFolder="" count="0" memberValueDatatype="5" unbalanced="0"/>
    <cacheHierarchy uniqueName="[FactInternetSales].[Total Profit]" caption="Total Profit" attribute="1" defaultMemberUniqueName="[FactInternetSales].[Total Profit].[All]" allUniqueName="[FactInternetSales].[Total Profit].[All]" dimensionUniqueName="[FactInternetSales]" displayFolder="" count="0" memberValueDatatype="5" unbalanced="0"/>
    <cacheHierarchy uniqueName="[Measures].[#Transaction]" caption="#Transaction" measure="1" displayFolder="" measureGroup="All measures" count="0"/>
    <cacheHierarchy uniqueName="[Measures].[All products]" caption="All products" measure="1" displayFolder="" measureGroup="All measures" count="0"/>
    <cacheHierarchy uniqueName="[Measures].[Sold products]" caption="Sold products" measure="1" displayFolder="" measureGroup="All measures" count="0"/>
    <cacheHierarchy uniqueName="[Measures].[Unsold]" caption="Unsold" measure="1" displayFolder="" measureGroup="All measures" count="0"/>
    <cacheHierarchy uniqueName="[Measures].[Profit margin%]" caption="Profit margin%" measure="1" displayFolder="" measureGroup="All measures" count="0"/>
    <cacheHierarchy uniqueName="[Measures].[__XL_Count FactInternetSales]" caption="__XL_Count FactInternetSales" measure="1" displayFolder="" measureGroup="FactInternetSales" count="0" hidden="1"/>
    <cacheHierarchy uniqueName="[Measures].[__XL_Count DimSalesTerritory]" caption="__XL_Count DimSalesTerritory" measure="1" displayFolder="" measureGroup="DimSalesTerritory" count="0" hidden="1"/>
    <cacheHierarchy uniqueName="[Measures].[__XL_Count DimProduct]" caption="__XL_Count DimProduct" measure="1" displayFolder="" measureGroup="DimProduct" count="0" hidden="1"/>
    <cacheHierarchy uniqueName="[Measures].[__XL_Count DimGeography]" caption="__XL_Count DimGeography" measure="1" displayFolder="" measureGroup="DimGeography" count="0" hidden="1"/>
    <cacheHierarchy uniqueName="[Measures].[__XL_Count DimDate]" caption="__XL_Count DimDate" measure="1" displayFolder="" measureGroup="DimDate" count="0" hidden="1"/>
    <cacheHierarchy uniqueName="[Measures].[__XL_Count DimCustomer]" caption="__XL_Count DimCustomer" measure="1" displayFolder="" measureGroup="DimCustomer" count="0" hidden="1"/>
    <cacheHierarchy uniqueName="[Measures].[__XL_Count All measures]" caption="__XL_Count All measures" measure="1" displayFolder="" measureGroup="All measures" count="0" hidden="1"/>
    <cacheHierarchy uniqueName="[Measures].[__No measures defined]" caption="__No measures defined" measure="1" displayFolder="" count="0" hidden="1"/>
    <cacheHierarchy uniqueName="[Measures].[Sum of COGS]" caption="Sum of COGS" measure="1" displayFolder="" measureGroup="FactInternetSales" count="0" hidden="1">
      <extLst>
        <ext xmlns:x15="http://schemas.microsoft.com/office/spreadsheetml/2010/11/main" uri="{B97F6D7D-B522-45F9-BDA1-12C45D357490}">
          <x15:cacheHierarchy aggregatedColumn="39"/>
        </ext>
      </extLst>
    </cacheHierarchy>
    <cacheHierarchy uniqueName="[Measures].[Sum of Total Revenue]" caption="Sum of Total Revenue" measure="1" displayFolder="" measureGroup="FactInternetSales" count="0" hidden="1">
      <extLst>
        <ext xmlns:x15="http://schemas.microsoft.com/office/spreadsheetml/2010/11/main" uri="{B97F6D7D-B522-45F9-BDA1-12C45D357490}">
          <x15:cacheHierarchy aggregatedColumn="38"/>
        </ext>
      </extLst>
    </cacheHierarchy>
    <cacheHierarchy uniqueName="[Measures].[Sum of Total Profit]" caption="Sum of Total Profit" measure="1" displayFolder="" measureGroup="FactInternetSales" count="0" hidden="1">
      <extLst>
        <ext xmlns:x15="http://schemas.microsoft.com/office/spreadsheetml/2010/11/main" uri="{B97F6D7D-B522-45F9-BDA1-12C45D357490}">
          <x15:cacheHierarchy aggregatedColumn="40"/>
        </ext>
      </extLst>
    </cacheHierarchy>
    <cacheHierarchy uniqueName="[Measures].[Sum of OrderQuantity]" caption="Sum of OrderQuantity" measure="1" displayFolder="" measureGroup="FactInternetSales" count="0" hidden="1">
      <extLst>
        <ext xmlns:x15="http://schemas.microsoft.com/office/spreadsheetml/2010/11/main" uri="{B97F6D7D-B522-45F9-BDA1-12C45D357490}">
          <x15:cacheHierarchy aggregatedColumn="34"/>
        </ext>
      </extLst>
    </cacheHierarchy>
    <cacheHierarchy uniqueName="[Measures].[Sum of Year]" caption="Sum of Year" measure="1" displayFolder="" measureGroup="DimDate" count="0" hidden="1">
      <extLst>
        <ext xmlns:x15="http://schemas.microsoft.com/office/spreadsheetml/2010/11/main" uri="{B97F6D7D-B522-45F9-BDA1-12C45D357490}">
          <x15:cacheHierarchy aggregatedColumn="8"/>
        </ext>
      </extLst>
    </cacheHierarchy>
    <cacheHierarchy uniqueName="[Measures].[Sum of Quarter]" caption="Sum of Quarter" measure="1" displayFolder="" measureGroup="DimDate" count="0" hidden="1">
      <extLst>
        <ext xmlns:x15="http://schemas.microsoft.com/office/spreadsheetml/2010/11/main" uri="{B97F6D7D-B522-45F9-BDA1-12C45D357490}">
          <x15:cacheHierarchy aggregatedColumn="13"/>
        </ext>
      </extLst>
    </cacheHierarchy>
  </cacheHierarchies>
  <kpis count="0"/>
  <dimensions count="8">
    <dimension name="All measures" uniqueName="[All measures]" caption="All measures"/>
    <dimension name="DimCustomer" uniqueName="[DimCustomer]" caption="DimCustomer"/>
    <dimension name="DimDate" uniqueName="[DimDate]" caption="DimDate"/>
    <dimension name="DimGeography" uniqueName="[DimGeography]" caption="DimGeography"/>
    <dimension name="DimProduct" uniqueName="[DimProduct]" caption="DimProduct"/>
    <dimension name="DimSalesTerritory" uniqueName="[DimSalesTerritory]" caption="DimSalesTerritory"/>
    <dimension name="FactInternetSales" uniqueName="[FactInternetSales]" caption="FactInternetSales"/>
    <dimension measure="1" name="Measures" uniqueName="[Measures]" caption="Measures"/>
  </dimensions>
  <measureGroups count="7">
    <measureGroup name="All measures" caption="All measures"/>
    <measureGroup name="DimCustomer" caption="DimCustomer"/>
    <measureGroup name="DimDate" caption="DimDate"/>
    <measureGroup name="DimGeography" caption="DimGeography"/>
    <measureGroup name="DimProduct" caption="DimProduct"/>
    <measureGroup name="DimSalesTerritory" caption="DimSalesTerritory"/>
    <measureGroup name="FactInternetSales" caption="FactInternetSales"/>
  </measureGroups>
  <maps count="13">
    <map measureGroup="0" dimension="0"/>
    <map measureGroup="1" dimension="1"/>
    <map measureGroup="1" dimension="3"/>
    <map measureGroup="2" dimension="2"/>
    <map measureGroup="3" dimension="3"/>
    <map measureGroup="4" dimension="4"/>
    <map measureGroup="5" dimension="5"/>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NNEY ADEOLA" refreshedDate="45942.686562499999" backgroundQuery="1" createdVersion="8" refreshedVersion="8" minRefreshableVersion="3" recordCount="0" supportSubquery="1" supportAdvancedDrill="1" xr:uid="{EBD564B6-E34F-4FC2-BF2A-2F3B38BDAF3F}">
  <cacheSource type="external" connectionId="8"/>
  <cacheFields count="4">
    <cacheField name="[Measures].[Sum of Total Profit]" caption="Sum of Total Profit" numFmtId="0" hierarchy="56" level="32767"/>
    <cacheField name="[DimDate].[Year].[Year]" caption="Year" numFmtId="0" hierarchy="8" level="1">
      <sharedItems containsSemiMixedTypes="0" containsNonDate="0" containsString="0"/>
    </cacheField>
    <cacheField name="[DimDate].[Month Name].[Month Name]" caption="Month Name" numFmtId="0" hierarchy="10" level="1">
      <sharedItems count="12">
        <s v="Jan"/>
        <s v="Feb"/>
        <s v="Mar"/>
        <s v="Apr"/>
        <s v="May"/>
        <s v="Jun"/>
        <s v="Jul"/>
        <s v="Aug"/>
        <s v="Sep"/>
        <s v="Oct"/>
        <s v="Nov"/>
        <s v="Dec"/>
      </sharedItems>
    </cacheField>
    <cacheField name="[DimGeography].[Country].[Country]" caption="Country" numFmtId="0" hierarchy="18" level="1">
      <sharedItems containsSemiMixedTypes="0" containsNonDate="0" containsString="0"/>
    </cacheField>
  </cacheFields>
  <cacheHierarchies count="60">
    <cacheHierarchy uniqueName="[All measures].[All measures]" caption="All measures" attribute="1" defaultMemberUniqueName="[All measures].[All measures].[All]" allUniqueName="[All measures].[All measures].[All]" dimensionUniqueName="[All measures]" displayFolder="" count="0" memberValueDatatype="130" unbalanced="0"/>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Full Name]" caption="Full Name" attribute="1" defaultMemberUniqueName="[DimCustomer].[Full Name].[All]" allUniqueName="[DimCustomer].[Full Name].[All]" dimensionUniqueName="[DimCustomer]" displayFolder="" count="0" memberValueDatatype="130" unbalanced="0"/>
    <cacheHierarchy uniqueName="[DimCustomer].[BirthDate]" caption="BirthDate" attribute="1" time="1" defaultMemberUniqueName="[DimCustomer].[BirthDate].[All]" allUniqueName="[DimCustomer].[BirthDate].[All]" dimensionUniqueName="[DimCustomer]" displayFolder="" count="0" memberValueDatatype="7" unbalanced="0"/>
    <cacheHierarchy uniqueName="[DimCustomer].[Gender]" caption="Gender" attribute="1" defaultMemberUniqueName="[DimCustomer].[Gender].[All]" allUniqueName="[DimCustomer].[Gender].[All]" dimensionUniqueName="[DimCustomer]"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fieldsUsage count="2">
        <fieldUsage x="-1"/>
        <fieldUsage x="1"/>
      </fieldsUsage>
    </cacheHierarchy>
    <cacheHierarchy uniqueName="[DimDate].[Month]" caption="Month" attribute="1" defaultMemberUniqueName="[DimDate].[Month].[All]" allUniqueName="[DimDate].[Month].[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2" memberValueDatatype="130" unbalanced="0">
      <fieldsUsage count="2">
        <fieldUsage x="-1"/>
        <fieldUsage x="2"/>
      </fieldsUsage>
    </cacheHierarchy>
    <cacheHierarchy uniqueName="[DimDate].[Day Name]" caption="Day Name" attribute="1" defaultMemberUniqueName="[DimDate].[Day Name].[All]" allUniqueName="[DimDate].[Day Name].[All]" dimensionUniqueName="[DimDate]" displayFolder="" count="0" memberValueDatatype="130" unbalanced="0"/>
    <cacheHierarchy uniqueName="[DimDate].[Week type]" caption="Week type" attribute="1" defaultMemberUniqueName="[DimDate].[Week type].[All]" allUniqueName="[DimDate].[Week type].[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20" unbalanced="0"/>
    <cacheHierarchy uniqueName="[DimDate].[Prefix]" caption="Prefix" attribute="1" defaultMemberUniqueName="[DimDate].[Prefix].[All]" allUniqueName="[DimDate].[Prefix].[All]" dimensionUniqueName="[DimDate]" displayFolder="" count="0" memberValueDatatype="130" unbalanced="0"/>
    <cacheHierarchy uniqueName="[DimDate].[Week Num]" caption="Week Num" attribute="1" defaultMemberUniqueName="[DimDate].[Week Num].[All]" allUniqueName="[DimDate].[Week Num].[All]" dimensionUniqueName="[DimDate]" displayFolder="" count="0" memberValueDatatype="20" unbalanced="0"/>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Country]" caption="Country" attribute="1" defaultMemberUniqueName="[DimGeography].[Country].[All]" allUniqueName="[DimGeography].[Country].[All]" dimensionUniqueName="[DimGeography]" displayFolder="" count="2" memberValueDatatype="130" unbalanced="0">
      <fieldsUsage count="2">
        <fieldUsage x="-1"/>
        <fieldUsage x="3"/>
      </fieldsUsage>
    </cacheHierarchy>
    <cacheHierarchy uniqueName="[DimGeography].[SalesTerritoryKey]" caption="SalesTerritoryKey" attribute="1" defaultMemberUniqueName="[DimGeography].[SalesTerritoryKey].[All]" allUniqueName="[DimGeography].[SalesTerritoryKey].[All]" dimensionUniqueName="[DimGeograph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Product Name]" caption="Product Name" attribute="1" defaultMemberUniqueName="[DimProduct].[Product Name].[All]" allUniqueName="[DimProduct].[Product Name].[All]" dimensionUniqueName="[DimProduct]" displayFolder="" count="0" memberValueDatatype="130" unbalanced="0"/>
    <cacheHierarchy uniqueName="[DimProduct].[Color]" caption="Color" attribute="1" defaultMemberUniqueName="[DimProduct].[Color].[All]" allUniqueName="[DimProduct].[Color].[All]" dimensionUniqueName="[DimProduct]" displayFolder="" count="0"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0"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InternetSales].[ProductKey]" caption="ProductKey" attribute="1" defaultMemberUniqueName="[FactInternetSales].[ProductKey].[All]" allUniqueName="[FactInternetSales].[ProductKey].[All]" dimensionUniqueName="[FactInternetSales]" displayFolder="" count="0" memberValueDatatype="20" unbalanced="0"/>
    <cacheHierarchy uniqueName="[FactInternetSales].[OrderDateKey]" caption="OrderDateKey" attribute="1" defaultMemberUniqueName="[FactInternetSales].[OrderDateKey].[All]" allUniqueName="[FactInternetSales].[OrderDateKey].[All]" dimensionUniqueName="[FactInternetSales]" displayFolder="" count="0" memberValueDatatype="20" unbalanced="0"/>
    <cacheHierarchy uniqueName="[FactInternetSales].[DueDateKey]" caption="DueDateKey" attribute="1" defaultMemberUniqueName="[FactInternetSales].[DueDateKey].[All]" allUniqueName="[FactInternetSales].[DueDateKey].[All]" dimensionUniqueName="[FactInternetSales]" displayFolder="" count="0" memberValueDatatype="20" unbalanced="0"/>
    <cacheHierarchy uniqueName="[FactInternetSales].[ShipDateKey]" caption="ShipDateKey" attribute="1" defaultMemberUniqueName="[FactInternetSales].[ShipDateKey].[All]" allUniqueName="[FactInternetSales].[ShipDateKey].[All]" dimensionUniqueName="[FactInternetSales]" displayFolder="" count="0" memberValueDatatype="20" unbalanced="0"/>
    <cacheHierarchy uniqueName="[FactInternetSales].[CustomerKey]" caption="CustomerKey" attribute="1" defaultMemberUniqueName="[FactInternetSales].[CustomerKey].[All]" allUniqueName="[FactInternetSales].[CustomerKey].[All]" dimensionUniqueName="[FactInternetSales]" displayFolder="" count="0" memberValueDatatype="20" unbalanced="0"/>
    <cacheHierarchy uniqueName="[FactInternetSales].[SalesTerritoryKey]" caption="SalesTerritoryKey" attribute="1" defaultMemberUniqueName="[FactInternetSales].[SalesTerritoryKey].[All]" allUniqueName="[FactInternetSales].[SalesTerritoryKey].[All]" dimensionUniqueName="[FactInternetSales]" displayFolder="" count="0" memberValueDatatype="20" unbalanced="0"/>
    <cacheHierarchy uniqueName="[FactInternetSales].[OrderQuantity]" caption="OrderQuantity" attribute="1" defaultMemberUniqueName="[FactInternetSales].[OrderQuantity].[All]" allUniqueName="[FactInternetSales].[OrderQuantity].[All]" dimensionUniqueName="[FactInternetSales]" displayFolder="" count="0" memberValueDatatype="20" unbalanced="0"/>
    <cacheHierarchy uniqueName="[FactInternetSales].[UnitPrice]" caption="UnitPrice" attribute="1" defaultMemberUniqueName="[FactInternetSales].[UnitPrice].[All]" allUniqueName="[FactInternetSales].[UnitPrice].[All]" dimensionUniqueName="[FactInternetSales]" displayFolder="" count="0" memberValueDatatype="5" unbalanced="0"/>
    <cacheHierarchy uniqueName="[FactInternetSales].[Cost]" caption="Cost" attribute="1" defaultMemberUniqueName="[FactInternetSales].[Cost].[All]" allUniqueName="[FactInternetSales].[Cost].[All]" dimensionUniqueName="[FactInternetSales]" displayFolder="" count="0" memberValueDatatype="5" unbalanced="0"/>
    <cacheHierarchy uniqueName="[FactInternetSales].[OrderDate]" caption="OrderDate" attribute="1" time="1" defaultMemberUniqueName="[FactInternetSales].[OrderDate].[All]" allUniqueName="[FactInternetSales].[OrderDate].[All]" dimensionUniqueName="[FactInternetSales]" displayFolder="" count="0" memberValueDatatype="7" unbalanced="0"/>
    <cacheHierarchy uniqueName="[FactInternetSales].[Total Revenue]" caption="Total Revenue" attribute="1" defaultMemberUniqueName="[FactInternetSales].[Total Revenue].[All]" allUniqueName="[FactInternetSales].[Total Revenue].[All]" dimensionUniqueName="[FactInternetSales]" displayFolder="" count="0" memberValueDatatype="5" unbalanced="0"/>
    <cacheHierarchy uniqueName="[FactInternetSales].[COGS]" caption="COGS" attribute="1" defaultMemberUniqueName="[FactInternetSales].[COGS].[All]" allUniqueName="[FactInternetSales].[COGS].[All]" dimensionUniqueName="[FactInternetSales]" displayFolder="" count="0" memberValueDatatype="5" unbalanced="0"/>
    <cacheHierarchy uniqueName="[FactInternetSales].[Total Profit]" caption="Total Profit" attribute="1" defaultMemberUniqueName="[FactInternetSales].[Total Profit].[All]" allUniqueName="[FactInternetSales].[Total Profit].[All]" dimensionUniqueName="[FactInternetSales]" displayFolder="" count="0" memberValueDatatype="5" unbalanced="0"/>
    <cacheHierarchy uniqueName="[Measures].[#Transaction]" caption="#Transaction" measure="1" displayFolder="" measureGroup="All measures" count="0"/>
    <cacheHierarchy uniqueName="[Measures].[All products]" caption="All products" measure="1" displayFolder="" measureGroup="All measures" count="0"/>
    <cacheHierarchy uniqueName="[Measures].[Sold products]" caption="Sold products" measure="1" displayFolder="" measureGroup="All measures" count="0"/>
    <cacheHierarchy uniqueName="[Measures].[Unsold]" caption="Unsold" measure="1" displayFolder="" measureGroup="All measures" count="0"/>
    <cacheHierarchy uniqueName="[Measures].[Profit margin%]" caption="Profit margin%" measure="1" displayFolder="" measureGroup="All measures" count="0"/>
    <cacheHierarchy uniqueName="[Measures].[__XL_Count FactInternetSales]" caption="__XL_Count FactInternetSales" measure="1" displayFolder="" measureGroup="FactInternetSales" count="0" hidden="1"/>
    <cacheHierarchy uniqueName="[Measures].[__XL_Count DimSalesTerritory]" caption="__XL_Count DimSalesTerritory" measure="1" displayFolder="" measureGroup="DimSalesTerritory" count="0" hidden="1"/>
    <cacheHierarchy uniqueName="[Measures].[__XL_Count DimProduct]" caption="__XL_Count DimProduct" measure="1" displayFolder="" measureGroup="DimProduct" count="0" hidden="1"/>
    <cacheHierarchy uniqueName="[Measures].[__XL_Count DimGeography]" caption="__XL_Count DimGeography" measure="1" displayFolder="" measureGroup="DimGeography" count="0" hidden="1"/>
    <cacheHierarchy uniqueName="[Measures].[__XL_Count DimDate]" caption="__XL_Count DimDate" measure="1" displayFolder="" measureGroup="DimDate" count="0" hidden="1"/>
    <cacheHierarchy uniqueName="[Measures].[__XL_Count DimCustomer]" caption="__XL_Count DimCustomer" measure="1" displayFolder="" measureGroup="DimCustomer" count="0" hidden="1"/>
    <cacheHierarchy uniqueName="[Measures].[__XL_Count All measures]" caption="__XL_Count All measures" measure="1" displayFolder="" measureGroup="All measures" count="0" hidden="1"/>
    <cacheHierarchy uniqueName="[Measures].[__No measures defined]" caption="__No measures defined" measure="1" displayFolder="" count="0" hidden="1"/>
    <cacheHierarchy uniqueName="[Measures].[Sum of COGS]" caption="Sum of COGS" measure="1" displayFolder="" measureGroup="FactInternetSales" count="0" hidden="1">
      <extLst>
        <ext xmlns:x15="http://schemas.microsoft.com/office/spreadsheetml/2010/11/main" uri="{B97F6D7D-B522-45F9-BDA1-12C45D357490}">
          <x15:cacheHierarchy aggregatedColumn="39"/>
        </ext>
      </extLst>
    </cacheHierarchy>
    <cacheHierarchy uniqueName="[Measures].[Sum of Total Revenue]" caption="Sum of Total Revenue" measure="1" displayFolder="" measureGroup="FactInternetSales" count="0" hidden="1">
      <extLst>
        <ext xmlns:x15="http://schemas.microsoft.com/office/spreadsheetml/2010/11/main" uri="{B97F6D7D-B522-45F9-BDA1-12C45D357490}">
          <x15:cacheHierarchy aggregatedColumn="38"/>
        </ext>
      </extLst>
    </cacheHierarchy>
    <cacheHierarchy uniqueName="[Measures].[Sum of Total Profit]" caption="Sum of Total Profit" measure="1" displayFolder="" measureGroup="FactInternetSales" count="0" oneField="1" hidden="1">
      <fieldsUsage count="1">
        <fieldUsage x="0"/>
      </fieldsUsage>
      <extLst>
        <ext xmlns:x15="http://schemas.microsoft.com/office/spreadsheetml/2010/11/main" uri="{B97F6D7D-B522-45F9-BDA1-12C45D357490}">
          <x15:cacheHierarchy aggregatedColumn="40"/>
        </ext>
      </extLst>
    </cacheHierarchy>
    <cacheHierarchy uniqueName="[Measures].[Sum of OrderQuantity]" caption="Sum of OrderQuantity" measure="1" displayFolder="" measureGroup="FactInternetSales" count="0" hidden="1">
      <extLst>
        <ext xmlns:x15="http://schemas.microsoft.com/office/spreadsheetml/2010/11/main" uri="{B97F6D7D-B522-45F9-BDA1-12C45D357490}">
          <x15:cacheHierarchy aggregatedColumn="34"/>
        </ext>
      </extLst>
    </cacheHierarchy>
    <cacheHierarchy uniqueName="[Measures].[Sum of Year]" caption="Sum of Year" measure="1" displayFolder="" measureGroup="DimDate" count="0" hidden="1">
      <extLst>
        <ext xmlns:x15="http://schemas.microsoft.com/office/spreadsheetml/2010/11/main" uri="{B97F6D7D-B522-45F9-BDA1-12C45D357490}">
          <x15:cacheHierarchy aggregatedColumn="8"/>
        </ext>
      </extLst>
    </cacheHierarchy>
    <cacheHierarchy uniqueName="[Measures].[Sum of Quarter]" caption="Sum of Quarter" measure="1" displayFolder="" measureGroup="DimDate" count="0" hidden="1">
      <extLst>
        <ext xmlns:x15="http://schemas.microsoft.com/office/spreadsheetml/2010/11/main" uri="{B97F6D7D-B522-45F9-BDA1-12C45D357490}">
          <x15:cacheHierarchy aggregatedColumn="13"/>
        </ext>
      </extLst>
    </cacheHierarchy>
  </cacheHierarchies>
  <kpis count="0"/>
  <dimensions count="8">
    <dimension name="All measures" uniqueName="[All measures]" caption="All measures"/>
    <dimension name="DimCustomer" uniqueName="[DimCustomer]" caption="DimCustomer"/>
    <dimension name="DimDate" uniqueName="[DimDate]" caption="DimDate"/>
    <dimension name="DimGeography" uniqueName="[DimGeography]" caption="DimGeography"/>
    <dimension name="DimProduct" uniqueName="[DimProduct]" caption="DimProduct"/>
    <dimension name="DimSalesTerritory" uniqueName="[DimSalesTerritory]" caption="DimSalesTerritory"/>
    <dimension name="FactInternetSales" uniqueName="[FactInternetSales]" caption="FactInternetSales"/>
    <dimension measure="1" name="Measures" uniqueName="[Measures]" caption="Measures"/>
  </dimensions>
  <measureGroups count="7">
    <measureGroup name="All measures" caption="All measures"/>
    <measureGroup name="DimCustomer" caption="DimCustomer"/>
    <measureGroup name="DimDate" caption="DimDate"/>
    <measureGroup name="DimGeography" caption="DimGeography"/>
    <measureGroup name="DimProduct" caption="DimProduct"/>
    <measureGroup name="DimSalesTerritory" caption="DimSalesTerritory"/>
    <measureGroup name="FactInternetSales" caption="FactInternetSales"/>
  </measureGroups>
  <maps count="13">
    <map measureGroup="0" dimension="0"/>
    <map measureGroup="1" dimension="1"/>
    <map measureGroup="1" dimension="3"/>
    <map measureGroup="2" dimension="2"/>
    <map measureGroup="3" dimension="3"/>
    <map measureGroup="4" dimension="4"/>
    <map measureGroup="5" dimension="5"/>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NNEY ADEOLA" refreshedDate="45942.686562847222" backgroundQuery="1" createdVersion="8" refreshedVersion="8" minRefreshableVersion="3" recordCount="0" supportSubquery="1" supportAdvancedDrill="1" xr:uid="{12D9AB8F-AAFB-46FF-B48F-E5A3D29831DE}">
  <cacheSource type="external" connectionId="8"/>
  <cacheFields count="4">
    <cacheField name="[Measures].[Sum of Total Profit]" caption="Sum of Total Profit" numFmtId="0" hierarchy="56" level="32767"/>
    <cacheField name="[DimDate].[Year].[Year]" caption="Year" numFmtId="0" hierarchy="8" level="1">
      <sharedItems containsSemiMixedTypes="0" containsNonDate="0" containsString="0"/>
    </cacheField>
    <cacheField name="[DimDate].[Day Name].[Day Name]" caption="Day Name" numFmtId="0" hierarchy="11" level="1">
      <sharedItems count="7">
        <s v="Sun"/>
        <s v="Mon"/>
        <s v="Tue"/>
        <s v="Wed"/>
        <s v="Thu"/>
        <s v="Fri"/>
        <s v="Sat"/>
      </sharedItems>
    </cacheField>
    <cacheField name="[DimGeography].[Country].[Country]" caption="Country" numFmtId="0" hierarchy="18" level="1">
      <sharedItems containsSemiMixedTypes="0" containsNonDate="0" containsString="0"/>
    </cacheField>
  </cacheFields>
  <cacheHierarchies count="60">
    <cacheHierarchy uniqueName="[All measures].[All measures]" caption="All measures" attribute="1" defaultMemberUniqueName="[All measures].[All measures].[All]" allUniqueName="[All measures].[All measures].[All]" dimensionUniqueName="[All measures]" displayFolder="" count="0" memberValueDatatype="130" unbalanced="0"/>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Full Name]" caption="Full Name" attribute="1" defaultMemberUniqueName="[DimCustomer].[Full Name].[All]" allUniqueName="[DimCustomer].[Full Name].[All]" dimensionUniqueName="[DimCustomer]" displayFolder="" count="0" memberValueDatatype="130" unbalanced="0"/>
    <cacheHierarchy uniqueName="[DimCustomer].[BirthDate]" caption="BirthDate" attribute="1" time="1" defaultMemberUniqueName="[DimCustomer].[BirthDate].[All]" allUniqueName="[DimCustomer].[BirthDate].[All]" dimensionUniqueName="[DimCustomer]" displayFolder="" count="0" memberValueDatatype="7" unbalanced="0"/>
    <cacheHierarchy uniqueName="[DimCustomer].[Gender]" caption="Gender" attribute="1" defaultMemberUniqueName="[DimCustomer].[Gender].[All]" allUniqueName="[DimCustomer].[Gender].[All]" dimensionUniqueName="[DimCustomer]"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fieldsUsage count="2">
        <fieldUsage x="-1"/>
        <fieldUsage x="1"/>
      </fieldsUsage>
    </cacheHierarchy>
    <cacheHierarchy uniqueName="[DimDate].[Month]" caption="Month" attribute="1" defaultMemberUniqueName="[DimDate].[Month].[All]" allUniqueName="[DimDate].[Month].[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0" memberValueDatatype="130" unbalanced="0"/>
    <cacheHierarchy uniqueName="[DimDate].[Day Name]" caption="Day Name" attribute="1" defaultMemberUniqueName="[DimDate].[Day Name].[All]" allUniqueName="[DimDate].[Day Name].[All]" dimensionUniqueName="[DimDate]" displayFolder="" count="2" memberValueDatatype="130" unbalanced="0">
      <fieldsUsage count="2">
        <fieldUsage x="-1"/>
        <fieldUsage x="2"/>
      </fieldsUsage>
    </cacheHierarchy>
    <cacheHierarchy uniqueName="[DimDate].[Week type]" caption="Week type" attribute="1" defaultMemberUniqueName="[DimDate].[Week type].[All]" allUniqueName="[DimDate].[Week type].[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20" unbalanced="0"/>
    <cacheHierarchy uniqueName="[DimDate].[Prefix]" caption="Prefix" attribute="1" defaultMemberUniqueName="[DimDate].[Prefix].[All]" allUniqueName="[DimDate].[Prefix].[All]" dimensionUniqueName="[DimDate]" displayFolder="" count="0" memberValueDatatype="130" unbalanced="0"/>
    <cacheHierarchy uniqueName="[DimDate].[Week Num]" caption="Week Num" attribute="1" defaultMemberUniqueName="[DimDate].[Week Num].[All]" allUniqueName="[DimDate].[Week Num].[All]" dimensionUniqueName="[DimDate]" displayFolder="" count="0" memberValueDatatype="20" unbalanced="0"/>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Country]" caption="Country" attribute="1" defaultMemberUniqueName="[DimGeography].[Country].[All]" allUniqueName="[DimGeography].[Country].[All]" dimensionUniqueName="[DimGeography]" displayFolder="" count="2" memberValueDatatype="130" unbalanced="0">
      <fieldsUsage count="2">
        <fieldUsage x="-1"/>
        <fieldUsage x="3"/>
      </fieldsUsage>
    </cacheHierarchy>
    <cacheHierarchy uniqueName="[DimGeography].[SalesTerritoryKey]" caption="SalesTerritoryKey" attribute="1" defaultMemberUniqueName="[DimGeography].[SalesTerritoryKey].[All]" allUniqueName="[DimGeography].[SalesTerritoryKey].[All]" dimensionUniqueName="[DimGeograph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Product Name]" caption="Product Name" attribute="1" defaultMemberUniqueName="[DimProduct].[Product Name].[All]" allUniqueName="[DimProduct].[Product Name].[All]" dimensionUniqueName="[DimProduct]" displayFolder="" count="0" memberValueDatatype="130" unbalanced="0"/>
    <cacheHierarchy uniqueName="[DimProduct].[Color]" caption="Color" attribute="1" defaultMemberUniqueName="[DimProduct].[Color].[All]" allUniqueName="[DimProduct].[Color].[All]" dimensionUniqueName="[DimProduct]" displayFolder="" count="0"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0"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InternetSales].[ProductKey]" caption="ProductKey" attribute="1" defaultMemberUniqueName="[FactInternetSales].[ProductKey].[All]" allUniqueName="[FactInternetSales].[ProductKey].[All]" dimensionUniqueName="[FactInternetSales]" displayFolder="" count="0" memberValueDatatype="20" unbalanced="0"/>
    <cacheHierarchy uniqueName="[FactInternetSales].[OrderDateKey]" caption="OrderDateKey" attribute="1" defaultMemberUniqueName="[FactInternetSales].[OrderDateKey].[All]" allUniqueName="[FactInternetSales].[OrderDateKey].[All]" dimensionUniqueName="[FactInternetSales]" displayFolder="" count="0" memberValueDatatype="20" unbalanced="0"/>
    <cacheHierarchy uniqueName="[FactInternetSales].[DueDateKey]" caption="DueDateKey" attribute="1" defaultMemberUniqueName="[FactInternetSales].[DueDateKey].[All]" allUniqueName="[FactInternetSales].[DueDateKey].[All]" dimensionUniqueName="[FactInternetSales]" displayFolder="" count="0" memberValueDatatype="20" unbalanced="0"/>
    <cacheHierarchy uniqueName="[FactInternetSales].[ShipDateKey]" caption="ShipDateKey" attribute="1" defaultMemberUniqueName="[FactInternetSales].[ShipDateKey].[All]" allUniqueName="[FactInternetSales].[ShipDateKey].[All]" dimensionUniqueName="[FactInternetSales]" displayFolder="" count="0" memberValueDatatype="20" unbalanced="0"/>
    <cacheHierarchy uniqueName="[FactInternetSales].[CustomerKey]" caption="CustomerKey" attribute="1" defaultMemberUniqueName="[FactInternetSales].[CustomerKey].[All]" allUniqueName="[FactInternetSales].[CustomerKey].[All]" dimensionUniqueName="[FactInternetSales]" displayFolder="" count="0" memberValueDatatype="20" unbalanced="0"/>
    <cacheHierarchy uniqueName="[FactInternetSales].[SalesTerritoryKey]" caption="SalesTerritoryKey" attribute="1" defaultMemberUniqueName="[FactInternetSales].[SalesTerritoryKey].[All]" allUniqueName="[FactInternetSales].[SalesTerritoryKey].[All]" dimensionUniqueName="[FactInternetSales]" displayFolder="" count="0" memberValueDatatype="20" unbalanced="0"/>
    <cacheHierarchy uniqueName="[FactInternetSales].[OrderQuantity]" caption="OrderQuantity" attribute="1" defaultMemberUniqueName="[FactInternetSales].[OrderQuantity].[All]" allUniqueName="[FactInternetSales].[OrderQuantity].[All]" dimensionUniqueName="[FactInternetSales]" displayFolder="" count="0" memberValueDatatype="20" unbalanced="0"/>
    <cacheHierarchy uniqueName="[FactInternetSales].[UnitPrice]" caption="UnitPrice" attribute="1" defaultMemberUniqueName="[FactInternetSales].[UnitPrice].[All]" allUniqueName="[FactInternetSales].[UnitPrice].[All]" dimensionUniqueName="[FactInternetSales]" displayFolder="" count="0" memberValueDatatype="5" unbalanced="0"/>
    <cacheHierarchy uniqueName="[FactInternetSales].[Cost]" caption="Cost" attribute="1" defaultMemberUniqueName="[FactInternetSales].[Cost].[All]" allUniqueName="[FactInternetSales].[Cost].[All]" dimensionUniqueName="[FactInternetSales]" displayFolder="" count="0" memberValueDatatype="5" unbalanced="0"/>
    <cacheHierarchy uniqueName="[FactInternetSales].[OrderDate]" caption="OrderDate" attribute="1" time="1" defaultMemberUniqueName="[FactInternetSales].[OrderDate].[All]" allUniqueName="[FactInternetSales].[OrderDate].[All]" dimensionUniqueName="[FactInternetSales]" displayFolder="" count="0" memberValueDatatype="7" unbalanced="0"/>
    <cacheHierarchy uniqueName="[FactInternetSales].[Total Revenue]" caption="Total Revenue" attribute="1" defaultMemberUniqueName="[FactInternetSales].[Total Revenue].[All]" allUniqueName="[FactInternetSales].[Total Revenue].[All]" dimensionUniqueName="[FactInternetSales]" displayFolder="" count="0" memberValueDatatype="5" unbalanced="0"/>
    <cacheHierarchy uniqueName="[FactInternetSales].[COGS]" caption="COGS" attribute="1" defaultMemberUniqueName="[FactInternetSales].[COGS].[All]" allUniqueName="[FactInternetSales].[COGS].[All]" dimensionUniqueName="[FactInternetSales]" displayFolder="" count="0" memberValueDatatype="5" unbalanced="0"/>
    <cacheHierarchy uniqueName="[FactInternetSales].[Total Profit]" caption="Total Profit" attribute="1" defaultMemberUniqueName="[FactInternetSales].[Total Profit].[All]" allUniqueName="[FactInternetSales].[Total Profit].[All]" dimensionUniqueName="[FactInternetSales]" displayFolder="" count="0" memberValueDatatype="5" unbalanced="0"/>
    <cacheHierarchy uniqueName="[Measures].[#Transaction]" caption="#Transaction" measure="1" displayFolder="" measureGroup="All measures" count="0"/>
    <cacheHierarchy uniqueName="[Measures].[All products]" caption="All products" measure="1" displayFolder="" measureGroup="All measures" count="0"/>
    <cacheHierarchy uniqueName="[Measures].[Sold products]" caption="Sold products" measure="1" displayFolder="" measureGroup="All measures" count="0"/>
    <cacheHierarchy uniqueName="[Measures].[Unsold]" caption="Unsold" measure="1" displayFolder="" measureGroup="All measures" count="0"/>
    <cacheHierarchy uniqueName="[Measures].[Profit margin%]" caption="Profit margin%" measure="1" displayFolder="" measureGroup="All measures" count="0"/>
    <cacheHierarchy uniqueName="[Measures].[__XL_Count FactInternetSales]" caption="__XL_Count FactInternetSales" measure="1" displayFolder="" measureGroup="FactInternetSales" count="0" hidden="1"/>
    <cacheHierarchy uniqueName="[Measures].[__XL_Count DimSalesTerritory]" caption="__XL_Count DimSalesTerritory" measure="1" displayFolder="" measureGroup="DimSalesTerritory" count="0" hidden="1"/>
    <cacheHierarchy uniqueName="[Measures].[__XL_Count DimProduct]" caption="__XL_Count DimProduct" measure="1" displayFolder="" measureGroup="DimProduct" count="0" hidden="1"/>
    <cacheHierarchy uniqueName="[Measures].[__XL_Count DimGeography]" caption="__XL_Count DimGeography" measure="1" displayFolder="" measureGroup="DimGeography" count="0" hidden="1"/>
    <cacheHierarchy uniqueName="[Measures].[__XL_Count DimDate]" caption="__XL_Count DimDate" measure="1" displayFolder="" measureGroup="DimDate" count="0" hidden="1"/>
    <cacheHierarchy uniqueName="[Measures].[__XL_Count DimCustomer]" caption="__XL_Count DimCustomer" measure="1" displayFolder="" measureGroup="DimCustomer" count="0" hidden="1"/>
    <cacheHierarchy uniqueName="[Measures].[__XL_Count All measures]" caption="__XL_Count All measures" measure="1" displayFolder="" measureGroup="All measures" count="0" hidden="1"/>
    <cacheHierarchy uniqueName="[Measures].[__No measures defined]" caption="__No measures defined" measure="1" displayFolder="" count="0" hidden="1"/>
    <cacheHierarchy uniqueName="[Measures].[Sum of COGS]" caption="Sum of COGS" measure="1" displayFolder="" measureGroup="FactInternetSales" count="0" hidden="1">
      <extLst>
        <ext xmlns:x15="http://schemas.microsoft.com/office/spreadsheetml/2010/11/main" uri="{B97F6D7D-B522-45F9-BDA1-12C45D357490}">
          <x15:cacheHierarchy aggregatedColumn="39"/>
        </ext>
      </extLst>
    </cacheHierarchy>
    <cacheHierarchy uniqueName="[Measures].[Sum of Total Revenue]" caption="Sum of Total Revenue" measure="1" displayFolder="" measureGroup="FactInternetSales" count="0" hidden="1">
      <extLst>
        <ext xmlns:x15="http://schemas.microsoft.com/office/spreadsheetml/2010/11/main" uri="{B97F6D7D-B522-45F9-BDA1-12C45D357490}">
          <x15:cacheHierarchy aggregatedColumn="38"/>
        </ext>
      </extLst>
    </cacheHierarchy>
    <cacheHierarchy uniqueName="[Measures].[Sum of Total Profit]" caption="Sum of Total Profit" measure="1" displayFolder="" measureGroup="FactInternetSales" count="0" oneField="1" hidden="1">
      <fieldsUsage count="1">
        <fieldUsage x="0"/>
      </fieldsUsage>
      <extLst>
        <ext xmlns:x15="http://schemas.microsoft.com/office/spreadsheetml/2010/11/main" uri="{B97F6D7D-B522-45F9-BDA1-12C45D357490}">
          <x15:cacheHierarchy aggregatedColumn="40"/>
        </ext>
      </extLst>
    </cacheHierarchy>
    <cacheHierarchy uniqueName="[Measures].[Sum of OrderQuantity]" caption="Sum of OrderQuantity" measure="1" displayFolder="" measureGroup="FactInternetSales" count="0" hidden="1">
      <extLst>
        <ext xmlns:x15="http://schemas.microsoft.com/office/spreadsheetml/2010/11/main" uri="{B97F6D7D-B522-45F9-BDA1-12C45D357490}">
          <x15:cacheHierarchy aggregatedColumn="34"/>
        </ext>
      </extLst>
    </cacheHierarchy>
    <cacheHierarchy uniqueName="[Measures].[Sum of Year]" caption="Sum of Year" measure="1" displayFolder="" measureGroup="DimDate" count="0" hidden="1">
      <extLst>
        <ext xmlns:x15="http://schemas.microsoft.com/office/spreadsheetml/2010/11/main" uri="{B97F6D7D-B522-45F9-BDA1-12C45D357490}">
          <x15:cacheHierarchy aggregatedColumn="8"/>
        </ext>
      </extLst>
    </cacheHierarchy>
    <cacheHierarchy uniqueName="[Measures].[Sum of Quarter]" caption="Sum of Quarter" measure="1" displayFolder="" measureGroup="DimDate" count="0" hidden="1">
      <extLst>
        <ext xmlns:x15="http://schemas.microsoft.com/office/spreadsheetml/2010/11/main" uri="{B97F6D7D-B522-45F9-BDA1-12C45D357490}">
          <x15:cacheHierarchy aggregatedColumn="13"/>
        </ext>
      </extLst>
    </cacheHierarchy>
  </cacheHierarchies>
  <kpis count="0"/>
  <dimensions count="8">
    <dimension name="All measures" uniqueName="[All measures]" caption="All measures"/>
    <dimension name="DimCustomer" uniqueName="[DimCustomer]" caption="DimCustomer"/>
    <dimension name="DimDate" uniqueName="[DimDate]" caption="DimDate"/>
    <dimension name="DimGeography" uniqueName="[DimGeography]" caption="DimGeography"/>
    <dimension name="DimProduct" uniqueName="[DimProduct]" caption="DimProduct"/>
    <dimension name="DimSalesTerritory" uniqueName="[DimSalesTerritory]" caption="DimSalesTerritory"/>
    <dimension name="FactInternetSales" uniqueName="[FactInternetSales]" caption="FactInternetSales"/>
    <dimension measure="1" name="Measures" uniqueName="[Measures]" caption="Measures"/>
  </dimensions>
  <measureGroups count="7">
    <measureGroup name="All measures" caption="All measures"/>
    <measureGroup name="DimCustomer" caption="DimCustomer"/>
    <measureGroup name="DimDate" caption="DimDate"/>
    <measureGroup name="DimGeography" caption="DimGeography"/>
    <measureGroup name="DimProduct" caption="DimProduct"/>
    <measureGroup name="DimSalesTerritory" caption="DimSalesTerritory"/>
    <measureGroup name="FactInternetSales" caption="FactInternetSales"/>
  </measureGroups>
  <maps count="13">
    <map measureGroup="0" dimension="0"/>
    <map measureGroup="1" dimension="1"/>
    <map measureGroup="1" dimension="3"/>
    <map measureGroup="2" dimension="2"/>
    <map measureGroup="3" dimension="3"/>
    <map measureGroup="4" dimension="4"/>
    <map measureGroup="5" dimension="5"/>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NNEY ADEOLA" refreshedDate="45942.686563194446" backgroundQuery="1" createdVersion="8" refreshedVersion="8" minRefreshableVersion="3" recordCount="0" supportSubquery="1" supportAdvancedDrill="1" xr:uid="{D938D754-3A21-4CE3-9D1A-725E267CFE32}">
  <cacheSource type="external" connectionId="8"/>
  <cacheFields count="5">
    <cacheField name="[Measures].[Sum of Total Profit]" caption="Sum of Total Profit" numFmtId="0" hierarchy="56" level="32767"/>
    <cacheField name="[DimDate].[Year].[Year]" caption="Year" numFmtId="0" hierarchy="8" level="1">
      <sharedItems containsSemiMixedTypes="0" containsNonDate="0" containsString="0"/>
    </cacheField>
    <cacheField name="[DimDate].[Day Name].[Day Name]" caption="Day Name" numFmtId="0" hierarchy="11" level="1">
      <sharedItems count="7">
        <s v="Sun"/>
        <s v="Mon"/>
        <s v="Tue"/>
        <s v="Wed"/>
        <s v="Thu"/>
        <s v="Fri"/>
        <s v="Sat"/>
      </sharedItems>
    </cacheField>
    <cacheField name="[DimDate].[Week type].[Week type]" caption="Week type" numFmtId="0" hierarchy="12" level="1">
      <sharedItems count="2">
        <s v="Weekday"/>
        <s v="Weekend"/>
      </sharedItems>
    </cacheField>
    <cacheField name="[DimGeography].[Country].[Country]" caption="Country" numFmtId="0" hierarchy="18" level="1">
      <sharedItems containsSemiMixedTypes="0" containsNonDate="0" containsString="0"/>
    </cacheField>
  </cacheFields>
  <cacheHierarchies count="60">
    <cacheHierarchy uniqueName="[All measures].[All measures]" caption="All measures" attribute="1" defaultMemberUniqueName="[All measures].[All measures].[All]" allUniqueName="[All measures].[All measures].[All]" dimensionUniqueName="[All measures]" displayFolder="" count="0" memberValueDatatype="130" unbalanced="0"/>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Full Name]" caption="Full Name" attribute="1" defaultMemberUniqueName="[DimCustomer].[Full Name].[All]" allUniqueName="[DimCustomer].[Full Name].[All]" dimensionUniqueName="[DimCustomer]" displayFolder="" count="0" memberValueDatatype="130" unbalanced="0"/>
    <cacheHierarchy uniqueName="[DimCustomer].[BirthDate]" caption="BirthDate" attribute="1" time="1" defaultMemberUniqueName="[DimCustomer].[BirthDate].[All]" allUniqueName="[DimCustomer].[BirthDate].[All]" dimensionUniqueName="[DimCustomer]" displayFolder="" count="0" memberValueDatatype="7" unbalanced="0"/>
    <cacheHierarchy uniqueName="[DimCustomer].[Gender]" caption="Gender" attribute="1" defaultMemberUniqueName="[DimCustomer].[Gender].[All]" allUniqueName="[DimCustomer].[Gender].[All]" dimensionUniqueName="[DimCustomer]"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fieldsUsage count="2">
        <fieldUsage x="-1"/>
        <fieldUsage x="1"/>
      </fieldsUsage>
    </cacheHierarchy>
    <cacheHierarchy uniqueName="[DimDate].[Month]" caption="Month" attribute="1" defaultMemberUniqueName="[DimDate].[Month].[All]" allUniqueName="[DimDate].[Month].[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0" memberValueDatatype="130" unbalanced="0"/>
    <cacheHierarchy uniqueName="[DimDate].[Day Name]" caption="Day Name" attribute="1" defaultMemberUniqueName="[DimDate].[Day Name].[All]" allUniqueName="[DimDate].[Day Name].[All]" dimensionUniqueName="[DimDate]" displayFolder="" count="2" memberValueDatatype="130" unbalanced="0">
      <fieldsUsage count="2">
        <fieldUsage x="-1"/>
        <fieldUsage x="2"/>
      </fieldsUsage>
    </cacheHierarchy>
    <cacheHierarchy uniqueName="[DimDate].[Week type]" caption="Week type" attribute="1" defaultMemberUniqueName="[DimDate].[Week type].[All]" allUniqueName="[DimDate].[Week type].[All]" dimensionUniqueName="[DimDate]" displayFolder="" count="2" memberValueDatatype="130" unbalanced="0">
      <fieldsUsage count="2">
        <fieldUsage x="-1"/>
        <fieldUsage x="3"/>
      </fieldsUsage>
    </cacheHierarchy>
    <cacheHierarchy uniqueName="[DimDate].[Quarter]" caption="Quarter" attribute="1" defaultMemberUniqueName="[DimDate].[Quarter].[All]" allUniqueName="[DimDate].[Quarter].[All]" dimensionUniqueName="[DimDate]" displayFolder="" count="0" memberValueDatatype="20" unbalanced="0"/>
    <cacheHierarchy uniqueName="[DimDate].[Prefix]" caption="Prefix" attribute="1" defaultMemberUniqueName="[DimDate].[Prefix].[All]" allUniqueName="[DimDate].[Prefix].[All]" dimensionUniqueName="[DimDate]" displayFolder="" count="0" memberValueDatatype="130" unbalanced="0"/>
    <cacheHierarchy uniqueName="[DimDate].[Week Num]" caption="Week Num" attribute="1" defaultMemberUniqueName="[DimDate].[Week Num].[All]" allUniqueName="[DimDate].[Week Num].[All]" dimensionUniqueName="[DimDate]" displayFolder="" count="0" memberValueDatatype="20" unbalanced="0"/>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Country]" caption="Country" attribute="1" defaultMemberUniqueName="[DimGeography].[Country].[All]" allUniqueName="[DimGeography].[Country].[All]" dimensionUniqueName="[DimGeography]" displayFolder="" count="2" memberValueDatatype="130" unbalanced="0">
      <fieldsUsage count="2">
        <fieldUsage x="-1"/>
        <fieldUsage x="4"/>
      </fieldsUsage>
    </cacheHierarchy>
    <cacheHierarchy uniqueName="[DimGeography].[SalesTerritoryKey]" caption="SalesTerritoryKey" attribute="1" defaultMemberUniqueName="[DimGeography].[SalesTerritoryKey].[All]" allUniqueName="[DimGeography].[SalesTerritoryKey].[All]" dimensionUniqueName="[DimGeograph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Product Name]" caption="Product Name" attribute="1" defaultMemberUniqueName="[DimProduct].[Product Name].[All]" allUniqueName="[DimProduct].[Product Name].[All]" dimensionUniqueName="[DimProduct]" displayFolder="" count="0" memberValueDatatype="130" unbalanced="0"/>
    <cacheHierarchy uniqueName="[DimProduct].[Color]" caption="Color" attribute="1" defaultMemberUniqueName="[DimProduct].[Color].[All]" allUniqueName="[DimProduct].[Color].[All]" dimensionUniqueName="[DimProduct]" displayFolder="" count="0"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0"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InternetSales].[ProductKey]" caption="ProductKey" attribute="1" defaultMemberUniqueName="[FactInternetSales].[ProductKey].[All]" allUniqueName="[FactInternetSales].[ProductKey].[All]" dimensionUniqueName="[FactInternetSales]" displayFolder="" count="0" memberValueDatatype="20" unbalanced="0"/>
    <cacheHierarchy uniqueName="[FactInternetSales].[OrderDateKey]" caption="OrderDateKey" attribute="1" defaultMemberUniqueName="[FactInternetSales].[OrderDateKey].[All]" allUniqueName="[FactInternetSales].[OrderDateKey].[All]" dimensionUniqueName="[FactInternetSales]" displayFolder="" count="0" memberValueDatatype="20" unbalanced="0"/>
    <cacheHierarchy uniqueName="[FactInternetSales].[DueDateKey]" caption="DueDateKey" attribute="1" defaultMemberUniqueName="[FactInternetSales].[DueDateKey].[All]" allUniqueName="[FactInternetSales].[DueDateKey].[All]" dimensionUniqueName="[FactInternetSales]" displayFolder="" count="0" memberValueDatatype="20" unbalanced="0"/>
    <cacheHierarchy uniqueName="[FactInternetSales].[ShipDateKey]" caption="ShipDateKey" attribute="1" defaultMemberUniqueName="[FactInternetSales].[ShipDateKey].[All]" allUniqueName="[FactInternetSales].[ShipDateKey].[All]" dimensionUniqueName="[FactInternetSales]" displayFolder="" count="0" memberValueDatatype="20" unbalanced="0"/>
    <cacheHierarchy uniqueName="[FactInternetSales].[CustomerKey]" caption="CustomerKey" attribute="1" defaultMemberUniqueName="[FactInternetSales].[CustomerKey].[All]" allUniqueName="[FactInternetSales].[CustomerKey].[All]" dimensionUniqueName="[FactInternetSales]" displayFolder="" count="0" memberValueDatatype="20" unbalanced="0"/>
    <cacheHierarchy uniqueName="[FactInternetSales].[SalesTerritoryKey]" caption="SalesTerritoryKey" attribute="1" defaultMemberUniqueName="[FactInternetSales].[SalesTerritoryKey].[All]" allUniqueName="[FactInternetSales].[SalesTerritoryKey].[All]" dimensionUniqueName="[FactInternetSales]" displayFolder="" count="0" memberValueDatatype="20" unbalanced="0"/>
    <cacheHierarchy uniqueName="[FactInternetSales].[OrderQuantity]" caption="OrderQuantity" attribute="1" defaultMemberUniqueName="[FactInternetSales].[OrderQuantity].[All]" allUniqueName="[FactInternetSales].[OrderQuantity].[All]" dimensionUniqueName="[FactInternetSales]" displayFolder="" count="0" memberValueDatatype="20" unbalanced="0"/>
    <cacheHierarchy uniqueName="[FactInternetSales].[UnitPrice]" caption="UnitPrice" attribute="1" defaultMemberUniqueName="[FactInternetSales].[UnitPrice].[All]" allUniqueName="[FactInternetSales].[UnitPrice].[All]" dimensionUniqueName="[FactInternetSales]" displayFolder="" count="0" memberValueDatatype="5" unbalanced="0"/>
    <cacheHierarchy uniqueName="[FactInternetSales].[Cost]" caption="Cost" attribute="1" defaultMemberUniqueName="[FactInternetSales].[Cost].[All]" allUniqueName="[FactInternetSales].[Cost].[All]" dimensionUniqueName="[FactInternetSales]" displayFolder="" count="0" memberValueDatatype="5" unbalanced="0"/>
    <cacheHierarchy uniqueName="[FactInternetSales].[OrderDate]" caption="OrderDate" attribute="1" time="1" defaultMemberUniqueName="[FactInternetSales].[OrderDate].[All]" allUniqueName="[FactInternetSales].[OrderDate].[All]" dimensionUniqueName="[FactInternetSales]" displayFolder="" count="0" memberValueDatatype="7" unbalanced="0"/>
    <cacheHierarchy uniqueName="[FactInternetSales].[Total Revenue]" caption="Total Revenue" attribute="1" defaultMemberUniqueName="[FactInternetSales].[Total Revenue].[All]" allUniqueName="[FactInternetSales].[Total Revenue].[All]" dimensionUniqueName="[FactInternetSales]" displayFolder="" count="0" memberValueDatatype="5" unbalanced="0"/>
    <cacheHierarchy uniqueName="[FactInternetSales].[COGS]" caption="COGS" attribute="1" defaultMemberUniqueName="[FactInternetSales].[COGS].[All]" allUniqueName="[FactInternetSales].[COGS].[All]" dimensionUniqueName="[FactInternetSales]" displayFolder="" count="0" memberValueDatatype="5" unbalanced="0"/>
    <cacheHierarchy uniqueName="[FactInternetSales].[Total Profit]" caption="Total Profit" attribute="1" defaultMemberUniqueName="[FactInternetSales].[Total Profit].[All]" allUniqueName="[FactInternetSales].[Total Profit].[All]" dimensionUniqueName="[FactInternetSales]" displayFolder="" count="0" memberValueDatatype="5" unbalanced="0"/>
    <cacheHierarchy uniqueName="[Measures].[#Transaction]" caption="#Transaction" measure="1" displayFolder="" measureGroup="All measures" count="0"/>
    <cacheHierarchy uniqueName="[Measures].[All products]" caption="All products" measure="1" displayFolder="" measureGroup="All measures" count="0"/>
    <cacheHierarchy uniqueName="[Measures].[Sold products]" caption="Sold products" measure="1" displayFolder="" measureGroup="All measures" count="0"/>
    <cacheHierarchy uniqueName="[Measures].[Unsold]" caption="Unsold" measure="1" displayFolder="" measureGroup="All measures" count="0"/>
    <cacheHierarchy uniqueName="[Measures].[Profit margin%]" caption="Profit margin%" measure="1" displayFolder="" measureGroup="All measures" count="0"/>
    <cacheHierarchy uniqueName="[Measures].[__XL_Count FactInternetSales]" caption="__XL_Count FactInternetSales" measure="1" displayFolder="" measureGroup="FactInternetSales" count="0" hidden="1"/>
    <cacheHierarchy uniqueName="[Measures].[__XL_Count DimSalesTerritory]" caption="__XL_Count DimSalesTerritory" measure="1" displayFolder="" measureGroup="DimSalesTerritory" count="0" hidden="1"/>
    <cacheHierarchy uniqueName="[Measures].[__XL_Count DimProduct]" caption="__XL_Count DimProduct" measure="1" displayFolder="" measureGroup="DimProduct" count="0" hidden="1"/>
    <cacheHierarchy uniqueName="[Measures].[__XL_Count DimGeography]" caption="__XL_Count DimGeography" measure="1" displayFolder="" measureGroup="DimGeography" count="0" hidden="1"/>
    <cacheHierarchy uniqueName="[Measures].[__XL_Count DimDate]" caption="__XL_Count DimDate" measure="1" displayFolder="" measureGroup="DimDate" count="0" hidden="1"/>
    <cacheHierarchy uniqueName="[Measures].[__XL_Count DimCustomer]" caption="__XL_Count DimCustomer" measure="1" displayFolder="" measureGroup="DimCustomer" count="0" hidden="1"/>
    <cacheHierarchy uniqueName="[Measures].[__XL_Count All measures]" caption="__XL_Count All measures" measure="1" displayFolder="" measureGroup="All measures" count="0" hidden="1"/>
    <cacheHierarchy uniqueName="[Measures].[__No measures defined]" caption="__No measures defined" measure="1" displayFolder="" count="0" hidden="1"/>
    <cacheHierarchy uniqueName="[Measures].[Sum of COGS]" caption="Sum of COGS" measure="1" displayFolder="" measureGroup="FactInternetSales" count="0" hidden="1">
      <extLst>
        <ext xmlns:x15="http://schemas.microsoft.com/office/spreadsheetml/2010/11/main" uri="{B97F6D7D-B522-45F9-BDA1-12C45D357490}">
          <x15:cacheHierarchy aggregatedColumn="39"/>
        </ext>
      </extLst>
    </cacheHierarchy>
    <cacheHierarchy uniqueName="[Measures].[Sum of Total Revenue]" caption="Sum of Total Revenue" measure="1" displayFolder="" measureGroup="FactInternetSales" count="0" hidden="1">
      <extLst>
        <ext xmlns:x15="http://schemas.microsoft.com/office/spreadsheetml/2010/11/main" uri="{B97F6D7D-B522-45F9-BDA1-12C45D357490}">
          <x15:cacheHierarchy aggregatedColumn="38"/>
        </ext>
      </extLst>
    </cacheHierarchy>
    <cacheHierarchy uniqueName="[Measures].[Sum of Total Profit]" caption="Sum of Total Profit" measure="1" displayFolder="" measureGroup="FactInternetSales" count="0" oneField="1" hidden="1">
      <fieldsUsage count="1">
        <fieldUsage x="0"/>
      </fieldsUsage>
      <extLst>
        <ext xmlns:x15="http://schemas.microsoft.com/office/spreadsheetml/2010/11/main" uri="{B97F6D7D-B522-45F9-BDA1-12C45D357490}">
          <x15:cacheHierarchy aggregatedColumn="40"/>
        </ext>
      </extLst>
    </cacheHierarchy>
    <cacheHierarchy uniqueName="[Measures].[Sum of OrderQuantity]" caption="Sum of OrderQuantity" measure="1" displayFolder="" measureGroup="FactInternetSales" count="0" hidden="1">
      <extLst>
        <ext xmlns:x15="http://schemas.microsoft.com/office/spreadsheetml/2010/11/main" uri="{B97F6D7D-B522-45F9-BDA1-12C45D357490}">
          <x15:cacheHierarchy aggregatedColumn="34"/>
        </ext>
      </extLst>
    </cacheHierarchy>
    <cacheHierarchy uniqueName="[Measures].[Sum of Year]" caption="Sum of Year" measure="1" displayFolder="" measureGroup="DimDate" count="0" hidden="1">
      <extLst>
        <ext xmlns:x15="http://schemas.microsoft.com/office/spreadsheetml/2010/11/main" uri="{B97F6D7D-B522-45F9-BDA1-12C45D357490}">
          <x15:cacheHierarchy aggregatedColumn="8"/>
        </ext>
      </extLst>
    </cacheHierarchy>
    <cacheHierarchy uniqueName="[Measures].[Sum of Quarter]" caption="Sum of Quarter" measure="1" displayFolder="" measureGroup="DimDate" count="0" hidden="1">
      <extLst>
        <ext xmlns:x15="http://schemas.microsoft.com/office/spreadsheetml/2010/11/main" uri="{B97F6D7D-B522-45F9-BDA1-12C45D357490}">
          <x15:cacheHierarchy aggregatedColumn="13"/>
        </ext>
      </extLst>
    </cacheHierarchy>
  </cacheHierarchies>
  <kpis count="0"/>
  <dimensions count="8">
    <dimension name="All measures" uniqueName="[All measures]" caption="All measures"/>
    <dimension name="DimCustomer" uniqueName="[DimCustomer]" caption="DimCustomer"/>
    <dimension name="DimDate" uniqueName="[DimDate]" caption="DimDate"/>
    <dimension name="DimGeography" uniqueName="[DimGeography]" caption="DimGeography"/>
    <dimension name="DimProduct" uniqueName="[DimProduct]" caption="DimProduct"/>
    <dimension name="DimSalesTerritory" uniqueName="[DimSalesTerritory]" caption="DimSalesTerritory"/>
    <dimension name="FactInternetSales" uniqueName="[FactInternetSales]" caption="FactInternetSales"/>
    <dimension measure="1" name="Measures" uniqueName="[Measures]" caption="Measures"/>
  </dimensions>
  <measureGroups count="7">
    <measureGroup name="All measures" caption="All measures"/>
    <measureGroup name="DimCustomer" caption="DimCustomer"/>
    <measureGroup name="DimDate" caption="DimDate"/>
    <measureGroup name="DimGeography" caption="DimGeography"/>
    <measureGroup name="DimProduct" caption="DimProduct"/>
    <measureGroup name="DimSalesTerritory" caption="DimSalesTerritory"/>
    <measureGroup name="FactInternetSales" caption="FactInternetSales"/>
  </measureGroups>
  <maps count="13">
    <map measureGroup="0" dimension="0"/>
    <map measureGroup="1" dimension="1"/>
    <map measureGroup="1" dimension="3"/>
    <map measureGroup="2" dimension="2"/>
    <map measureGroup="3" dimension="3"/>
    <map measureGroup="4" dimension="4"/>
    <map measureGroup="5" dimension="5"/>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NNEY ADEOLA" refreshedDate="45942.686563657408" backgroundQuery="1" createdVersion="8" refreshedVersion="8" minRefreshableVersion="3" recordCount="0" supportSubquery="1" supportAdvancedDrill="1" xr:uid="{6C822F5A-EFF6-42A6-8D34-170C044D16B4}">
  <cacheSource type="external" connectionId="8"/>
  <cacheFields count="6">
    <cacheField name="[Measures].[Sum of Total Profit]" caption="Sum of Total Profit" numFmtId="0" hierarchy="56" level="32767"/>
    <cacheField name="[DimDate].[Year].[Year]" caption="Year" numFmtId="0" hierarchy="8" level="1">
      <sharedItems containsSemiMixedTypes="0" containsNonDate="0" containsString="0"/>
    </cacheField>
    <cacheField name="[DimDate].[Day Name].[Day Name]" caption="Day Name" numFmtId="0" hierarchy="11" level="1">
      <sharedItems count="7">
        <s v="Sun"/>
        <s v="Mon"/>
        <s v="Tue"/>
        <s v="Wed"/>
        <s v="Thu"/>
        <s v="Fri"/>
        <s v="Sat"/>
      </sharedItems>
    </cacheField>
    <cacheField name="[DimDate].[Prefix].[Prefix]" caption="Prefix" numFmtId="0" hierarchy="14" level="1">
      <sharedItems count="4">
        <s v="Qtr-1"/>
        <s v="Qtr-2"/>
        <s v="Qtr-3"/>
        <s v="Qtr-4"/>
      </sharedItems>
    </cacheField>
    <cacheField name="[DimGeography].[Country].[Country]" caption="Country" numFmtId="0" hierarchy="18" level="1">
      <sharedItems containsSemiMixedTypes="0" containsNonDate="0" containsString="0"/>
    </cacheField>
    <cacheField name="Unsupported0" numFmtId="0" hierarchy="60" level="32767">
      <extLst>
        <ext xmlns:x14="http://schemas.microsoft.com/office/spreadsheetml/2009/9/main" uri="{63CAB8AC-B538-458d-9737-405883B0398D}">
          <x14:cacheField ignore="1"/>
        </ext>
      </extLst>
    </cacheField>
  </cacheFields>
  <cacheHierarchies count="61">
    <cacheHierarchy uniqueName="[All measures].[All measures]" caption="All measures" attribute="1" defaultMemberUniqueName="[All measures].[All measures].[All]" allUniqueName="[All measures].[All measures].[All]" dimensionUniqueName="[All measures]" displayFolder="" count="2" memberValueDatatype="130" unbalanced="0"/>
    <cacheHierarchy uniqueName="[DimCustomer].[CustomerKey]" caption="CustomerKey" attribute="1" defaultMemberUniqueName="[DimCustomer].[CustomerKey].[All]" allUniqueName="[DimCustomer].[CustomerKey].[All]" dimensionUniqueName="[DimCustomer]" displayFolder="" count="2" memberValueDatatype="20" unbalanced="0"/>
    <cacheHierarchy uniqueName="[DimCustomer].[GeographyKey]" caption="GeographyKey" attribute="1" defaultMemberUniqueName="[DimCustomer].[GeographyKey].[All]" allUniqueName="[DimCustomer].[GeographyKey].[All]" dimensionUniqueName="[DimCustomer]" displayFolder="" count="2"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2" memberValueDatatype="130" unbalanced="0"/>
    <cacheHierarchy uniqueName="[DimCustomer].[Full Name]" caption="Full Name" attribute="1" defaultMemberUniqueName="[DimCustomer].[Full Name].[All]" allUniqueName="[DimCustomer].[Full Name].[All]" dimensionUniqueName="[DimCustomer]" displayFolder="" count="2" memberValueDatatype="130" unbalanced="0"/>
    <cacheHierarchy uniqueName="[DimCustomer].[BirthDate]" caption="BirthDate" attribute="1" time="1" defaultMemberUniqueName="[DimCustomer].[BirthDate].[All]" allUniqueName="[DimCustomer].[BirthDate].[All]" dimensionUniqueName="[DimCustomer]" displayFolder="" count="2" memberValueDatatype="7" unbalanced="0"/>
    <cacheHierarchy uniqueName="[DimCustomer].[Gender]" caption="Gender" attribute="1" defaultMemberUniqueName="[DimCustomer].[Gender].[All]" allUniqueName="[DimCustomer].[Gender].[All]" dimensionUniqueName="[DimCustomer]" displayFolder="" count="2" memberValueDatatype="130" unbalanced="0"/>
    <cacheHierarchy uniqueName="[DimDate].[Date]" caption="Date" attribute="1" time="1" defaultMemberUniqueName="[DimDate].[Date].[All]" allUniqueName="[DimDate].[Date].[All]" dimensionUniqueName="[DimDate]" displayFolder="" count="2" memberValueDatatype="7" unbalanced="0"/>
    <cacheHierarchy uniqueName="[DimDate].[Year]" caption="Year" attribute="1" defaultMemberUniqueName="[DimDate].[Year].[All]" allUniqueName="[DimDate].[Year].[All]" dimensionUniqueName="[DimDate]" displayFolder="" count="2" memberValueDatatype="20" unbalanced="0">
      <fieldsUsage count="2">
        <fieldUsage x="-1"/>
        <fieldUsage x="1"/>
      </fieldsUsage>
    </cacheHierarchy>
    <cacheHierarchy uniqueName="[DimDate].[Month]" caption="Month" attribute="1" defaultMemberUniqueName="[DimDate].[Month].[All]" allUniqueName="[DimDate].[Month].[All]" dimensionUniqueName="[DimDate]" displayFolder="" count="2" memberValueDatatype="20" unbalanced="0"/>
    <cacheHierarchy uniqueName="[DimDate].[Month Name]" caption="Month Name" attribute="1" defaultMemberUniqueName="[DimDate].[Month Name].[All]" allUniqueName="[DimDate].[Month Name].[All]" dimensionUniqueName="[DimDate]" displayFolder="" count="2" memberValueDatatype="130" unbalanced="0"/>
    <cacheHierarchy uniqueName="[DimDate].[Day Name]" caption="Day Name" attribute="1" defaultMemberUniqueName="[DimDate].[Day Name].[All]" allUniqueName="[DimDate].[Day Name].[All]" dimensionUniqueName="[DimDate]" displayFolder="" count="2" memberValueDatatype="130" unbalanced="0">
      <fieldsUsage count="2">
        <fieldUsage x="-1"/>
        <fieldUsage x="2"/>
      </fieldsUsage>
    </cacheHierarchy>
    <cacheHierarchy uniqueName="[DimDate].[Week type]" caption="Week type" attribute="1" defaultMemberUniqueName="[DimDate].[Week type].[All]" allUniqueName="[DimDate].[Week type].[All]" dimensionUniqueName="[DimDate]" displayFolder="" count="2" memberValueDatatype="130" unbalanced="0"/>
    <cacheHierarchy uniqueName="[DimDate].[Quarter]" caption="Quarter" attribute="1" defaultMemberUniqueName="[DimDate].[Quarter].[All]" allUniqueName="[DimDate].[Quarter].[All]" dimensionUniqueName="[DimDate]" displayFolder="" count="2" memberValueDatatype="20" unbalanced="0"/>
    <cacheHierarchy uniqueName="[DimDate].[Prefix]" caption="Prefix" attribute="1" defaultMemberUniqueName="[DimDate].[Prefix].[All]" allUniqueName="[DimDate].[Prefix].[All]" dimensionUniqueName="[DimDate]" displayFolder="" count="2" memberValueDatatype="130" unbalanced="0">
      <fieldsUsage count="2">
        <fieldUsage x="-1"/>
        <fieldUsage x="3"/>
      </fieldsUsage>
    </cacheHierarchy>
    <cacheHierarchy uniqueName="[DimDate].[Week Num]" caption="Week Num" attribute="1" defaultMemberUniqueName="[DimDate].[Week Num].[All]" allUniqueName="[DimDate].[Week Num].[All]" dimensionUniqueName="[DimDate]" displayFolder="" count="2" memberValueDatatype="20" unbalanced="0"/>
    <cacheHierarchy uniqueName="[DimGeography].[GeographyKey]" caption="GeographyKey" attribute="1" defaultMemberUniqueName="[DimGeography].[GeographyKey].[All]" allUniqueName="[DimGeography].[GeographyKey].[All]" dimensionUniqueName="[DimGeography]" displayFolder="" count="2" memberValueDatatype="20" unbalanced="0"/>
    <cacheHierarchy uniqueName="[DimGeography].[City]" caption="City" attribute="1" defaultMemberUniqueName="[DimGeography].[City].[All]" allUniqueName="[DimGeography].[City].[All]" dimensionUniqueName="[DimGeography]" displayFolder="" count="2" memberValueDatatype="130" unbalanced="0"/>
    <cacheHierarchy uniqueName="[DimGeography].[Country]" caption="Country" attribute="1" defaultMemberUniqueName="[DimGeography].[Country].[All]" allUniqueName="[DimGeography].[Country].[All]" dimensionUniqueName="[DimGeography]" displayFolder="" count="2" memberValueDatatype="130" unbalanced="0">
      <fieldsUsage count="2">
        <fieldUsage x="-1"/>
        <fieldUsage x="4"/>
      </fieldsUsage>
    </cacheHierarchy>
    <cacheHierarchy uniqueName="[DimGeography].[SalesTerritoryKey]" caption="SalesTerritoryKey" attribute="1" defaultMemberUniqueName="[DimGeography].[SalesTerritoryKey].[All]" allUniqueName="[DimGeography].[SalesTerritoryKey].[All]" dimensionUniqueName="[DimGeography]" displayFolder="" count="2" memberValueDatatype="20" unbalanced="0"/>
    <cacheHierarchy uniqueName="[DimProduct].[ProductKey]" caption="ProductKey" attribute="1" defaultMemberUniqueName="[DimProduct].[ProductKey].[All]" allUniqueName="[DimProduct].[ProductKey].[All]" dimensionUniqueName="[DimProduct]" displayFolder="" count="2" memberValueDatatype="20" unbalanced="0"/>
    <cacheHierarchy uniqueName="[DimProduct].[Product Name]" caption="Product Name" attribute="1" defaultMemberUniqueName="[DimProduct].[Product Name].[All]" allUniqueName="[DimProduct].[Product Name].[All]" dimensionUniqueName="[DimProduct]" displayFolder="" count="2" memberValueDatatype="130" unbalanced="0"/>
    <cacheHierarchy uniqueName="[DimProduct].[Color]" caption="Color" attribute="1" defaultMemberUniqueName="[DimProduct].[Color].[All]" allUniqueName="[DimProduct].[Color].[All]" dimensionUniqueName="[DimProduct]" displayFolder="" count="2"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2"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2"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2"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2"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2" memberValueDatatype="130" unbalanced="0"/>
    <cacheHierarchy uniqueName="[FactInternetSales].[ProductKey]" caption="ProductKey" attribute="1" defaultMemberUniqueName="[FactInternetSales].[ProductKey].[All]" allUniqueName="[FactInternetSales].[ProductKey].[All]" dimensionUniqueName="[FactInternetSales]" displayFolder="" count="2" memberValueDatatype="20" unbalanced="0"/>
    <cacheHierarchy uniqueName="[FactInternetSales].[OrderDateKey]" caption="OrderDateKey" attribute="1" defaultMemberUniqueName="[FactInternetSales].[OrderDateKey].[All]" allUniqueName="[FactInternetSales].[OrderDateKey].[All]" dimensionUniqueName="[FactInternetSales]" displayFolder="" count="2" memberValueDatatype="20" unbalanced="0"/>
    <cacheHierarchy uniqueName="[FactInternetSales].[DueDateKey]" caption="DueDateKey" attribute="1" defaultMemberUniqueName="[FactInternetSales].[DueDateKey].[All]" allUniqueName="[FactInternetSales].[DueDateKey].[All]" dimensionUniqueName="[FactInternetSales]" displayFolder="" count="2" memberValueDatatype="20" unbalanced="0"/>
    <cacheHierarchy uniqueName="[FactInternetSales].[ShipDateKey]" caption="ShipDateKey" attribute="1" defaultMemberUniqueName="[FactInternetSales].[ShipDateKey].[All]" allUniqueName="[FactInternetSales].[ShipDateKey].[All]" dimensionUniqueName="[FactInternetSales]" displayFolder="" count="2" memberValueDatatype="20" unbalanced="0"/>
    <cacheHierarchy uniqueName="[FactInternetSales].[CustomerKey]" caption="CustomerKey" attribute="1" defaultMemberUniqueName="[FactInternetSales].[CustomerKey].[All]" allUniqueName="[FactInternetSales].[CustomerKey].[All]" dimensionUniqueName="[FactInternetSales]" displayFolder="" count="2" memberValueDatatype="20" unbalanced="0"/>
    <cacheHierarchy uniqueName="[FactInternetSales].[SalesTerritoryKey]" caption="SalesTerritoryKey" attribute="1" defaultMemberUniqueName="[FactInternetSales].[SalesTerritoryKey].[All]" allUniqueName="[FactInternetSales].[SalesTerritoryKey].[All]" dimensionUniqueName="[FactInternetSales]" displayFolder="" count="2" memberValueDatatype="20" unbalanced="0"/>
    <cacheHierarchy uniqueName="[FactInternetSales].[OrderQuantity]" caption="OrderQuantity" attribute="1" defaultMemberUniqueName="[FactInternetSales].[OrderQuantity].[All]" allUniqueName="[FactInternetSales].[OrderQuantity].[All]" dimensionUniqueName="[FactInternetSales]" displayFolder="" count="2" memberValueDatatype="20" unbalanced="0"/>
    <cacheHierarchy uniqueName="[FactInternetSales].[UnitPrice]" caption="UnitPrice" attribute="1" defaultMemberUniqueName="[FactInternetSales].[UnitPrice].[All]" allUniqueName="[FactInternetSales].[UnitPrice].[All]" dimensionUniqueName="[FactInternetSales]" displayFolder="" count="2" memberValueDatatype="5" unbalanced="0"/>
    <cacheHierarchy uniqueName="[FactInternetSales].[Cost]" caption="Cost" attribute="1" defaultMemberUniqueName="[FactInternetSales].[Cost].[All]" allUniqueName="[FactInternetSales].[Cost].[All]" dimensionUniqueName="[FactInternetSales]" displayFolder="" count="2" memberValueDatatype="5" unbalanced="0"/>
    <cacheHierarchy uniqueName="[FactInternetSales].[OrderDate]" caption="OrderDate" attribute="1" time="1" defaultMemberUniqueName="[FactInternetSales].[OrderDate].[All]" allUniqueName="[FactInternetSales].[OrderDate].[All]" dimensionUniqueName="[FactInternetSales]" displayFolder="" count="2" memberValueDatatype="7" unbalanced="0"/>
    <cacheHierarchy uniqueName="[FactInternetSales].[Total Revenue]" caption="Total Revenue" attribute="1" defaultMemberUniqueName="[FactInternetSales].[Total Revenue].[All]" allUniqueName="[FactInternetSales].[Total Revenue].[All]" dimensionUniqueName="[FactInternetSales]" displayFolder="" count="2" memberValueDatatype="5" unbalanced="0"/>
    <cacheHierarchy uniqueName="[FactInternetSales].[COGS]" caption="COGS" attribute="1" defaultMemberUniqueName="[FactInternetSales].[COGS].[All]" allUniqueName="[FactInternetSales].[COGS].[All]" dimensionUniqueName="[FactInternetSales]" displayFolder="" count="2" memberValueDatatype="5" unbalanced="0"/>
    <cacheHierarchy uniqueName="[FactInternetSales].[Total Profit]" caption="Total Profit" attribute="1" defaultMemberUniqueName="[FactInternetSales].[Total Profit].[All]" allUniqueName="[FactInternetSales].[Total Profit].[All]" dimensionUniqueName="[FactInternetSales]" displayFolder="" count="2" memberValueDatatype="5" unbalanced="0"/>
    <cacheHierarchy uniqueName="[Measures].[#Transaction]" caption="#Transaction" measure="1" displayFolder="" measureGroup="All measures" count="0"/>
    <cacheHierarchy uniqueName="[Measures].[All products]" caption="All products" measure="1" displayFolder="" measureGroup="All measures" count="0"/>
    <cacheHierarchy uniqueName="[Measures].[Sold products]" caption="Sold products" measure="1" displayFolder="" measureGroup="All measures" count="0"/>
    <cacheHierarchy uniqueName="[Measures].[Unsold]" caption="Unsold" measure="1" displayFolder="" measureGroup="All measures" count="0"/>
    <cacheHierarchy uniqueName="[Measures].[Profit margin%]" caption="Profit margin%" measure="1" displayFolder="" measureGroup="All measures" count="0"/>
    <cacheHierarchy uniqueName="[Measures].[__XL_Count FactInternetSales]" caption="__XL_Count FactInternetSales" measure="1" displayFolder="" measureGroup="FactInternetSales" count="0" hidden="1"/>
    <cacheHierarchy uniqueName="[Measures].[__XL_Count DimSalesTerritory]" caption="__XL_Count DimSalesTerritory" measure="1" displayFolder="" measureGroup="DimSalesTerritory" count="0" hidden="1"/>
    <cacheHierarchy uniqueName="[Measures].[__XL_Count DimProduct]" caption="__XL_Count DimProduct" measure="1" displayFolder="" measureGroup="DimProduct" count="0" hidden="1"/>
    <cacheHierarchy uniqueName="[Measures].[__XL_Count DimGeography]" caption="__XL_Count DimGeography" measure="1" displayFolder="" measureGroup="DimGeography" count="0" hidden="1"/>
    <cacheHierarchy uniqueName="[Measures].[__XL_Count DimDate]" caption="__XL_Count DimDate" measure="1" displayFolder="" measureGroup="DimDate" count="0" hidden="1"/>
    <cacheHierarchy uniqueName="[Measures].[__XL_Count DimCustomer]" caption="__XL_Count DimCustomer" measure="1" displayFolder="" measureGroup="DimCustomer" count="0" hidden="1"/>
    <cacheHierarchy uniqueName="[Measures].[__XL_Count All measures]" caption="__XL_Count All measures" measure="1" displayFolder="" measureGroup="All measures" count="0" hidden="1"/>
    <cacheHierarchy uniqueName="[Measures].[__No measures defined]" caption="__No measures defined" measure="1" displayFolder="" count="0" hidden="1"/>
    <cacheHierarchy uniqueName="[Measures].[Sum of COGS]" caption="Sum of COGS" measure="1" displayFolder="" measureGroup="FactInternetSales" count="0" hidden="1">
      <extLst>
        <ext xmlns:x15="http://schemas.microsoft.com/office/spreadsheetml/2010/11/main" uri="{B97F6D7D-B522-45F9-BDA1-12C45D357490}">
          <x15:cacheHierarchy aggregatedColumn="39"/>
        </ext>
      </extLst>
    </cacheHierarchy>
    <cacheHierarchy uniqueName="[Measures].[Sum of Total Revenue]" caption="Sum of Total Revenue" measure="1" displayFolder="" measureGroup="FactInternetSales" count="0" hidden="1">
      <extLst>
        <ext xmlns:x15="http://schemas.microsoft.com/office/spreadsheetml/2010/11/main" uri="{B97F6D7D-B522-45F9-BDA1-12C45D357490}">
          <x15:cacheHierarchy aggregatedColumn="38"/>
        </ext>
      </extLst>
    </cacheHierarchy>
    <cacheHierarchy uniqueName="[Measures].[Sum of Total Profit]" caption="Sum of Total Profit" measure="1" displayFolder="" measureGroup="FactInternetSales" count="0" oneField="1" hidden="1">
      <fieldsUsage count="1">
        <fieldUsage x="0"/>
      </fieldsUsage>
      <extLst>
        <ext xmlns:x15="http://schemas.microsoft.com/office/spreadsheetml/2010/11/main" uri="{B97F6D7D-B522-45F9-BDA1-12C45D357490}">
          <x15:cacheHierarchy aggregatedColumn="40"/>
        </ext>
      </extLst>
    </cacheHierarchy>
    <cacheHierarchy uniqueName="[Measures].[Sum of OrderQuantity]" caption="Sum of OrderQuantity" measure="1" displayFolder="" measureGroup="FactInternetSales" count="0" hidden="1">
      <extLst>
        <ext xmlns:x15="http://schemas.microsoft.com/office/spreadsheetml/2010/11/main" uri="{B97F6D7D-B522-45F9-BDA1-12C45D357490}">
          <x15:cacheHierarchy aggregatedColumn="34"/>
        </ext>
      </extLst>
    </cacheHierarchy>
    <cacheHierarchy uniqueName="[Measures].[Sum of Year]" caption="Sum of Year" measure="1" displayFolder="" measureGroup="DimDate" count="0" hidden="1">
      <extLst>
        <ext xmlns:x15="http://schemas.microsoft.com/office/spreadsheetml/2010/11/main" uri="{B97F6D7D-B522-45F9-BDA1-12C45D357490}">
          <x15:cacheHierarchy aggregatedColumn="8"/>
        </ext>
      </extLst>
    </cacheHierarchy>
    <cacheHierarchy uniqueName="[Measures].[Sum of Quarter]" caption="Sum of Quarter" measure="1" displayFolder="" measureGroup="DimDate" count="0" hidden="1">
      <extLst>
        <ext xmlns:x15="http://schemas.microsoft.com/office/spreadsheetml/2010/11/main" uri="{B97F6D7D-B522-45F9-BDA1-12C45D357490}">
          <x15:cacheHierarchy aggregatedColumn="13"/>
        </ext>
      </extLst>
    </cacheHierarchy>
    <cacheHierarchy uniqueName="Unsupported0" caption="All measures" measure="1" count="0">
      <extLst>
        <ext xmlns:x14="http://schemas.microsoft.com/office/spreadsheetml/2009/9/main" uri="{8CF416AD-EC4C-4aba-99F5-12A058AE0983}">
          <x14:cacheHierarchy ignore="1"/>
        </ext>
      </extLst>
    </cacheHierarchy>
  </cacheHierarchies>
  <kpis count="0"/>
  <dimensions count="8">
    <dimension name="All measures" uniqueName="[All measures]" caption="All measures"/>
    <dimension name="DimCustomer" uniqueName="[DimCustomer]" caption="DimCustomer"/>
    <dimension name="DimDate" uniqueName="[DimDate]" caption="DimDate"/>
    <dimension name="DimGeography" uniqueName="[DimGeography]" caption="DimGeography"/>
    <dimension name="DimProduct" uniqueName="[DimProduct]" caption="DimProduct"/>
    <dimension name="DimSalesTerritory" uniqueName="[DimSalesTerritory]" caption="DimSalesTerritory"/>
    <dimension name="FactInternetSales" uniqueName="[FactInternetSales]" caption="FactInternetSales"/>
    <dimension measure="1" name="Measures" uniqueName="[Measures]" caption="Measures"/>
  </dimensions>
  <measureGroups count="7">
    <measureGroup name="All measures" caption="All measures"/>
    <measureGroup name="DimCustomer" caption="DimCustomer"/>
    <measureGroup name="DimDate" caption="DimDate"/>
    <measureGroup name="DimGeography" caption="DimGeography"/>
    <measureGroup name="DimProduct" caption="DimProduct"/>
    <measureGroup name="DimSalesTerritory" caption="DimSalesTerritory"/>
    <measureGroup name="FactInternetSales" caption="FactInternetSales"/>
  </measureGroups>
  <maps count="13">
    <map measureGroup="0" dimension="0"/>
    <map measureGroup="1" dimension="1"/>
    <map measureGroup="1" dimension="3"/>
    <map measureGroup="2" dimension="2"/>
    <map measureGroup="3" dimension="3"/>
    <map measureGroup="4" dimension="4"/>
    <map measureGroup="5" dimension="5"/>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NNEY ADEOLA" refreshedDate="45951.429664120369" backgroundQuery="1" createdVersion="8" refreshedVersion="8" minRefreshableVersion="3" recordCount="0" supportSubquery="1" supportAdvancedDrill="1" xr:uid="{FDF1270C-960C-4FF2-9BC5-AAD9E87FC821}">
  <cacheSource type="external" connectionId="8"/>
  <cacheFields count="9">
    <cacheField name="[Measures].[#Transaction]" caption="#Transaction" numFmtId="0" hierarchy="41" level="32767"/>
    <cacheField name="[Measures].[Sum of COGS]" caption="Sum of COGS" numFmtId="0" hierarchy="54" level="32767"/>
    <cacheField name="[Measures].[Sum of Total Revenue]" caption="Sum of Total Revenue" numFmtId="0" hierarchy="55" level="32767"/>
    <cacheField name="[Measures].[Sum of Total Profit]" caption="Sum of Total Profit" numFmtId="0" hierarchy="56" level="32767"/>
    <cacheField name="[Measures].[Sum of OrderQuantity]" caption="Sum of OrderQuantity" numFmtId="0" hierarchy="57" level="32767"/>
    <cacheField name="[Measures].[Profit margin%]" caption="Profit margin%" numFmtId="0" hierarchy="45" level="32767"/>
    <cacheField name="[DimDate].[Year].[Year]" caption="Year" numFmtId="0" hierarchy="8" level="1">
      <sharedItems containsSemiMixedTypes="0" containsString="0" containsNumber="1" containsInteger="1" minValue="2006" maxValue="2008" count="3">
        <n v="2006"/>
        <n v="2007"/>
        <n v="2008"/>
      </sharedItems>
      <extLst>
        <ext xmlns:x15="http://schemas.microsoft.com/office/spreadsheetml/2010/11/main" uri="{4F2E5C28-24EA-4eb8-9CBF-B6C8F9C3D259}">
          <x15:cachedUniqueNames>
            <x15:cachedUniqueName index="0" name="[DimDate].[Year].&amp;[2006]"/>
            <x15:cachedUniqueName index="1" name="[DimDate].[Year].&amp;[2007]"/>
            <x15:cachedUniqueName index="2" name="[DimDate].[Year].&amp;[2008]"/>
          </x15:cachedUniqueNames>
        </ext>
      </extLst>
    </cacheField>
    <cacheField name="[DimDate].[Month Name].[Month Name]" caption="Month Name" numFmtId="0" hierarchy="10" level="1">
      <sharedItems containsSemiMixedTypes="0" containsNonDate="0" containsString="0"/>
    </cacheField>
    <cacheField name="[DimGeography].[Country].[Country]" caption="Country" numFmtId="0" hierarchy="18" level="1">
      <sharedItems containsSemiMixedTypes="0" containsNonDate="0" containsString="0"/>
    </cacheField>
  </cacheFields>
  <cacheHierarchies count="60">
    <cacheHierarchy uniqueName="[All measures].[All measures]" caption="All measures" attribute="1" defaultMemberUniqueName="[All measures].[All measures].[All]" allUniqueName="[All measures].[All measures].[All]" dimensionUniqueName="[All measures]" displayFolder="" count="0" memberValueDatatype="130" unbalanced="0"/>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Full Name]" caption="Full Name" attribute="1" defaultMemberUniqueName="[DimCustomer].[Full Name].[All]" allUniqueName="[DimCustomer].[Full Name].[All]" dimensionUniqueName="[DimCustomer]" displayFolder="" count="0" memberValueDatatype="130" unbalanced="0"/>
    <cacheHierarchy uniqueName="[DimCustomer].[BirthDate]" caption="BirthDate" attribute="1" time="1" defaultMemberUniqueName="[DimCustomer].[BirthDate].[All]" allUniqueName="[DimCustomer].[BirthDate].[All]" dimensionUniqueName="[DimCustomer]" displayFolder="" count="0" memberValueDatatype="7" unbalanced="0"/>
    <cacheHierarchy uniqueName="[DimCustomer].[Gender]" caption="Gender" attribute="1" defaultMemberUniqueName="[DimCustomer].[Gender].[All]" allUniqueName="[DimCustomer].[Gender].[All]" dimensionUniqueName="[DimCustomer]"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fieldsUsage count="2">
        <fieldUsage x="-1"/>
        <fieldUsage x="6"/>
      </fieldsUsage>
    </cacheHierarchy>
    <cacheHierarchy uniqueName="[DimDate].[Month]" caption="Month" attribute="1" defaultMemberUniqueName="[DimDate].[Month].[All]" allUniqueName="[DimDate].[Month].[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2" memberValueDatatype="130" unbalanced="0">
      <fieldsUsage count="2">
        <fieldUsage x="-1"/>
        <fieldUsage x="7"/>
      </fieldsUsage>
    </cacheHierarchy>
    <cacheHierarchy uniqueName="[DimDate].[Day Name]" caption="Day Name" attribute="1" defaultMemberUniqueName="[DimDate].[Day Name].[All]" allUniqueName="[DimDate].[Day Name].[All]" dimensionUniqueName="[DimDate]" displayFolder="" count="0" memberValueDatatype="130" unbalanced="0"/>
    <cacheHierarchy uniqueName="[DimDate].[Week type]" caption="Week type" attribute="1" defaultMemberUniqueName="[DimDate].[Week type].[All]" allUniqueName="[DimDate].[Week type].[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20" unbalanced="0"/>
    <cacheHierarchy uniqueName="[DimDate].[Prefix]" caption="Prefix" attribute="1" defaultMemberUniqueName="[DimDate].[Prefix].[All]" allUniqueName="[DimDate].[Prefix].[All]" dimensionUniqueName="[DimDate]" displayFolder="" count="0" memberValueDatatype="130" unbalanced="0"/>
    <cacheHierarchy uniqueName="[DimDate].[Week Num]" caption="Week Num" attribute="1" defaultMemberUniqueName="[DimDate].[Week Num].[All]" allUniqueName="[DimDate].[Week Num].[All]" dimensionUniqueName="[DimDate]" displayFolder="" count="0" memberValueDatatype="20" unbalanced="0"/>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Country]" caption="Country" attribute="1" defaultMemberUniqueName="[DimGeography].[Country].[All]" allUniqueName="[DimGeography].[Country].[All]" dimensionUniqueName="[DimGeography]" displayFolder="" count="2" memberValueDatatype="130" unbalanced="0">
      <fieldsUsage count="2">
        <fieldUsage x="-1"/>
        <fieldUsage x="8"/>
      </fieldsUsage>
    </cacheHierarchy>
    <cacheHierarchy uniqueName="[DimGeography].[SalesTerritoryKey]" caption="SalesTerritoryKey" attribute="1" defaultMemberUniqueName="[DimGeography].[SalesTerritoryKey].[All]" allUniqueName="[DimGeography].[SalesTerritoryKey].[All]" dimensionUniqueName="[DimGeograph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Product Name]" caption="Product Name" attribute="1" defaultMemberUniqueName="[DimProduct].[Product Name].[All]" allUniqueName="[DimProduct].[Product Name].[All]" dimensionUniqueName="[DimProduct]" displayFolder="" count="0" memberValueDatatype="130" unbalanced="0"/>
    <cacheHierarchy uniqueName="[DimProduct].[Color]" caption="Color" attribute="1" defaultMemberUniqueName="[DimProduct].[Color].[All]" allUniqueName="[DimProduct].[Color].[All]" dimensionUniqueName="[DimProduct]" displayFolder="" count="0"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0"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InternetSales].[ProductKey]" caption="ProductKey" attribute="1" defaultMemberUniqueName="[FactInternetSales].[ProductKey].[All]" allUniqueName="[FactInternetSales].[ProductKey].[All]" dimensionUniqueName="[FactInternetSales]" displayFolder="" count="0" memberValueDatatype="20" unbalanced="0"/>
    <cacheHierarchy uniqueName="[FactInternetSales].[OrderDateKey]" caption="OrderDateKey" attribute="1" defaultMemberUniqueName="[FactInternetSales].[OrderDateKey].[All]" allUniqueName="[FactInternetSales].[OrderDateKey].[All]" dimensionUniqueName="[FactInternetSales]" displayFolder="" count="0" memberValueDatatype="20" unbalanced="0"/>
    <cacheHierarchy uniqueName="[FactInternetSales].[DueDateKey]" caption="DueDateKey" attribute="1" defaultMemberUniqueName="[FactInternetSales].[DueDateKey].[All]" allUniqueName="[FactInternetSales].[DueDateKey].[All]" dimensionUniqueName="[FactInternetSales]" displayFolder="" count="0" memberValueDatatype="20" unbalanced="0"/>
    <cacheHierarchy uniqueName="[FactInternetSales].[ShipDateKey]" caption="ShipDateKey" attribute="1" defaultMemberUniqueName="[FactInternetSales].[ShipDateKey].[All]" allUniqueName="[FactInternetSales].[ShipDateKey].[All]" dimensionUniqueName="[FactInternetSales]" displayFolder="" count="0" memberValueDatatype="20" unbalanced="0"/>
    <cacheHierarchy uniqueName="[FactInternetSales].[CustomerKey]" caption="CustomerKey" attribute="1" defaultMemberUniqueName="[FactInternetSales].[CustomerKey].[All]" allUniqueName="[FactInternetSales].[CustomerKey].[All]" dimensionUniqueName="[FactInternetSales]" displayFolder="" count="0" memberValueDatatype="20" unbalanced="0"/>
    <cacheHierarchy uniqueName="[FactInternetSales].[SalesTerritoryKey]" caption="SalesTerritoryKey" attribute="1" defaultMemberUniqueName="[FactInternetSales].[SalesTerritoryKey].[All]" allUniqueName="[FactInternetSales].[SalesTerritoryKey].[All]" dimensionUniqueName="[FactInternetSales]" displayFolder="" count="0" memberValueDatatype="20" unbalanced="0"/>
    <cacheHierarchy uniqueName="[FactInternetSales].[OrderQuantity]" caption="OrderQuantity" attribute="1" defaultMemberUniqueName="[FactInternetSales].[OrderQuantity].[All]" allUniqueName="[FactInternetSales].[OrderQuantity].[All]" dimensionUniqueName="[FactInternetSales]" displayFolder="" count="0" memberValueDatatype="20" unbalanced="0"/>
    <cacheHierarchy uniqueName="[FactInternetSales].[UnitPrice]" caption="UnitPrice" attribute="1" defaultMemberUniqueName="[FactInternetSales].[UnitPrice].[All]" allUniqueName="[FactInternetSales].[UnitPrice].[All]" dimensionUniqueName="[FactInternetSales]" displayFolder="" count="0" memberValueDatatype="5" unbalanced="0"/>
    <cacheHierarchy uniqueName="[FactInternetSales].[Cost]" caption="Cost" attribute="1" defaultMemberUniqueName="[FactInternetSales].[Cost].[All]" allUniqueName="[FactInternetSales].[Cost].[All]" dimensionUniqueName="[FactInternetSales]" displayFolder="" count="0" memberValueDatatype="5" unbalanced="0"/>
    <cacheHierarchy uniqueName="[FactInternetSales].[OrderDate]" caption="OrderDate" attribute="1" time="1" defaultMemberUniqueName="[FactInternetSales].[OrderDate].[All]" allUniqueName="[FactInternetSales].[OrderDate].[All]" dimensionUniqueName="[FactInternetSales]" displayFolder="" count="0" memberValueDatatype="7" unbalanced="0"/>
    <cacheHierarchy uniqueName="[FactInternetSales].[Total Revenue]" caption="Total Revenue" attribute="1" defaultMemberUniqueName="[FactInternetSales].[Total Revenue].[All]" allUniqueName="[FactInternetSales].[Total Revenue].[All]" dimensionUniqueName="[FactInternetSales]" displayFolder="" count="0" memberValueDatatype="5" unbalanced="0"/>
    <cacheHierarchy uniqueName="[FactInternetSales].[COGS]" caption="COGS" attribute="1" defaultMemberUniqueName="[FactInternetSales].[COGS].[All]" allUniqueName="[FactInternetSales].[COGS].[All]" dimensionUniqueName="[FactInternetSales]" displayFolder="" count="0" memberValueDatatype="5" unbalanced="0"/>
    <cacheHierarchy uniqueName="[FactInternetSales].[Total Profit]" caption="Total Profit" attribute="1" defaultMemberUniqueName="[FactInternetSales].[Total Profit].[All]" allUniqueName="[FactInternetSales].[Total Profit].[All]" dimensionUniqueName="[FactInternetSales]" displayFolder="" count="0" memberValueDatatype="5" unbalanced="0"/>
    <cacheHierarchy uniqueName="[Measures].[#Transaction]" caption="#Transaction" measure="1" displayFolder="" measureGroup="All measures" count="0" oneField="1">
      <fieldsUsage count="1">
        <fieldUsage x="0"/>
      </fieldsUsage>
    </cacheHierarchy>
    <cacheHierarchy uniqueName="[Measures].[All products]" caption="All products" measure="1" displayFolder="" measureGroup="All measures" count="0"/>
    <cacheHierarchy uniqueName="[Measures].[Sold products]" caption="Sold products" measure="1" displayFolder="" measureGroup="All measures" count="0"/>
    <cacheHierarchy uniqueName="[Measures].[Unsold]" caption="Unsold" measure="1" displayFolder="" measureGroup="All measures" count="0"/>
    <cacheHierarchy uniqueName="[Measures].[Profit margin%]" caption="Profit margin%" measure="1" displayFolder="" measureGroup="All measures" count="0" oneField="1">
      <fieldsUsage count="1">
        <fieldUsage x="5"/>
      </fieldsUsage>
    </cacheHierarchy>
    <cacheHierarchy uniqueName="[Measures].[__XL_Count FactInternetSales]" caption="__XL_Count FactInternetSales" measure="1" displayFolder="" measureGroup="FactInternetSales" count="0" hidden="1"/>
    <cacheHierarchy uniqueName="[Measures].[__XL_Count DimSalesTerritory]" caption="__XL_Count DimSalesTerritory" measure="1" displayFolder="" measureGroup="DimSalesTerritory" count="0" hidden="1"/>
    <cacheHierarchy uniqueName="[Measures].[__XL_Count DimProduct]" caption="__XL_Count DimProduct" measure="1" displayFolder="" measureGroup="DimProduct" count="0" hidden="1"/>
    <cacheHierarchy uniqueName="[Measures].[__XL_Count DimGeography]" caption="__XL_Count DimGeography" measure="1" displayFolder="" measureGroup="DimGeography" count="0" hidden="1"/>
    <cacheHierarchy uniqueName="[Measures].[__XL_Count DimDate]" caption="__XL_Count DimDate" measure="1" displayFolder="" measureGroup="DimDate" count="0" hidden="1"/>
    <cacheHierarchy uniqueName="[Measures].[__XL_Count DimCustomer]" caption="__XL_Count DimCustomer" measure="1" displayFolder="" measureGroup="DimCustomer" count="0" hidden="1"/>
    <cacheHierarchy uniqueName="[Measures].[__XL_Count All measures]" caption="__XL_Count All measures" measure="1" displayFolder="" measureGroup="All measures" count="0" hidden="1"/>
    <cacheHierarchy uniqueName="[Measures].[__No measures defined]" caption="__No measures defined" measure="1" displayFolder="" count="0" hidden="1"/>
    <cacheHierarchy uniqueName="[Measures].[Sum of COGS]" caption="Sum of COGS" measure="1" displayFolder="" measureGroup="FactInternetSales" count="0" oneField="1" hidden="1">
      <fieldsUsage count="1">
        <fieldUsage x="1"/>
      </fieldsUsage>
      <extLst>
        <ext xmlns:x15="http://schemas.microsoft.com/office/spreadsheetml/2010/11/main" uri="{B97F6D7D-B522-45F9-BDA1-12C45D357490}">
          <x15:cacheHierarchy aggregatedColumn="39"/>
        </ext>
      </extLst>
    </cacheHierarchy>
    <cacheHierarchy uniqueName="[Measures].[Sum of Total Revenue]" caption="Sum of Total Revenue" measure="1" displayFolder="" measureGroup="FactInternetSales" count="0" oneField="1" hidden="1">
      <fieldsUsage count="1">
        <fieldUsage x="2"/>
      </fieldsUsage>
      <extLst>
        <ext xmlns:x15="http://schemas.microsoft.com/office/spreadsheetml/2010/11/main" uri="{B97F6D7D-B522-45F9-BDA1-12C45D357490}">
          <x15:cacheHierarchy aggregatedColumn="38"/>
        </ext>
      </extLst>
    </cacheHierarchy>
    <cacheHierarchy uniqueName="[Measures].[Sum of Total Profit]" caption="Sum of Total Profit" measure="1" displayFolder="" measureGroup="FactInternetSales" count="0" oneField="1" hidden="1">
      <fieldsUsage count="1">
        <fieldUsage x="3"/>
      </fieldsUsage>
      <extLst>
        <ext xmlns:x15="http://schemas.microsoft.com/office/spreadsheetml/2010/11/main" uri="{B97F6D7D-B522-45F9-BDA1-12C45D357490}">
          <x15:cacheHierarchy aggregatedColumn="40"/>
        </ext>
      </extLst>
    </cacheHierarchy>
    <cacheHierarchy uniqueName="[Measures].[Sum of OrderQuantity]" caption="Sum of OrderQuantity" measure="1" displayFolder="" measureGroup="FactInternetSales" count="0" oneField="1" hidden="1">
      <fieldsUsage count="1">
        <fieldUsage x="4"/>
      </fieldsUsage>
      <extLst>
        <ext xmlns:x15="http://schemas.microsoft.com/office/spreadsheetml/2010/11/main" uri="{B97F6D7D-B522-45F9-BDA1-12C45D357490}">
          <x15:cacheHierarchy aggregatedColumn="34"/>
        </ext>
      </extLst>
    </cacheHierarchy>
    <cacheHierarchy uniqueName="[Measures].[Sum of Year]" caption="Sum of Year" measure="1" displayFolder="" measureGroup="DimDate" count="0" hidden="1">
      <extLst>
        <ext xmlns:x15="http://schemas.microsoft.com/office/spreadsheetml/2010/11/main" uri="{B97F6D7D-B522-45F9-BDA1-12C45D357490}">
          <x15:cacheHierarchy aggregatedColumn="8"/>
        </ext>
      </extLst>
    </cacheHierarchy>
    <cacheHierarchy uniqueName="[Measures].[Sum of Quarter]" caption="Sum of Quarter" measure="1" displayFolder="" measureGroup="DimDate" count="0" hidden="1">
      <extLst>
        <ext xmlns:x15="http://schemas.microsoft.com/office/spreadsheetml/2010/11/main" uri="{B97F6D7D-B522-45F9-BDA1-12C45D357490}">
          <x15:cacheHierarchy aggregatedColumn="13"/>
        </ext>
      </extLst>
    </cacheHierarchy>
  </cacheHierarchies>
  <kpis count="0"/>
  <dimensions count="8">
    <dimension name="All measures" uniqueName="[All measures]" caption="All measures"/>
    <dimension name="DimCustomer" uniqueName="[DimCustomer]" caption="DimCustomer"/>
    <dimension name="DimDate" uniqueName="[DimDate]" caption="DimDate"/>
    <dimension name="DimGeography" uniqueName="[DimGeography]" caption="DimGeography"/>
    <dimension name="DimProduct" uniqueName="[DimProduct]" caption="DimProduct"/>
    <dimension name="DimSalesTerritory" uniqueName="[DimSalesTerritory]" caption="DimSalesTerritory"/>
    <dimension name="FactInternetSales" uniqueName="[FactInternetSales]" caption="FactInternetSales"/>
    <dimension measure="1" name="Measures" uniqueName="[Measures]" caption="Measures"/>
  </dimensions>
  <measureGroups count="7">
    <measureGroup name="All measures" caption="All measures"/>
    <measureGroup name="DimCustomer" caption="DimCustomer"/>
    <measureGroup name="DimDate" caption="DimDate"/>
    <measureGroup name="DimGeography" caption="DimGeography"/>
    <measureGroup name="DimProduct" caption="DimProduct"/>
    <measureGroup name="DimSalesTerritory" caption="DimSalesTerritory"/>
    <measureGroup name="FactInternetSales" caption="FactInternetSales"/>
  </measureGroups>
  <maps count="13">
    <map measureGroup="0" dimension="0"/>
    <map measureGroup="1" dimension="1"/>
    <map measureGroup="1" dimension="3"/>
    <map measureGroup="2" dimension="2"/>
    <map measureGroup="3" dimension="3"/>
    <map measureGroup="4" dimension="4"/>
    <map measureGroup="5" dimension="5"/>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NNEY ADEOLA" refreshedDate="45942.406552777778" backgroundQuery="1" createdVersion="3" refreshedVersion="8" minRefreshableVersion="3" recordCount="0" supportSubquery="1" supportAdvancedDrill="1" xr:uid="{4ED71487-F2A3-427C-AC05-30CD1F12BB4B}">
  <cacheSource type="external" connectionId="8">
    <extLst>
      <ext xmlns:x14="http://schemas.microsoft.com/office/spreadsheetml/2009/9/main" uri="{F057638F-6D5F-4e77-A914-E7F072B9BCA8}">
        <x14:sourceConnection name="ThisWorkbookDataModel"/>
      </ext>
    </extLst>
  </cacheSource>
  <cacheFields count="0"/>
  <cacheHierarchies count="59">
    <cacheHierarchy uniqueName="[All measures].[All measures]" caption="All measures" attribute="1" defaultMemberUniqueName="[All measures].[All measures].[All]" allUniqueName="[All measures].[All measures].[All]" dimensionUniqueName="[All measures]" displayFolder="" count="0" memberValueDatatype="130" unbalanced="0"/>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Full Name]" caption="Full Name" attribute="1" defaultMemberUniqueName="[DimCustomer].[Full Name].[All]" allUniqueName="[DimCustomer].[Full Name].[All]" dimensionUniqueName="[DimCustomer]" displayFolder="" count="0" memberValueDatatype="130" unbalanced="0"/>
    <cacheHierarchy uniqueName="[DimCustomer].[BirthDate]" caption="BirthDate" attribute="1" time="1" defaultMemberUniqueName="[DimCustomer].[BirthDate].[All]" allUniqueName="[DimCustomer].[BirthDate].[All]" dimensionUniqueName="[DimCustomer]" displayFolder="" count="0" memberValueDatatype="7" unbalanced="0"/>
    <cacheHierarchy uniqueName="[DimCustomer].[Gender]" caption="Gender" attribute="1" defaultMemberUniqueName="[DimCustomer].[Gender].[All]" allUniqueName="[DimCustomer].[Gender].[All]" dimensionUniqueName="[DimCustomer]"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cacheHierarchy uniqueName="[DimDate].[Month]" caption="Month" attribute="1" defaultMemberUniqueName="[DimDate].[Month].[All]" allUniqueName="[DimDate].[Month].[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0" memberValueDatatype="130" unbalanced="0"/>
    <cacheHierarchy uniqueName="[DimDate].[Day Name]" caption="Day Name" attribute="1" defaultMemberUniqueName="[DimDate].[Day Name].[All]" allUniqueName="[DimDate].[Day Name].[All]" dimensionUniqueName="[DimDate]" displayFolder="" count="0" memberValueDatatype="130" unbalanced="0"/>
    <cacheHierarchy uniqueName="[DimDate].[Week type]" caption="Week type" attribute="1" defaultMemberUniqueName="[DimDate].[Week type].[All]" allUniqueName="[DimDate].[Week type].[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20" unbalanced="0"/>
    <cacheHierarchy uniqueName="[DimDate].[Prefix]" caption="Prefix" attribute="1" defaultMemberUniqueName="[DimDate].[Prefix].[All]" allUniqueName="[DimDate].[Prefix].[All]" dimensionUniqueName="[DimDate]" displayFolder="" count="0" memberValueDatatype="130" unbalanced="0"/>
    <cacheHierarchy uniqueName="[DimDate].[Week Num]" caption="Week Num" attribute="1" defaultMemberUniqueName="[DimDate].[Week Num].[All]" allUniqueName="[DimDate].[Week Num].[All]" dimensionUniqueName="[DimDate]" displayFolder="" count="0" memberValueDatatype="20" unbalanced="0"/>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Country]" caption="Country" attribute="1" defaultMemberUniqueName="[DimGeography].[Country].[All]" allUniqueName="[DimGeography].[Country].[All]" dimensionUniqueName="[DimGeography]" displayFolder="" count="2" memberValueDatatype="130" unbalanced="0"/>
    <cacheHierarchy uniqueName="[DimGeography].[SalesTerritoryKey]" caption="SalesTerritoryKey" attribute="1" defaultMemberUniqueName="[DimGeography].[SalesTerritoryKey].[All]" allUniqueName="[DimGeography].[SalesTerritoryKey].[All]" dimensionUniqueName="[DimGeograph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Product Name]" caption="Product Name" attribute="1" defaultMemberUniqueName="[DimProduct].[Product Name].[All]" allUniqueName="[DimProduct].[Product Name].[All]" dimensionUniqueName="[DimProduct]" displayFolder="" count="0" memberValueDatatype="130" unbalanced="0"/>
    <cacheHierarchy uniqueName="[DimProduct].[Color]" caption="Color" attribute="1" defaultMemberUniqueName="[DimProduct].[Color].[All]" allUniqueName="[DimProduct].[Color].[All]" dimensionUniqueName="[DimProduct]" displayFolder="" count="0"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0"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InternetSales].[ProductKey]" caption="ProductKey" attribute="1" defaultMemberUniqueName="[FactInternetSales].[ProductKey].[All]" allUniqueName="[FactInternetSales].[ProductKey].[All]" dimensionUniqueName="[FactInternetSales]" displayFolder="" count="0" memberValueDatatype="20" unbalanced="0"/>
    <cacheHierarchy uniqueName="[FactInternetSales].[OrderDateKey]" caption="OrderDateKey" attribute="1" defaultMemberUniqueName="[FactInternetSales].[OrderDateKey].[All]" allUniqueName="[FactInternetSales].[OrderDateKey].[All]" dimensionUniqueName="[FactInternetSales]" displayFolder="" count="0" memberValueDatatype="20" unbalanced="0"/>
    <cacheHierarchy uniqueName="[FactInternetSales].[DueDateKey]" caption="DueDateKey" attribute="1" defaultMemberUniqueName="[FactInternetSales].[DueDateKey].[All]" allUniqueName="[FactInternetSales].[DueDateKey].[All]" dimensionUniqueName="[FactInternetSales]" displayFolder="" count="0" memberValueDatatype="20" unbalanced="0"/>
    <cacheHierarchy uniqueName="[FactInternetSales].[ShipDateKey]" caption="ShipDateKey" attribute="1" defaultMemberUniqueName="[FactInternetSales].[ShipDateKey].[All]" allUniqueName="[FactInternetSales].[ShipDateKey].[All]" dimensionUniqueName="[FactInternetSales]" displayFolder="" count="0" memberValueDatatype="20" unbalanced="0"/>
    <cacheHierarchy uniqueName="[FactInternetSales].[CustomerKey]" caption="CustomerKey" attribute="1" defaultMemberUniqueName="[FactInternetSales].[CustomerKey].[All]" allUniqueName="[FactInternetSales].[CustomerKey].[All]" dimensionUniqueName="[FactInternetSales]" displayFolder="" count="0" memberValueDatatype="20" unbalanced="0"/>
    <cacheHierarchy uniqueName="[FactInternetSales].[SalesTerritoryKey]" caption="SalesTerritoryKey" attribute="1" defaultMemberUniqueName="[FactInternetSales].[SalesTerritoryKey].[All]" allUniqueName="[FactInternetSales].[SalesTerritoryKey].[All]" dimensionUniqueName="[FactInternetSales]" displayFolder="" count="0" memberValueDatatype="20" unbalanced="0"/>
    <cacheHierarchy uniqueName="[FactInternetSales].[OrderQuantity]" caption="OrderQuantity" attribute="1" defaultMemberUniqueName="[FactInternetSales].[OrderQuantity].[All]" allUniqueName="[FactInternetSales].[OrderQuantity].[All]" dimensionUniqueName="[FactInternetSales]" displayFolder="" count="0" memberValueDatatype="20" unbalanced="0"/>
    <cacheHierarchy uniqueName="[FactInternetSales].[UnitPrice]" caption="UnitPrice" attribute="1" defaultMemberUniqueName="[FactInternetSales].[UnitPrice].[All]" allUniqueName="[FactInternetSales].[UnitPrice].[All]" dimensionUniqueName="[FactInternetSales]" displayFolder="" count="0" memberValueDatatype="5" unbalanced="0"/>
    <cacheHierarchy uniqueName="[FactInternetSales].[Cost]" caption="Cost" attribute="1" defaultMemberUniqueName="[FactInternetSales].[Cost].[All]" allUniqueName="[FactInternetSales].[Cost].[All]" dimensionUniqueName="[FactInternetSales]" displayFolder="" count="0" memberValueDatatype="5" unbalanced="0"/>
    <cacheHierarchy uniqueName="[FactInternetSales].[OrderDate]" caption="OrderDate" attribute="1" time="1" defaultMemberUniqueName="[FactInternetSales].[OrderDate].[All]" allUniqueName="[FactInternetSales].[OrderDate].[All]" dimensionUniqueName="[FactInternetSales]" displayFolder="" count="0" memberValueDatatype="7" unbalanced="0"/>
    <cacheHierarchy uniqueName="[FactInternetSales].[Total Revenue]" caption="Total Revenue" attribute="1" defaultMemberUniqueName="[FactInternetSales].[Total Revenue].[All]" allUniqueName="[FactInternetSales].[Total Revenue].[All]" dimensionUniqueName="[FactInternetSales]" displayFolder="" count="0" memberValueDatatype="5" unbalanced="0"/>
    <cacheHierarchy uniqueName="[FactInternetSales].[COGS]" caption="COGS" attribute="1" defaultMemberUniqueName="[FactInternetSales].[COGS].[All]" allUniqueName="[FactInternetSales].[COGS].[All]" dimensionUniqueName="[FactInternetSales]" displayFolder="" count="0" memberValueDatatype="5" unbalanced="0"/>
    <cacheHierarchy uniqueName="[FactInternetSales].[Total Profit]" caption="Total Profit" attribute="1" defaultMemberUniqueName="[FactInternetSales].[Total Profit].[All]" allUniqueName="[FactInternetSales].[Total Profit].[All]" dimensionUniqueName="[FactInternetSales]" displayFolder="" count="0" memberValueDatatype="5" unbalanced="0"/>
    <cacheHierarchy uniqueName="[Measures].[#Transaction]" caption="#Transaction" measure="1" displayFolder="" measureGroup="All measures" count="0"/>
    <cacheHierarchy uniqueName="[Measures].[All products]" caption="All products" measure="1" displayFolder="" measureGroup="All measures" count="0"/>
    <cacheHierarchy uniqueName="[Measures].[Sold products]" caption="Sold products" measure="1" displayFolder="" measureGroup="All measures" count="0"/>
    <cacheHierarchy uniqueName="[Measures].[Unsold]" caption="Unsold" measure="1" displayFolder="" measureGroup="All measures" count="0"/>
    <cacheHierarchy uniqueName="[Measures].[Profit margin%]" caption="Profit margin%" measure="1" displayFolder="" measureGroup="All measures" count="0"/>
    <cacheHierarchy uniqueName="[Measures].[__XL_Count FactInternetSales]" caption="__XL_Count FactInternetSales" measure="1" displayFolder="" measureGroup="FactInternetSales" count="0" hidden="1"/>
    <cacheHierarchy uniqueName="[Measures].[__XL_Count DimSalesTerritory]" caption="__XL_Count DimSalesTerritory" measure="1" displayFolder="" measureGroup="DimSalesTerritory" count="0" hidden="1"/>
    <cacheHierarchy uniqueName="[Measures].[__XL_Count DimProduct]" caption="__XL_Count DimProduct" measure="1" displayFolder="" measureGroup="DimProduct" count="0" hidden="1"/>
    <cacheHierarchy uniqueName="[Measures].[__XL_Count DimGeography]" caption="__XL_Count DimGeography" measure="1" displayFolder="" measureGroup="DimGeography" count="0" hidden="1"/>
    <cacheHierarchy uniqueName="[Measures].[__XL_Count DimDate]" caption="__XL_Count DimDate" measure="1" displayFolder="" measureGroup="DimDate" count="0" hidden="1"/>
    <cacheHierarchy uniqueName="[Measures].[__XL_Count DimCustomer]" caption="__XL_Count DimCustomer" measure="1" displayFolder="" measureGroup="DimCustomer" count="0" hidden="1"/>
    <cacheHierarchy uniqueName="[Measures].[__XL_Count All measures]" caption="__XL_Count All measures" measure="1" displayFolder="" measureGroup="All measures" count="0" hidden="1"/>
    <cacheHierarchy uniqueName="[Measures].[__No measures defined]" caption="__No measures defined" measure="1" displayFolder="" count="0" hidden="1"/>
    <cacheHierarchy uniqueName="[Measures].[Sum of COGS]" caption="Sum of COGS" measure="1" displayFolder="" measureGroup="FactInternetSales" count="0" hidden="1">
      <extLst>
        <ext xmlns:x15="http://schemas.microsoft.com/office/spreadsheetml/2010/11/main" uri="{B97F6D7D-B522-45F9-BDA1-12C45D357490}">
          <x15:cacheHierarchy aggregatedColumn="39"/>
        </ext>
      </extLst>
    </cacheHierarchy>
    <cacheHierarchy uniqueName="[Measures].[Sum of Total Revenue]" caption="Sum of Total Revenue" measure="1" displayFolder="" measureGroup="FactInternetSales" count="0" hidden="1">
      <extLst>
        <ext xmlns:x15="http://schemas.microsoft.com/office/spreadsheetml/2010/11/main" uri="{B97F6D7D-B522-45F9-BDA1-12C45D357490}">
          <x15:cacheHierarchy aggregatedColumn="38"/>
        </ext>
      </extLst>
    </cacheHierarchy>
    <cacheHierarchy uniqueName="[Measures].[Sum of Total Profit]" caption="Sum of Total Profit" measure="1" displayFolder="" measureGroup="FactInternetSales" count="0" hidden="1">
      <extLst>
        <ext xmlns:x15="http://schemas.microsoft.com/office/spreadsheetml/2010/11/main" uri="{B97F6D7D-B522-45F9-BDA1-12C45D357490}">
          <x15:cacheHierarchy aggregatedColumn="40"/>
        </ext>
      </extLst>
    </cacheHierarchy>
    <cacheHierarchy uniqueName="[Measures].[Sum of OrderQuantity]" caption="Sum of OrderQuantity" measure="1" displayFolder="" measureGroup="FactInternetSales" count="0" hidden="1">
      <extLst>
        <ext xmlns:x15="http://schemas.microsoft.com/office/spreadsheetml/2010/11/main" uri="{B97F6D7D-B522-45F9-BDA1-12C45D357490}">
          <x15:cacheHierarchy aggregatedColumn="34"/>
        </ext>
      </extLst>
    </cacheHierarchy>
    <cacheHierarchy uniqueName="[Measures].[Sum of Year]" caption="Sum of Year" measure="1" displayFolder="" measureGroup="DimDate" count="0" hidden="1">
      <extLst>
        <ext xmlns:x15="http://schemas.microsoft.com/office/spreadsheetml/2010/11/main" uri="{B97F6D7D-B522-45F9-BDA1-12C45D357490}">
          <x15:cacheHierarchy aggregatedColumn="8"/>
        </ext>
      </extLst>
    </cacheHierarchy>
  </cacheHierarchies>
  <kpis count="0"/>
  <extLst>
    <ext xmlns:x14="http://schemas.microsoft.com/office/spreadsheetml/2009/9/main" uri="{725AE2AE-9491-48be-B2B4-4EB974FC3084}">
      <x14:pivotCacheDefinition slicerData="1" pivotCacheId="1633456094"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NNEY ADEOLA" refreshedDate="45942.406561458331" backgroundQuery="1" createdVersion="3" refreshedVersion="8" minRefreshableVersion="3" recordCount="0" supportSubquery="1" supportAdvancedDrill="1" xr:uid="{939429C1-16D5-43A8-8296-8D900C6384DA}">
  <cacheSource type="external" connectionId="8">
    <extLst>
      <ext xmlns:x14="http://schemas.microsoft.com/office/spreadsheetml/2009/9/main" uri="{F057638F-6D5F-4e77-A914-E7F072B9BCA8}">
        <x14:sourceConnection name="ThisWorkbookDataModel"/>
      </ext>
    </extLst>
  </cacheSource>
  <cacheFields count="0"/>
  <cacheHierarchies count="59">
    <cacheHierarchy uniqueName="[All measures].[All measures]" caption="All measures" attribute="1" defaultMemberUniqueName="[All measures].[All measures].[All]" allUniqueName="[All measures].[All measures].[All]" dimensionUniqueName="[All measures]" displayFolder="" count="0" memberValueDatatype="130" unbalanced="0"/>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Full Name]" caption="Full Name" attribute="1" defaultMemberUniqueName="[DimCustomer].[Full Name].[All]" allUniqueName="[DimCustomer].[Full Name].[All]" dimensionUniqueName="[DimCustomer]" displayFolder="" count="0" memberValueDatatype="130" unbalanced="0"/>
    <cacheHierarchy uniqueName="[DimCustomer].[BirthDate]" caption="BirthDate" attribute="1" time="1" defaultMemberUniqueName="[DimCustomer].[BirthDate].[All]" allUniqueName="[DimCustomer].[BirthDate].[All]" dimensionUniqueName="[DimCustomer]" displayFolder="" count="0" memberValueDatatype="7" unbalanced="0"/>
    <cacheHierarchy uniqueName="[DimCustomer].[Gender]" caption="Gender" attribute="1" defaultMemberUniqueName="[DimCustomer].[Gender].[All]" allUniqueName="[DimCustomer].[Gender].[All]" dimensionUniqueName="[DimCustomer]"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Month]" caption="Month" attribute="1" defaultMemberUniqueName="[DimDate].[Month].[All]" allUniqueName="[DimDate].[Month].[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2" memberValueDatatype="130" unbalanced="0"/>
    <cacheHierarchy uniqueName="[DimDate].[Day Name]" caption="Day Name" attribute="1" defaultMemberUniqueName="[DimDate].[Day Name].[All]" allUniqueName="[DimDate].[Day Name].[All]" dimensionUniqueName="[DimDate]" displayFolder="" count="0" memberValueDatatype="130" unbalanced="0"/>
    <cacheHierarchy uniqueName="[DimDate].[Week type]" caption="Week type" attribute="1" defaultMemberUniqueName="[DimDate].[Week type].[All]" allUniqueName="[DimDate].[Week type].[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20" unbalanced="0"/>
    <cacheHierarchy uniqueName="[DimDate].[Prefix]" caption="Prefix" attribute="1" defaultMemberUniqueName="[DimDate].[Prefix].[All]" allUniqueName="[DimDate].[Prefix].[All]" dimensionUniqueName="[DimDate]" displayFolder="" count="0" memberValueDatatype="130" unbalanced="0"/>
    <cacheHierarchy uniqueName="[DimDate].[Week Num]" caption="Week Num" attribute="1" defaultMemberUniqueName="[DimDate].[Week Num].[All]" allUniqueName="[DimDate].[Week Num].[All]" dimensionUniqueName="[DimDate]" displayFolder="" count="0" memberValueDatatype="20" unbalanced="0"/>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Country]" caption="Country" attribute="1" defaultMemberUniqueName="[DimGeography].[Country].[All]" allUniqueName="[DimGeography].[Country].[All]" dimensionUniqueName="[DimGeography]" displayFolder="" count="0" memberValueDatatype="130" unbalanced="0"/>
    <cacheHierarchy uniqueName="[DimGeography].[SalesTerritoryKey]" caption="SalesTerritoryKey" attribute="1" defaultMemberUniqueName="[DimGeography].[SalesTerritoryKey].[All]" allUniqueName="[DimGeography].[SalesTerritoryKey].[All]" dimensionUniqueName="[DimGeograph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Product Name]" caption="Product Name" attribute="1" defaultMemberUniqueName="[DimProduct].[Product Name].[All]" allUniqueName="[DimProduct].[Product Name].[All]" dimensionUniqueName="[DimProduct]" displayFolder="" count="0" memberValueDatatype="130" unbalanced="0"/>
    <cacheHierarchy uniqueName="[DimProduct].[Color]" caption="Color" attribute="1" defaultMemberUniqueName="[DimProduct].[Color].[All]" allUniqueName="[DimProduct].[Color].[All]" dimensionUniqueName="[DimProduct]" displayFolder="" count="0"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0"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InternetSales].[ProductKey]" caption="ProductKey" attribute="1" defaultMemberUniqueName="[FactInternetSales].[ProductKey].[All]" allUniqueName="[FactInternetSales].[ProductKey].[All]" dimensionUniqueName="[FactInternetSales]" displayFolder="" count="0" memberValueDatatype="20" unbalanced="0"/>
    <cacheHierarchy uniqueName="[FactInternetSales].[OrderDateKey]" caption="OrderDateKey" attribute="1" defaultMemberUniqueName="[FactInternetSales].[OrderDateKey].[All]" allUniqueName="[FactInternetSales].[OrderDateKey].[All]" dimensionUniqueName="[FactInternetSales]" displayFolder="" count="0" memberValueDatatype="20" unbalanced="0"/>
    <cacheHierarchy uniqueName="[FactInternetSales].[DueDateKey]" caption="DueDateKey" attribute="1" defaultMemberUniqueName="[FactInternetSales].[DueDateKey].[All]" allUniqueName="[FactInternetSales].[DueDateKey].[All]" dimensionUniqueName="[FactInternetSales]" displayFolder="" count="0" memberValueDatatype="20" unbalanced="0"/>
    <cacheHierarchy uniqueName="[FactInternetSales].[ShipDateKey]" caption="ShipDateKey" attribute="1" defaultMemberUniqueName="[FactInternetSales].[ShipDateKey].[All]" allUniqueName="[FactInternetSales].[ShipDateKey].[All]" dimensionUniqueName="[FactInternetSales]" displayFolder="" count="0" memberValueDatatype="20" unbalanced="0"/>
    <cacheHierarchy uniqueName="[FactInternetSales].[CustomerKey]" caption="CustomerKey" attribute="1" defaultMemberUniqueName="[FactInternetSales].[CustomerKey].[All]" allUniqueName="[FactInternetSales].[CustomerKey].[All]" dimensionUniqueName="[FactInternetSales]" displayFolder="" count="0" memberValueDatatype="20" unbalanced="0"/>
    <cacheHierarchy uniqueName="[FactInternetSales].[SalesTerritoryKey]" caption="SalesTerritoryKey" attribute="1" defaultMemberUniqueName="[FactInternetSales].[SalesTerritoryKey].[All]" allUniqueName="[FactInternetSales].[SalesTerritoryKey].[All]" dimensionUniqueName="[FactInternetSales]" displayFolder="" count="0" memberValueDatatype="20" unbalanced="0"/>
    <cacheHierarchy uniqueName="[FactInternetSales].[OrderQuantity]" caption="OrderQuantity" attribute="1" defaultMemberUniqueName="[FactInternetSales].[OrderQuantity].[All]" allUniqueName="[FactInternetSales].[OrderQuantity].[All]" dimensionUniqueName="[FactInternetSales]" displayFolder="" count="0" memberValueDatatype="20" unbalanced="0"/>
    <cacheHierarchy uniqueName="[FactInternetSales].[UnitPrice]" caption="UnitPrice" attribute="1" defaultMemberUniqueName="[FactInternetSales].[UnitPrice].[All]" allUniqueName="[FactInternetSales].[UnitPrice].[All]" dimensionUniqueName="[FactInternetSales]" displayFolder="" count="0" memberValueDatatype="5" unbalanced="0"/>
    <cacheHierarchy uniqueName="[FactInternetSales].[Cost]" caption="Cost" attribute="1" defaultMemberUniqueName="[FactInternetSales].[Cost].[All]" allUniqueName="[FactInternetSales].[Cost].[All]" dimensionUniqueName="[FactInternetSales]" displayFolder="" count="0" memberValueDatatype="5" unbalanced="0"/>
    <cacheHierarchy uniqueName="[FactInternetSales].[OrderDate]" caption="OrderDate" attribute="1" time="1" defaultMemberUniqueName="[FactInternetSales].[OrderDate].[All]" allUniqueName="[FactInternetSales].[OrderDate].[All]" dimensionUniqueName="[FactInternetSales]" displayFolder="" count="0" memberValueDatatype="7" unbalanced="0"/>
    <cacheHierarchy uniqueName="[FactInternetSales].[Total Revenue]" caption="Total Revenue" attribute="1" defaultMemberUniqueName="[FactInternetSales].[Total Revenue].[All]" allUniqueName="[FactInternetSales].[Total Revenue].[All]" dimensionUniqueName="[FactInternetSales]" displayFolder="" count="0" memberValueDatatype="5" unbalanced="0"/>
    <cacheHierarchy uniqueName="[FactInternetSales].[COGS]" caption="COGS" attribute="1" defaultMemberUniqueName="[FactInternetSales].[COGS].[All]" allUniqueName="[FactInternetSales].[COGS].[All]" dimensionUniqueName="[FactInternetSales]" displayFolder="" count="0" memberValueDatatype="5" unbalanced="0"/>
    <cacheHierarchy uniqueName="[FactInternetSales].[Total Profit]" caption="Total Profit" attribute="1" defaultMemberUniqueName="[FactInternetSales].[Total Profit].[All]" allUniqueName="[FactInternetSales].[Total Profit].[All]" dimensionUniqueName="[FactInternetSales]" displayFolder="" count="0" memberValueDatatype="5" unbalanced="0"/>
    <cacheHierarchy uniqueName="[Measures].[#Transaction]" caption="#Transaction" measure="1" displayFolder="" measureGroup="All measures" count="0"/>
    <cacheHierarchy uniqueName="[Measures].[All products]" caption="All products" measure="1" displayFolder="" measureGroup="All measures" count="0"/>
    <cacheHierarchy uniqueName="[Measures].[Sold products]" caption="Sold products" measure="1" displayFolder="" measureGroup="All measures" count="0"/>
    <cacheHierarchy uniqueName="[Measures].[Unsold]" caption="Unsold" measure="1" displayFolder="" measureGroup="All measures" count="0"/>
    <cacheHierarchy uniqueName="[Measures].[Profit margin%]" caption="Profit margin%" measure="1" displayFolder="" measureGroup="All measures" count="0"/>
    <cacheHierarchy uniqueName="[Measures].[__XL_Count FactInternetSales]" caption="__XL_Count FactInternetSales" measure="1" displayFolder="" measureGroup="FactInternetSales" count="0" hidden="1"/>
    <cacheHierarchy uniqueName="[Measures].[__XL_Count DimSalesTerritory]" caption="__XL_Count DimSalesTerritory" measure="1" displayFolder="" measureGroup="DimSalesTerritory" count="0" hidden="1"/>
    <cacheHierarchy uniqueName="[Measures].[__XL_Count DimProduct]" caption="__XL_Count DimProduct" measure="1" displayFolder="" measureGroup="DimProduct" count="0" hidden="1"/>
    <cacheHierarchy uniqueName="[Measures].[__XL_Count DimGeography]" caption="__XL_Count DimGeography" measure="1" displayFolder="" measureGroup="DimGeography" count="0" hidden="1"/>
    <cacheHierarchy uniqueName="[Measures].[__XL_Count DimDate]" caption="__XL_Count DimDate" measure="1" displayFolder="" measureGroup="DimDate" count="0" hidden="1"/>
    <cacheHierarchy uniqueName="[Measures].[__XL_Count DimCustomer]" caption="__XL_Count DimCustomer" measure="1" displayFolder="" measureGroup="DimCustomer" count="0" hidden="1"/>
    <cacheHierarchy uniqueName="[Measures].[__XL_Count All measures]" caption="__XL_Count All measures" measure="1" displayFolder="" measureGroup="All measures" count="0" hidden="1"/>
    <cacheHierarchy uniqueName="[Measures].[__No measures defined]" caption="__No measures defined" measure="1" displayFolder="" count="0" hidden="1"/>
    <cacheHierarchy uniqueName="[Measures].[Sum of COGS]" caption="Sum of COGS" measure="1" displayFolder="" measureGroup="FactInternetSales" count="0" hidden="1">
      <extLst>
        <ext xmlns:x15="http://schemas.microsoft.com/office/spreadsheetml/2010/11/main" uri="{B97F6D7D-B522-45F9-BDA1-12C45D357490}">
          <x15:cacheHierarchy aggregatedColumn="39"/>
        </ext>
      </extLst>
    </cacheHierarchy>
    <cacheHierarchy uniqueName="[Measures].[Sum of Total Revenue]" caption="Sum of Total Revenue" measure="1" displayFolder="" measureGroup="FactInternetSales" count="0" hidden="1">
      <extLst>
        <ext xmlns:x15="http://schemas.microsoft.com/office/spreadsheetml/2010/11/main" uri="{B97F6D7D-B522-45F9-BDA1-12C45D357490}">
          <x15:cacheHierarchy aggregatedColumn="38"/>
        </ext>
      </extLst>
    </cacheHierarchy>
    <cacheHierarchy uniqueName="[Measures].[Sum of Total Profit]" caption="Sum of Total Profit" measure="1" displayFolder="" measureGroup="FactInternetSales" count="0" hidden="1">
      <extLst>
        <ext xmlns:x15="http://schemas.microsoft.com/office/spreadsheetml/2010/11/main" uri="{B97F6D7D-B522-45F9-BDA1-12C45D357490}">
          <x15:cacheHierarchy aggregatedColumn="40"/>
        </ext>
      </extLst>
    </cacheHierarchy>
    <cacheHierarchy uniqueName="[Measures].[Sum of OrderQuantity]" caption="Sum of OrderQuantity" measure="1" displayFolder="" measureGroup="FactInternetSales" count="0" hidden="1">
      <extLst>
        <ext xmlns:x15="http://schemas.microsoft.com/office/spreadsheetml/2010/11/main" uri="{B97F6D7D-B522-45F9-BDA1-12C45D357490}">
          <x15:cacheHierarchy aggregatedColumn="34"/>
        </ext>
      </extLst>
    </cacheHierarchy>
    <cacheHierarchy uniqueName="[Measures].[Sum of Year]" caption="Sum of Year" measure="1" displayFolder="" measureGroup="DimDate" count="0" hidden="1">
      <extLst>
        <ext xmlns:x15="http://schemas.microsoft.com/office/spreadsheetml/2010/11/main" uri="{B97F6D7D-B522-45F9-BDA1-12C45D357490}">
          <x15:cacheHierarchy aggregatedColumn="8"/>
        </ext>
      </extLst>
    </cacheHierarchy>
  </cacheHierarchies>
  <kpis count="0"/>
  <extLst>
    <ext xmlns:x14="http://schemas.microsoft.com/office/spreadsheetml/2009/9/main" uri="{725AE2AE-9491-48be-B2B4-4EB974FC3084}">
      <x14:pivotCacheDefinition slicerData="1" pivotCacheId="139194474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2828C08-C638-4D79-ABF1-91482ADB64DB}" name="PivotTable7" cacheId="143" applyNumberFormats="0" applyBorderFormats="0" applyFontFormats="0" applyPatternFormats="0" applyAlignmentFormats="0" applyWidthHeightFormats="1" dataCaption="Values" tag="1664d079-e687-4d01-ac12-7bf21031b9d0" updatedVersion="8" minRefreshableVersion="3" useAutoFormatting="1" subtotalHiddenItems="1" rowGrandTotals="0" colGrandTotals="0" itemPrintTitles="1" createdVersion="8" indent="0" compact="0" compactData="0" multipleFieldFilters="0">
  <location ref="O2:U5" firstHeaderRow="0" firstDataRow="1" firstDataCol="1"/>
  <pivotFields count="9">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axis="axisRow" compact="0" allDrilled="1" outline="0" subtotalTop="0" showAll="0" dataSourceSort="1" defaultSubtotal="0" defaultAttributeDrillState="1">
      <items count="3">
        <item x="0"/>
        <item x="1"/>
        <item x="2"/>
      </items>
    </pivotField>
    <pivotField compact="0" allDrilled="1" outline="0" subtotalTop="0" showAll="0" dataSourceSort="1" defaultSubtotal="0" defaultAttributeDrillState="1"/>
    <pivotField compact="0" allDrilled="1" outline="0" subtotalTop="0" showAll="0" dataSourceSort="1" defaultSubtotal="0" defaultAttributeDrillState="1"/>
  </pivotFields>
  <rowFields count="1">
    <field x="6"/>
  </rowFields>
  <rowItems count="3">
    <i>
      <x/>
    </i>
    <i>
      <x v="1"/>
    </i>
    <i>
      <x v="2"/>
    </i>
  </rowItems>
  <colFields count="1">
    <field x="-2"/>
  </colFields>
  <colItems count="6">
    <i>
      <x/>
    </i>
    <i i="1">
      <x v="1"/>
    </i>
    <i i="2">
      <x v="2"/>
    </i>
    <i i="3">
      <x v="3"/>
    </i>
    <i i="4">
      <x v="4"/>
    </i>
    <i i="5">
      <x v="5"/>
    </i>
  </colItems>
  <dataFields count="6">
    <dataField fld="0" subtotal="count" baseField="0" baseItem="0" numFmtId="165"/>
    <dataField name=" COGS" fld="1" baseField="0" baseItem="0" numFmtId="166"/>
    <dataField name=" Total Revenue" fld="2" baseField="0" baseItem="0" numFmtId="166"/>
    <dataField name=" Total Profit" fld="3" baseField="0" baseItem="0" numFmtId="166"/>
    <dataField name=" OrderQuantity" fld="4" baseField="0" baseItem="0" numFmtId="165"/>
    <dataField fld="5" subtotal="count" baseField="0" baseItem="0"/>
  </dataFields>
  <formats count="3">
    <format dxfId="9">
      <pivotArea outline="0" collapsedLevelsAreSubtotals="1" fieldPosition="0">
        <references count="1">
          <reference field="4294967294" count="1" selected="0">
            <x v="0"/>
          </reference>
        </references>
      </pivotArea>
    </format>
    <format dxfId="8">
      <pivotArea outline="0" collapsedLevelsAreSubtotals="1" fieldPosition="0">
        <references count="1">
          <reference field="4294967294" count="1" selected="0">
            <x v="4"/>
          </reference>
        </references>
      </pivotArea>
    </format>
    <format dxfId="7">
      <pivotArea outline="0" collapsedLevelsAreSubtotals="1" fieldPosition="0">
        <references count="1">
          <reference field="4294967294" count="3" selected="0">
            <x v="1"/>
            <x v="2"/>
            <x v="3"/>
          </reference>
        </references>
      </pivotArea>
    </format>
  </formats>
  <pivotHierarchies count="60">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DimDate].[Month Name].&amp;[Feb]"/>
      </members>
    </pivotHierarchy>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Geography].[Country].&amp;[Franc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 COGS"/>
    <pivotHierarchy dragToData="1" caption=" Total Revenue"/>
    <pivotHierarchy dragToData="1" caption=" Total Profit"/>
    <pivotHierarchy dragToData="1" caption=" OrderQuantity"/>
    <pivotHierarchy dragToData="1"/>
    <pivotHierarchy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 measures]"/>
        <x15:activeTabTopLevelEntity name="[FactInternetSales]"/>
        <x15:activeTabTopLevelEntity name="[DimDate]"/>
        <x15:activeTabTopLevelEntity name="[DimGeograph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C1EC3A6-137A-4952-9B56-E15B092D3327}" name="PivotTable6" cacheId="125" applyNumberFormats="0" applyBorderFormats="0" applyFontFormats="0" applyPatternFormats="0" applyAlignmentFormats="0" applyWidthHeightFormats="1" dataCaption="Values" tag="4c3f557c-aec7-4fac-a306-5343b0339946" updatedVersion="8" minRefreshableVersion="3" useAutoFormatting="1" subtotalHiddenItems="1" rowGrandTotals="0" colGrandTotals="0" itemPrintTitles="1" createdVersion="8" indent="0" compact="0" compactData="0" multipleFieldFilters="0">
  <location ref="W2:W3" firstHeaderRow="1" firstDataRow="1" firstDataCol="1"/>
  <pivotFields count="1">
    <pivotField axis="axisRow" compact="0" allDrilled="1" outline="0" subtotalTop="0" showAll="0" dataSourceSort="1" defaultSubtotal="0" defaultAttributeDrillState="1">
      <items count="1">
        <item s="1" x="0"/>
      </items>
    </pivotField>
  </pivotFields>
  <rowFields count="1">
    <field x="0"/>
  </rowFields>
  <rowItems count="1">
    <i>
      <x/>
    </i>
  </rowItems>
  <formats count="4">
    <format dxfId="13">
      <pivotArea type="all" dataOnly="0" outline="0" fieldPosition="0"/>
    </format>
    <format dxfId="12">
      <pivotArea outline="0" collapsedLevelsAreSubtotals="1" fieldPosition="0"/>
    </format>
    <format dxfId="11">
      <pivotArea field="0" type="button" dataOnly="0" labelOnly="1" outline="0" axis="axisRow" fieldPosition="0"/>
    </format>
    <format dxfId="10">
      <pivotArea dataOnly="0" labelOnly="1" outline="0" fieldPosition="0">
        <references count="1">
          <reference field="0" count="0"/>
        </references>
      </pivotArea>
    </format>
  </formats>
  <pivotHierarchies count="60">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 COGS"/>
    <pivotHierarchy dragToData="1" caption="  Revenue"/>
    <pivotHierarchy dragToData="1" caption="  Profit"/>
    <pivotHierarchy dragToData="1" caption=" OrderQuantity"/>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 measures]"/>
        <x15:activeTabTopLevelEntity name="[FactInternetSales]"/>
        <x15:activeTabTopLevelEntity name="[Dim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D73CE49-3631-42C6-8487-5A0C9BD46767}" name="PivotTable3" cacheId="122" applyNumberFormats="0" applyBorderFormats="0" applyFontFormats="0" applyPatternFormats="0" applyAlignmentFormats="0" applyWidthHeightFormats="1" dataCaption="Values" tag="bef57bfc-eb85-488c-82ad-bfa9c4a811a2" updatedVersion="8" minRefreshableVersion="3" useAutoFormatting="1" subtotalHiddenItems="1" rowGrandTotals="0" colGrandTotals="0" itemPrintTitles="1" createdVersion="8" indent="0" compact="0" compactData="0" multipleFieldFilters="0">
  <location ref="B7:E11" firstHeaderRow="0" firstDataRow="1" firstDataCol="1"/>
  <pivotFields count="5">
    <pivotField dataField="1" compact="0" outline="0" subtotalTop="0" showAll="0" defaultSubtotal="0"/>
    <pivotField dataField="1" compact="0" outline="0" subtotalTop="0" showAll="0" defaultSubtotal="0"/>
    <pivotField dataField="1" compact="0" outline="0" subtotalTop="0" showAll="0" defaultSubtotal="0"/>
    <pivotField axis="axisRow" compact="0" allDrilled="1" outline="0" subtotalTop="0" showAll="0" dataSourceSort="1" defaultSubtotal="0" defaultAttributeDrillState="1">
      <items count="4">
        <item x="0"/>
        <item x="1"/>
        <item x="2"/>
        <item x="3"/>
      </items>
    </pivotField>
    <pivotField compact="0" allDrilled="1" outline="0" subtotalTop="0" showAll="0" dataSourceSort="1" defaultSubtotal="0" defaultAttributeDrillState="1"/>
  </pivotFields>
  <rowFields count="1">
    <field x="3"/>
  </rowFields>
  <rowItems count="4">
    <i>
      <x/>
    </i>
    <i>
      <x v="1"/>
    </i>
    <i>
      <x v="2"/>
    </i>
    <i>
      <x v="3"/>
    </i>
  </rowItems>
  <colFields count="1">
    <field x="-2"/>
  </colFields>
  <colItems count="3">
    <i>
      <x/>
    </i>
    <i i="1">
      <x v="1"/>
    </i>
    <i i="2">
      <x v="2"/>
    </i>
  </colItems>
  <dataFields count="3">
    <dataField fld="0" subtotal="count" baseField="0" baseItem="0" numFmtId="165"/>
    <dataField name="  Revenue" fld="1" baseField="0" baseItem="0" numFmtId="166"/>
    <dataField name="  Profit" fld="2" baseField="0" baseItem="0" numFmtId="166"/>
  </dataFields>
  <formats count="7">
    <format dxfId="20">
      <pivotArea outline="0" collapsedLevelsAreSubtotals="1" fieldPosition="0">
        <references count="1">
          <reference field="4294967294" count="1" selected="0">
            <x v="0"/>
          </reference>
        </references>
      </pivotArea>
    </format>
    <format dxfId="19">
      <pivotArea outline="0" collapsedLevelsAreSubtotals="1" fieldPosition="0">
        <references count="1">
          <reference field="4294967294" count="2" selected="0">
            <x v="1"/>
            <x v="2"/>
          </reference>
        </references>
      </pivotArea>
    </format>
    <format dxfId="18">
      <pivotArea type="all" dataOnly="0" outline="0" fieldPosition="0"/>
    </format>
    <format dxfId="17">
      <pivotArea outline="0" collapsedLevelsAreSubtotals="1" fieldPosition="0"/>
    </format>
    <format dxfId="16">
      <pivotArea field="3" type="button" dataOnly="0" labelOnly="1" outline="0" axis="axisRow" fieldPosition="0"/>
    </format>
    <format dxfId="15">
      <pivotArea dataOnly="0" labelOnly="1" outline="0" fieldPosition="0">
        <references count="1">
          <reference field="3" count="0"/>
        </references>
      </pivotArea>
    </format>
    <format dxfId="14">
      <pivotArea dataOnly="0" labelOnly="1" outline="0" fieldPosition="0">
        <references count="1">
          <reference field="4294967294" count="3">
            <x v="0"/>
            <x v="1"/>
            <x v="2"/>
          </reference>
        </references>
      </pivotArea>
    </format>
  </format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Geography].[Country].&amp;[Franc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 COGS"/>
    <pivotHierarchy dragToData="1" caption="  Revenue"/>
    <pivotHierarchy dragToData="1" caption="  Profit"/>
    <pivotHierarchy dragToData="1" caption=" OrderQuantity"/>
    <pivotHierarchy dragToData="1"/>
    <pivotHierarchy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 measures]"/>
        <x15:activeTabTopLevelEntity name="[FactInternetSales]"/>
        <x15:activeTabTopLevelEntity name="[DimDate]"/>
        <x15:activeTabTopLevelEntity name="[DimGeograph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2036778-C572-49B0-9E5E-4C64D2536BD6}" name="PivotTable2" cacheId="124" applyNumberFormats="0" applyBorderFormats="0" applyFontFormats="0" applyPatternFormats="0" applyAlignmentFormats="0" applyWidthHeightFormats="1" dataCaption="Values" tag="64d8e0ba-023f-4301-b880-7dae2eb5ecb3" updatedVersion="8" minRefreshableVersion="3" useAutoFormatting="1" subtotalHiddenItems="1" itemPrintTitles="1" createdVersion="8" indent="0" outline="1" outlineData="1" multipleFieldFilters="0">
  <location ref="B2:J3" firstHeaderRow="0" firstDataRow="1" firstDataCol="0"/>
  <pivotFields count="11">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9">
    <i>
      <x/>
    </i>
    <i i="1">
      <x v="1"/>
    </i>
    <i i="2">
      <x v="2"/>
    </i>
    <i i="3">
      <x v="3"/>
    </i>
    <i i="4">
      <x v="4"/>
    </i>
    <i i="5">
      <x v="5"/>
    </i>
    <i i="6">
      <x v="6"/>
    </i>
    <i i="7">
      <x v="7"/>
    </i>
    <i i="8">
      <x v="8"/>
    </i>
  </colItems>
  <dataFields count="9">
    <dataField fld="0" subtotal="count" baseField="0" baseItem="0" numFmtId="165"/>
    <dataField name=" COGS" fld="1" baseField="0" baseItem="0" numFmtId="166"/>
    <dataField name=" Total Revenue" fld="2" baseField="0" baseItem="0" numFmtId="166"/>
    <dataField name=" Total Profit" fld="3" baseField="0" baseItem="0" numFmtId="166"/>
    <dataField name=" OrderQuantity" fld="4" baseField="0" baseItem="0" numFmtId="165"/>
    <dataField fld="5" subtotal="count" baseField="0" baseItem="0"/>
    <dataField fld="6" subtotal="count" baseField="0" baseItem="0"/>
    <dataField fld="7" subtotal="count" baseField="0" baseItem="0"/>
    <dataField fld="8" subtotal="count" baseField="0" baseItem="0"/>
  </dataFields>
  <formats count="3">
    <format dxfId="23">
      <pivotArea outline="0" collapsedLevelsAreSubtotals="1" fieldPosition="0">
        <references count="1">
          <reference field="4294967294" count="1" selected="0">
            <x v="0"/>
          </reference>
        </references>
      </pivotArea>
    </format>
    <format dxfId="22">
      <pivotArea outline="0" collapsedLevelsAreSubtotals="1" fieldPosition="0">
        <references count="1">
          <reference field="4294967294" count="1" selected="0">
            <x v="4"/>
          </reference>
        </references>
      </pivotArea>
    </format>
    <format dxfId="21">
      <pivotArea outline="0" collapsedLevelsAreSubtotals="1" fieldPosition="0">
        <references count="1">
          <reference field="4294967294" count="3" selected="0">
            <x v="1"/>
            <x v="2"/>
            <x v="3"/>
          </reference>
        </references>
      </pivotArea>
    </format>
  </formats>
  <pivotHierarchies count="60">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Date].[Year].&amp;[2007]"/>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Geography].[Country].&amp;[Franc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 COGS"/>
    <pivotHierarchy dragToData="1" caption=" Total Revenue"/>
    <pivotHierarchy dragToData="1" caption=" Total Profit"/>
    <pivotHierarchy dragToData="1" caption=" OrderQuantity"/>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 measures]"/>
        <x15:activeTabTopLevelEntity name="[FactInternetSales]"/>
        <x15:activeTabTopLevelEntity name="[DimDate]"/>
        <x15:activeTabTopLevelEntity name="[DimGeograph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2E9740E-814F-4FC6-AAFA-495C43D25D03}" name="PivotTable9" cacheId="128" applyNumberFormats="0" applyBorderFormats="0" applyFontFormats="0" applyPatternFormats="0" applyAlignmentFormats="0" applyWidthHeightFormats="1" dataCaption="Values" tag="0a490059-968b-4299-8808-0e8ae27da0de" updatedVersion="8" minRefreshableVersion="3" useAutoFormatting="1" subtotalHiddenItems="1" rowGrandTotals="0" colGrandTotals="0" itemPrintTitles="1" createdVersion="8" indent="0" compact="0" compactData="0" multipleFieldFilters="0" chartFormat="8">
  <location ref="Y2:Z4" firstHeaderRow="1" firstDataRow="1" firstDataCol="1"/>
  <pivotFields count="5">
    <pivotField dataField="1" compact="0" outline="0" subtotalTop="0" showAll="0" defaultSubtotal="0"/>
    <pivotField compact="0" allDrilled="1" outline="0" subtotalTop="0" showAll="0" dataSourceSort="1" defaultSubtotal="0" defaultAttributeDrillState="1"/>
    <pivotField compact="0" allDrilled="1" outline="0"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xis="axisRow" compact="0" allDrilled="1" outline="0" subtotalTop="0" showAll="0" dataSourceSort="1" defaultSubtotal="0" defaultAttributeDrillState="1">
      <items count="2">
        <item x="0"/>
        <item x="1"/>
      </items>
    </pivotField>
    <pivotField compact="0" allDrilled="1" outline="0" subtotalTop="0" showAll="0" dataSourceSort="1" defaultSubtotal="0" defaultAttributeDrillState="1"/>
  </pivotFields>
  <rowFields count="1">
    <field x="3"/>
  </rowFields>
  <rowItems count="2">
    <i>
      <x/>
    </i>
    <i>
      <x v="1"/>
    </i>
  </rowItems>
  <colItems count="1">
    <i/>
  </colItems>
  <dataFields count="1">
    <dataField name=" Total Profit" fld="0" baseField="0" baseItem="0" numFmtId="166"/>
  </dataFields>
  <formats count="1">
    <format dxfId="0">
      <pivotArea outline="0" collapsedLevelsAreSubtotals="1" fieldPosition="0">
        <references count="1">
          <reference field="4294967294" count="1" selected="0">
            <x v="0"/>
          </reference>
        </references>
      </pivotArea>
    </format>
  </formats>
  <chartFormats count="4">
    <chartFormat chart="3" format="2"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3" count="1" selected="0">
            <x v="0"/>
          </reference>
        </references>
      </pivotArea>
    </chartFormat>
    <chartFormat chart="7" format="8">
      <pivotArea type="data" outline="0" fieldPosition="0">
        <references count="2">
          <reference field="4294967294" count="1" selected="0">
            <x v="0"/>
          </reference>
          <reference field="3" count="1" selected="0">
            <x v="1"/>
          </reference>
        </references>
      </pivotArea>
    </chartFormat>
  </chartFormats>
  <pivotHierarchies count="60">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Date].[Year].&amp;[2007]"/>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Geography].[Country].&amp;[Franc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 COGS"/>
    <pivotHierarchy dragToData="1" caption=" Total Revenue"/>
    <pivotHierarchy dragToData="1" caption=" Total Profit"/>
    <pivotHierarchy dragToData="1" caption=" OrderQuantity"/>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 measures]"/>
        <x15:activeTabTopLevelEntity name="[FactInternetSales]"/>
        <x15:activeTabTopLevelEntity name="[DimDate]"/>
        <x15:activeTabTopLevelEntity name="[DimGeograph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ACE991F-8FAC-47F1-9343-8BEBB8B3D108}" name="PivotTable8" cacheId="127" applyNumberFormats="0" applyBorderFormats="0" applyFontFormats="0" applyPatternFormats="0" applyAlignmentFormats="0" applyWidthHeightFormats="1" dataCaption="Values" tag="7cca337f-b4f6-4117-861c-59b369ddec71" updatedVersion="8" minRefreshableVersion="3" useAutoFormatting="1" subtotalHiddenItems="1" rowGrandTotals="0" colGrandTotals="0" itemPrintTitles="1" createdVersion="8" indent="0" compact="0" compactData="0" multipleFieldFilters="0" chartFormat="4">
  <location ref="J2:K9" firstHeaderRow="1" firstDataRow="1" firstDataCol="1"/>
  <pivotFields count="4">
    <pivotField dataField="1" compact="0" outline="0" subtotalTop="0" showAll="0" defaultSubtotal="0"/>
    <pivotField compact="0" allDrilled="1" outline="0" subtotalTop="0" showAll="0" dataSourceSort="1" defaultSubtotal="0" defaultAttributeDrillState="1"/>
    <pivotField axis="axisRow" compact="0" allDrilled="1" outline="0"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compact="0" allDrilled="1" outline="0" subtotalTop="0" showAll="0" dataSourceSort="1" defaultSubtotal="0" defaultAttributeDrillState="1"/>
  </pivotFields>
  <rowFields count="1">
    <field x="2"/>
  </rowFields>
  <rowItems count="7">
    <i>
      <x/>
    </i>
    <i>
      <x v="2"/>
    </i>
    <i>
      <x v="6"/>
    </i>
    <i>
      <x v="1"/>
    </i>
    <i>
      <x v="3"/>
    </i>
    <i>
      <x v="4"/>
    </i>
    <i>
      <x v="5"/>
    </i>
  </rowItems>
  <colItems count="1">
    <i/>
  </colItems>
  <dataFields count="1">
    <dataField name=" Total Profit" fld="0" baseField="0" baseItem="0" numFmtId="166"/>
  </dataFields>
  <formats count="1">
    <format dxfId="1">
      <pivotArea outline="0" collapsedLevelsAreSubtotals="1" fieldPosition="0">
        <references count="1">
          <reference field="4294967294" count="1" selected="0">
            <x v="0"/>
          </reference>
        </references>
      </pivotArea>
    </format>
  </formats>
  <chartFormats count="1">
    <chartFormat chart="3" format="2" series="1">
      <pivotArea type="data" outline="0" fieldPosition="0">
        <references count="1">
          <reference field="4294967294" count="1" selected="0">
            <x v="0"/>
          </reference>
        </references>
      </pivotArea>
    </chartFormat>
  </chartFormats>
  <pivotHierarchies count="60">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Date].[Year].&amp;[2007]"/>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Geography].[Country].&amp;[Franc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 COGS"/>
    <pivotHierarchy dragToData="1" caption=" Total Revenue"/>
    <pivotHierarchy dragToData="1" caption=" Total Profit"/>
    <pivotHierarchy dragToData="1" caption=" OrderQuantity"/>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 measures]"/>
        <x15:activeTabTopLevelEntity name="[FactInternetSales]"/>
        <x15:activeTabTopLevelEntity name="[DimDate]"/>
        <x15:activeTabTopLevelEntity name="[DimGeograph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58AF078-E2E4-4F14-93DB-A2B3500ED758}" name="PivotTable1" cacheId="129" applyNumberFormats="0" applyBorderFormats="0" applyFontFormats="0" applyPatternFormats="0" applyAlignmentFormats="0" applyWidthHeightFormats="1" dataCaption="Values" missingCaption="0" tag="ffff767f-bbfa-40b4-9e3f-a3f4822578d0" updatedVersion="8" minRefreshableVersion="3" useAutoFormatting="1" subtotalHiddenItems="1" rowGrandTotals="0" colGrandTotals="0" itemPrintTitles="1" createdVersion="8" indent="0" showEmptyRow="1" showEmptyCol="1" compact="0" compactData="0" multipleFieldFilters="0" chartFormat="8">
  <location ref="AE2:AG6" firstHeaderRow="0" firstDataRow="1" firstDataCol="1"/>
  <pivotFields count="6">
    <pivotField dataField="1" compact="0" outline="0" subtotalTop="0" showAll="0" defaultSubtotal="0"/>
    <pivotField compact="0" allDrilled="1" outline="0" subtotalTop="0" showAll="0" dataSourceSort="1" defaultSubtotal="0" defaultAttributeDrillState="1"/>
    <pivotField compact="0" allDrilled="1" outline="0"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xis="axisRow" compact="0" allDrilled="1" outline="0" subtotalTop="0" showAll="0" dataSourceSort="1" defaultSubtotal="0" defaultAttributeDrillState="1">
      <items count="4">
        <item x="0"/>
        <item x="1"/>
        <item x="2"/>
        <item x="3"/>
      </items>
    </pivotField>
    <pivotField compact="0" allDrilled="1" outline="0"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3"/>
  </rowFields>
  <rowItems count="4">
    <i>
      <x/>
    </i>
    <i>
      <x v="1"/>
    </i>
    <i>
      <x v="2"/>
    </i>
    <i>
      <x v="3"/>
    </i>
  </rowItems>
  <colFields count="1">
    <field x="-2"/>
  </colFields>
  <colItems count="2">
    <i>
      <x/>
    </i>
    <i i="1">
      <x v="1"/>
    </i>
  </colItems>
  <dataFields count="2">
    <dataField name=" Total Profit" fld="0" baseField="0" baseItem="0" numFmtId="166"/>
    <dataField name="Sum of Total Profit" fld="5" showDataAs="percentOfTotal" baseField="0" baseItem="0" numFmtId="9">
      <extLst>
        <ext xmlns:x14="http://schemas.microsoft.com/office/spreadsheetml/2009/9/main" uri="{E15A36E0-9728-4e99-A89B-3F7291B0FE68}">
          <x14:dataField sourceField="0" uniqueName="[__Xl2].[Measures].[Sum of Total Profit]"/>
        </ext>
      </extLst>
    </dataField>
  </dataFields>
  <formats count="3">
    <format dxfId="4">
      <pivotArea outline="0" collapsedLevelsAreSubtotals="1" fieldPosition="0">
        <references count="1">
          <reference field="4294967294" count="1" selected="0">
            <x v="0"/>
          </reference>
        </references>
      </pivotArea>
    </format>
    <format dxfId="3">
      <pivotArea outline="0" fieldPosition="0">
        <references count="1">
          <reference field="4294967294" count="1">
            <x v="1"/>
          </reference>
        </references>
      </pivotArea>
    </format>
    <format dxfId="2">
      <pivotArea outline="0" fieldPosition="0">
        <references count="1">
          <reference field="4294967294" count="1" selected="0">
            <x v="1"/>
          </reference>
        </references>
      </pivotArea>
    </format>
  </formats>
  <chartFormats count="2">
    <chartFormat chart="3" format="2"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s>
  <pivotHierarchies count="6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Date].[Year].&amp;[2007]"/>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Geography].[Country].&amp;[Franc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 COGS"/>
    <pivotHierarchy dragToData="1" caption=" Total Revenue"/>
    <pivotHierarchy dragToData="1" caption=" Total Profit"/>
    <pivotHierarchy dragToData="1" caption=" OrderQuantity"/>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 measures]"/>
        <x15:activeTabTopLevelEntity name="[FactInternetSales]"/>
        <x15:activeTabTopLevelEntity name="[DimDate]"/>
        <x15:activeTabTopLevelEntity name="[DimGeograph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9F685A1-F52A-4B94-9E17-807779C3A1E7}" name="PivotTable2" cacheId="126" applyNumberFormats="0" applyBorderFormats="0" applyFontFormats="0" applyPatternFormats="0" applyAlignmentFormats="0" applyWidthHeightFormats="1" dataCaption="Values" tag="c2dce1cb-3824-456d-8718-170ca43a114b" updatedVersion="8" minRefreshableVersion="3" useAutoFormatting="1" subtotalHiddenItems="1" rowGrandTotals="0" colGrandTotals="0" itemPrintTitles="1" createdVersion="8" indent="0" compact="0" compactData="0" multipleFieldFilters="0" chartFormat="4">
  <location ref="B2:C14" firstHeaderRow="1" firstDataRow="1" firstDataCol="1"/>
  <pivotFields count="4">
    <pivotField dataField="1" compact="0" outline="0" subtotalTop="0" showAll="0" defaultSubtotal="0"/>
    <pivotField compact="0" allDrilled="1" outline="0" subtotalTop="0" showAll="0" dataSourceSort="1" defaultSubtotal="0" defaultAttributeDrillState="1"/>
    <pivotField axis="axisRow" compact="0" allDrilled="1" outline="0" subtotalTop="0" showAll="0" dataSourceSort="1" defaultSubtotal="0" defaultAttributeDrillState="1">
      <items count="12">
        <item x="0"/>
        <item x="1"/>
        <item x="2"/>
        <item x="3"/>
        <item x="4"/>
        <item x="5"/>
        <item x="6"/>
        <item x="7"/>
        <item x="8"/>
        <item x="9"/>
        <item x="10"/>
        <item x="11"/>
      </items>
    </pivotField>
    <pivotField compact="0" allDrilled="1" outline="0" subtotalTop="0" showAll="0" dataSourceSort="1" defaultSubtotal="0" defaultAttributeDrillState="1"/>
  </pivotFields>
  <rowFields count="1">
    <field x="2"/>
  </rowFields>
  <rowItems count="12">
    <i>
      <x/>
    </i>
    <i>
      <x v="1"/>
    </i>
    <i>
      <x v="2"/>
    </i>
    <i>
      <x v="3"/>
    </i>
    <i>
      <x v="4"/>
    </i>
    <i>
      <x v="5"/>
    </i>
    <i>
      <x v="6"/>
    </i>
    <i>
      <x v="7"/>
    </i>
    <i>
      <x v="8"/>
    </i>
    <i>
      <x v="9"/>
    </i>
    <i>
      <x v="10"/>
    </i>
    <i>
      <x v="11"/>
    </i>
  </rowItems>
  <colItems count="1">
    <i/>
  </colItems>
  <dataFields count="1">
    <dataField name=" Total Profit" fld="0" baseField="0" baseItem="0" numFmtId="169"/>
  </dataFields>
  <formats count="2">
    <format dxfId="6">
      <pivotArea outline="0" collapsedLevelsAreSubtotals="1" fieldPosition="0">
        <references count="1">
          <reference field="4294967294" count="1" selected="0">
            <x v="0"/>
          </reference>
        </references>
      </pivotArea>
    </format>
    <format dxfId="5">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60">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Date].[Year].&amp;[2007]"/>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Geography].[Country].&amp;[Franc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 COGS"/>
    <pivotHierarchy dragToData="1" caption=" Total Revenue"/>
    <pivotHierarchy dragToData="1" caption=" Total Profit"/>
    <pivotHierarchy dragToData="1" caption=" OrderQuantity"/>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 measures]"/>
        <x15:activeTabTopLevelEntity name="[FactInternetSales]"/>
        <x15:activeTabTopLevelEntity name="[DimDate]"/>
        <x15:activeTabTopLevelEntity name="[DimGeograph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FB29885D-15EA-4F61-9A8E-078EE7D86135}" sourceName="[DimDate].[Year]">
  <pivotTables>
    <pivotTable tabId="1" name="PivotTable2"/>
    <pivotTable tabId="1" name="PivotTable6"/>
    <pivotTable tabId="4" name="PivotTable2"/>
    <pivotTable tabId="4" name="PivotTable8"/>
    <pivotTable tabId="4" name="PivotTable9"/>
    <pivotTable tabId="4" name="PivotTable1"/>
  </pivotTables>
  <data>
    <olap pivotCacheId="1633456094">
      <levels count="2">
        <level uniqueName="[DimDate].[Year].[(All)]" sourceCaption="(All)" count="0"/>
        <level uniqueName="[DimDate].[Year].[Year]" sourceCaption="Year" count="4">
          <ranges>
            <range startItem="0">
              <i n="[DimDate].[Year].&amp;[2005]" c="2005"/>
              <i n="[DimDate].[Year].&amp;[2006]" c="2006"/>
              <i n="[DimDate].[Year].&amp;[2007]" c="2007"/>
              <i n="[DimDate].[Year].&amp;[2008]" c="2008"/>
            </range>
          </ranges>
        </level>
      </levels>
      <selections count="1">
        <selection n="[DimDate].[Year].&amp;[2007]"/>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C63A9697-2335-40AF-B2F6-0EDDB2970C64}" sourceName="[DimDate].[Month Name]">
  <pivotTables>
    <pivotTable tabId="1" name="PivotTable7"/>
  </pivotTables>
  <data>
    <olap pivotCacheId="1391944743">
      <levels count="2">
        <level uniqueName="[DimDate].[Month Name].[(All)]" sourceCaption="(All)" count="0"/>
        <level uniqueName="[DimDate].[Month Name].[Month Name]" sourceCaption="Month Name" count="12">
          <ranges>
            <range startItem="0">
              <i n="[DimDate].[Month Name].&amp;[Jan]" c="Jan"/>
              <i n="[DimDate].[Month Name].&amp;[Feb]" c="Feb"/>
              <i n="[DimDate].[Month Name].&amp;[Mar]" c="Mar"/>
              <i n="[DimDate].[Month Name].&amp;[Apr]" c="Apr"/>
              <i n="[DimDate].[Month Name].&amp;[May]" c="May"/>
              <i n="[DimDate].[Month Name].&amp;[Jun]" c="Jun"/>
              <i n="[DimDate].[Month Name].&amp;[Jul]" c="Jul"/>
              <i n="[DimDate].[Month Name].&amp;[Aug]" c="Aug"/>
              <i n="[DimDate].[Month Name].&amp;[Sep]" c="Sep"/>
              <i n="[DimDate].[Month Name].&amp;[Oct]" c="Oct"/>
              <i n="[DimDate].[Month Name].&amp;[Nov]" c="Nov"/>
              <i n="[DimDate].[Month Name].&amp;[Dec]" c="Dec"/>
            </range>
          </ranges>
        </level>
      </levels>
      <selections count="1">
        <selection n="[DimDate].[Month Name].&amp;[Feb]"/>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492726B0-7A71-41AF-A680-C60BCE082686}" sourceName="[DimGeography].[Country]">
  <pivotTables>
    <pivotTable tabId="4" name="PivotTable1"/>
    <pivotTable tabId="4" name="PivotTable9"/>
    <pivotTable tabId="4" name="PivotTable8"/>
    <pivotTable tabId="4" name="PivotTable2"/>
    <pivotTable tabId="1" name="PivotTable3"/>
    <pivotTable tabId="1" name="PivotTable2"/>
    <pivotTable tabId="1" name="PivotTable7"/>
  </pivotTables>
  <data>
    <olap pivotCacheId="1633456094">
      <levels count="2">
        <level uniqueName="[DimGeography].[Country].[(All)]" sourceCaption="(All)" count="0"/>
        <level uniqueName="[DimGeography].[Country].[Country]" sourceCaption="Country" count="6">
          <ranges>
            <range startItem="0">
              <i n="[DimGeography].[Country].&amp;[Australia]" c="Australia"/>
              <i n="[DimGeography].[Country].&amp;[Canada]" c="Canada"/>
              <i n="[DimGeography].[Country].&amp;[France]" c="France"/>
              <i n="[DimGeography].[Country].&amp;[Germany]" c="Germany"/>
              <i n="[DimGeography].[Country].&amp;[United Kingdom]" c="United Kingdom"/>
              <i n="[DimGeography].[Country].&amp;[United States]" c="United States"/>
            </range>
          </ranges>
        </level>
      </levels>
      <selections count="1">
        <selection n="[DimGeography].[Country].&amp;[France]"/>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BCDC9153-618B-4AB5-9BA6-04BDF56118F1}" cache="Slicer_Year" caption="Year" columnCount="4" showCaption="0" level="1" style="SlicerStyleLight1 2" rowHeight="241300"/>
  <slicer name="Month Name" xr10:uid="{CADAD442-4841-466C-AA92-7F3FAE3ACC64}" cache="Slicer_Month_Name" caption="Month Name" columnCount="3" showCaption="0" level="1" style="SlicerStyleLight1 2" rowHeight="252000"/>
  <slicer name="Country" xr10:uid="{C5B828C5-DEA3-4794-9310-CF553E95BFD0}" cache="Slicer_Country" caption="Country" columnCount="2" showCaption="0" level="1" style="SlicerStyleLight1 2" rowHeight="468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1.xml"/><Relationship Id="rId6" Type="http://schemas.microsoft.com/office/2007/relationships/slicer" Target="../slicers/slicer1.xml"/><Relationship Id="rId5" Type="http://schemas.openxmlformats.org/officeDocument/2006/relationships/ctrlProp" Target="../ctrlProps/ctrlProp3.xml"/><Relationship Id="rId4" Type="http://schemas.openxmlformats.org/officeDocument/2006/relationships/ctrlProp" Target="../ctrlProps/ctrlProp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4"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81A109-FF3F-4751-B986-5CB629E9D5BE}">
  <dimension ref="A2:AB46"/>
  <sheetViews>
    <sheetView topLeftCell="M1" zoomScale="90" zoomScaleNormal="90" workbookViewId="0">
      <selection activeCell="T5" sqref="T5"/>
    </sheetView>
  </sheetViews>
  <sheetFormatPr defaultRowHeight="14.5" x14ac:dyDescent="0.35"/>
  <cols>
    <col min="2" max="2" width="11.81640625" bestFit="1" customWidth="1"/>
    <col min="3" max="3" width="7.1796875" bestFit="1" customWidth="1"/>
    <col min="4" max="4" width="13.6328125" bestFit="1" customWidth="1"/>
    <col min="5" max="5" width="11" bestFit="1" customWidth="1"/>
    <col min="6" max="6" width="13.90625" bestFit="1" customWidth="1"/>
    <col min="7" max="7" width="11.08984375" bestFit="1" customWidth="1"/>
    <col min="8" max="8" width="12.54296875" bestFit="1" customWidth="1"/>
    <col min="9" max="9" width="6.81640625" bestFit="1" customWidth="1"/>
    <col min="10" max="10" width="13.6328125" bestFit="1" customWidth="1"/>
    <col min="13" max="13" width="1.1796875" style="13" customWidth="1"/>
    <col min="15" max="15" width="7.1796875" bestFit="1" customWidth="1"/>
    <col min="16" max="16" width="11.81640625" bestFit="1" customWidth="1"/>
    <col min="17" max="17" width="8.453125" bestFit="1" customWidth="1"/>
    <col min="18" max="18" width="13.6328125" bestFit="1" customWidth="1"/>
    <col min="19" max="19" width="11" bestFit="1" customWidth="1"/>
    <col min="20" max="20" width="13.90625" bestFit="1" customWidth="1"/>
    <col min="21" max="21" width="13.6328125" bestFit="1" customWidth="1"/>
    <col min="22" max="22" width="16.6328125" customWidth="1"/>
    <col min="23" max="23" width="7.1796875" bestFit="1" customWidth="1"/>
    <col min="25" max="25" width="17" bestFit="1" customWidth="1"/>
    <col min="27" max="27" width="15" bestFit="1" customWidth="1"/>
    <col min="28" max="28" width="16.08984375" bestFit="1" customWidth="1"/>
  </cols>
  <sheetData>
    <row r="2" spans="2:28" x14ac:dyDescent="0.35">
      <c r="B2" t="s">
        <v>0</v>
      </c>
      <c r="C2" t="s">
        <v>5</v>
      </c>
      <c r="D2" t="s">
        <v>6</v>
      </c>
      <c r="E2" t="s">
        <v>7</v>
      </c>
      <c r="F2" t="s">
        <v>8</v>
      </c>
      <c r="G2" t="s">
        <v>1</v>
      </c>
      <c r="H2" t="s">
        <v>2</v>
      </c>
      <c r="I2" t="s">
        <v>3</v>
      </c>
      <c r="J2" t="s">
        <v>4</v>
      </c>
      <c r="O2" s="14" t="s">
        <v>9</v>
      </c>
      <c r="P2" t="s">
        <v>0</v>
      </c>
      <c r="Q2" t="s">
        <v>5</v>
      </c>
      <c r="R2" t="s">
        <v>6</v>
      </c>
      <c r="S2" t="s">
        <v>7</v>
      </c>
      <c r="T2" t="s">
        <v>8</v>
      </c>
      <c r="U2" t="s">
        <v>4</v>
      </c>
      <c r="W2" s="6" t="s">
        <v>9</v>
      </c>
      <c r="Y2" t="s">
        <v>20</v>
      </c>
    </row>
    <row r="3" spans="2:28" x14ac:dyDescent="0.35">
      <c r="B3" s="3">
        <v>2291</v>
      </c>
      <c r="C3" s="4">
        <v>6039340.5271000033</v>
      </c>
      <c r="D3" s="4">
        <v>10273625.11300005</v>
      </c>
      <c r="E3" s="4">
        <v>4234284.5858999854</v>
      </c>
      <c r="F3" s="3">
        <v>23578</v>
      </c>
      <c r="G3" s="1">
        <v>606</v>
      </c>
      <c r="H3" s="1">
        <v>131</v>
      </c>
      <c r="I3" s="1">
        <v>475</v>
      </c>
      <c r="J3" s="2">
        <v>0.41215097293573638</v>
      </c>
      <c r="O3">
        <v>2006</v>
      </c>
      <c r="P3" s="3">
        <v>11</v>
      </c>
      <c r="Q3" s="4">
        <v>211550.7568</v>
      </c>
      <c r="R3" s="4">
        <v>354046.60319999995</v>
      </c>
      <c r="S3" s="4">
        <v>142495.84640000001</v>
      </c>
      <c r="T3" s="3">
        <v>121</v>
      </c>
      <c r="U3" s="2">
        <v>0.40247765438807076</v>
      </c>
      <c r="W3" s="7">
        <v>2007</v>
      </c>
      <c r="Y3">
        <f>COUNTA(W3:W6)</f>
        <v>1</v>
      </c>
    </row>
    <row r="4" spans="2:28" x14ac:dyDescent="0.35">
      <c r="O4">
        <v>2007</v>
      </c>
      <c r="P4" s="3">
        <v>26</v>
      </c>
      <c r="Q4" s="4">
        <v>201514.51319999996</v>
      </c>
      <c r="R4" s="4">
        <v>343737.15640000004</v>
      </c>
      <c r="S4" s="4">
        <v>142222.64320000002</v>
      </c>
      <c r="T4" s="3">
        <v>203</v>
      </c>
      <c r="U4" s="2">
        <v>0.41375405757560402</v>
      </c>
    </row>
    <row r="5" spans="2:28" x14ac:dyDescent="0.35">
      <c r="C5" s="5" t="s">
        <v>10</v>
      </c>
      <c r="D5" s="5">
        <v>3</v>
      </c>
      <c r="O5">
        <v>2008</v>
      </c>
      <c r="P5" s="3">
        <v>471</v>
      </c>
      <c r="Q5" s="4">
        <v>997468.82779999985</v>
      </c>
      <c r="R5" s="4">
        <v>1703631.9399999988</v>
      </c>
      <c r="S5" s="4">
        <v>706163.11219999997</v>
      </c>
      <c r="T5" s="3">
        <v>4774</v>
      </c>
      <c r="U5" s="2">
        <v>0.41450450394819466</v>
      </c>
    </row>
    <row r="7" spans="2:28" x14ac:dyDescent="0.35">
      <c r="B7" s="6" t="s">
        <v>9</v>
      </c>
      <c r="C7" s="7" t="s">
        <v>0</v>
      </c>
      <c r="D7" s="7" t="s">
        <v>18</v>
      </c>
      <c r="E7" s="7" t="s">
        <v>19</v>
      </c>
      <c r="Y7" s="18" t="s">
        <v>21</v>
      </c>
      <c r="Z7" s="18" t="s">
        <v>9</v>
      </c>
      <c r="AA7" s="18" t="s">
        <v>24</v>
      </c>
      <c r="AB7" s="18" t="s">
        <v>15</v>
      </c>
    </row>
    <row r="8" spans="2:28" x14ac:dyDescent="0.35">
      <c r="B8" s="7">
        <v>2005</v>
      </c>
      <c r="C8" s="8">
        <v>59</v>
      </c>
      <c r="D8" s="9">
        <v>1667134.4908000005</v>
      </c>
      <c r="E8" s="9">
        <v>674437.3679999999</v>
      </c>
      <c r="Y8" s="7" t="s">
        <v>22</v>
      </c>
      <c r="Z8" s="7">
        <f>IF(Y3=1,W3,0)</f>
        <v>2007</v>
      </c>
      <c r="AA8" s="9">
        <f>IFERROR(VLOOKUP(Z8,lookup,5,0),0)</f>
        <v>142222.64320000002</v>
      </c>
      <c r="AB8" s="15">
        <f>IFERROR(AA8/SUM($AA$8:$AA$9),0)</f>
        <v>0.49952022223708792</v>
      </c>
    </row>
    <row r="9" spans="2:28" x14ac:dyDescent="0.35">
      <c r="B9" s="7">
        <v>2006</v>
      </c>
      <c r="C9" s="8">
        <v>233</v>
      </c>
      <c r="D9" s="9">
        <v>5454127.9142000023</v>
      </c>
      <c r="E9" s="9">
        <v>2207096.5689999997</v>
      </c>
      <c r="Y9" s="7" t="s">
        <v>23</v>
      </c>
      <c r="Z9" s="7">
        <f>W3-1</f>
        <v>2006</v>
      </c>
      <c r="AA9" s="9">
        <f>IFERROR(VLOOKUP(Z9,lookup,5,0),0)</f>
        <v>142495.84640000001</v>
      </c>
      <c r="AB9" s="15">
        <f>IFERROR(AA9/SUM($AA$8:$AA$9),0)</f>
        <v>0.50047977776291208</v>
      </c>
    </row>
    <row r="10" spans="2:28" x14ac:dyDescent="0.35">
      <c r="B10" s="7">
        <v>2007</v>
      </c>
      <c r="C10" s="8">
        <v>2291</v>
      </c>
      <c r="D10" s="9">
        <v>10273625.11300005</v>
      </c>
      <c r="E10" s="9">
        <v>4234284.5858999854</v>
      </c>
      <c r="Y10" s="4"/>
    </row>
    <row r="11" spans="2:28" x14ac:dyDescent="0.35">
      <c r="B11" s="7">
        <v>2008</v>
      </c>
      <c r="C11" s="8">
        <v>2975</v>
      </c>
      <c r="D11" s="9">
        <v>9662977.0700000618</v>
      </c>
      <c r="E11" s="9">
        <v>4009847.7755999938</v>
      </c>
      <c r="Y11" s="17" t="s">
        <v>25</v>
      </c>
      <c r="Z11" s="17"/>
      <c r="AA11" s="17"/>
      <c r="AB11" s="19">
        <f>AB8-AB9</f>
        <v>-9.5955552582416281E-4</v>
      </c>
    </row>
    <row r="14" spans="2:28" x14ac:dyDescent="0.35">
      <c r="Y14" s="18" t="s">
        <v>26</v>
      </c>
      <c r="Z14" s="18" t="s">
        <v>9</v>
      </c>
      <c r="AA14" s="18" t="s">
        <v>27</v>
      </c>
      <c r="AB14" s="18" t="s">
        <v>15</v>
      </c>
    </row>
    <row r="15" spans="2:28" x14ac:dyDescent="0.35">
      <c r="Y15" s="7" t="s">
        <v>22</v>
      </c>
      <c r="Z15" s="7">
        <f>IF(Y3=1,W3,0)</f>
        <v>2007</v>
      </c>
      <c r="AA15" s="9">
        <f>IFERROR(VLOOKUP(Z15,lookup,4,0),0)</f>
        <v>343737.15640000004</v>
      </c>
      <c r="AB15" s="15">
        <f>AA15/SUM($AA$15:$AA$16)</f>
        <v>0.49261272087651498</v>
      </c>
    </row>
    <row r="16" spans="2:28" x14ac:dyDescent="0.35">
      <c r="B16" s="7" t="str">
        <f>B7</f>
        <v>Year</v>
      </c>
      <c r="C16" s="7" t="str" cm="1">
        <f t="array" ref="C16">_xlfn.IFS($D$5=1,D7,$D$5=2,E7,$D$5=3,C7)</f>
        <v>#Transaction</v>
      </c>
      <c r="D16" s="7" t="str">
        <f>"Average"&amp;C16</f>
        <v>Average#Transaction</v>
      </c>
      <c r="E16" s="7" t="s">
        <v>11</v>
      </c>
      <c r="G16" t="s">
        <v>17</v>
      </c>
      <c r="Y16" s="7" t="s">
        <v>23</v>
      </c>
      <c r="Z16" s="7">
        <f>W3-1</f>
        <v>2006</v>
      </c>
      <c r="AA16" s="9">
        <f>IFERROR(VLOOKUP(Z16,lookup,4,0),0)</f>
        <v>354046.60319999995</v>
      </c>
      <c r="AB16" s="15">
        <f>AA16/SUM($AA$15:$AA$16)</f>
        <v>0.50738727912348502</v>
      </c>
    </row>
    <row r="17" spans="1:28" x14ac:dyDescent="0.35">
      <c r="B17" s="7">
        <f t="shared" ref="B17:B20" si="0">B8</f>
        <v>2005</v>
      </c>
      <c r="C17" s="12" cm="1">
        <f t="array" ref="C17">_xlfn.IFS($D$5=1,D8,$D$5=2,E8,$D$5=3,C8)</f>
        <v>59</v>
      </c>
      <c r="D17" s="10">
        <f>AVERAGE($C$17:$C$20)</f>
        <v>1389.5</v>
      </c>
      <c r="E17" s="7" t="str">
        <f>IF(C17&gt;D17,C17,"")</f>
        <v/>
      </c>
      <c r="G17" t="str">
        <f>" of "&amp;C16&amp; " came from the highlighted years"</f>
        <v xml:space="preserve"> of #Transaction came from the highlighted years</v>
      </c>
      <c r="Y17" s="4"/>
    </row>
    <row r="18" spans="1:28" x14ac:dyDescent="0.35">
      <c r="B18" s="7">
        <f t="shared" si="0"/>
        <v>2006</v>
      </c>
      <c r="C18" s="12" cm="1">
        <f t="array" ref="C18">_xlfn.IFS($D$5=1,D9,$D$5=2,E9,$D$5=3,C9)</f>
        <v>233</v>
      </c>
      <c r="D18" s="10">
        <f t="shared" ref="D18:D20" si="1">AVERAGE($C$17:$C$20)</f>
        <v>1389.5</v>
      </c>
      <c r="E18" s="7" t="str">
        <f t="shared" ref="E18:E20" si="2">IF(C18&gt;D18,C18,"")</f>
        <v/>
      </c>
      <c r="Y18" s="17" t="s">
        <v>25</v>
      </c>
      <c r="Z18" s="17"/>
      <c r="AA18" s="17"/>
      <c r="AB18" s="19">
        <f>AB15-AB16</f>
        <v>-1.4774558246970049E-2</v>
      </c>
    </row>
    <row r="19" spans="1:28" x14ac:dyDescent="0.35">
      <c r="B19" s="7">
        <f t="shared" si="0"/>
        <v>2007</v>
      </c>
      <c r="C19" s="12" cm="1">
        <f t="array" ref="C19">_xlfn.IFS($D$5=1,D10,$D$5=2,E10,$D$5=3,C10)</f>
        <v>2291</v>
      </c>
      <c r="D19" s="10">
        <f t="shared" si="1"/>
        <v>1389.5</v>
      </c>
      <c r="E19" s="7">
        <f t="shared" si="2"/>
        <v>2291</v>
      </c>
    </row>
    <row r="20" spans="1:28" x14ac:dyDescent="0.35">
      <c r="B20" s="7">
        <f t="shared" si="0"/>
        <v>2008</v>
      </c>
      <c r="C20" s="12" cm="1">
        <f t="array" ref="C20">_xlfn.IFS($D$5=1,D11,$D$5=2,E11,$D$5=3,C11)</f>
        <v>2975</v>
      </c>
      <c r="D20" s="10">
        <f t="shared" si="1"/>
        <v>1389.5</v>
      </c>
      <c r="E20" s="7">
        <f t="shared" si="2"/>
        <v>2975</v>
      </c>
    </row>
    <row r="21" spans="1:28" x14ac:dyDescent="0.35">
      <c r="Y21" s="18" t="s">
        <v>29</v>
      </c>
      <c r="Z21" s="18" t="s">
        <v>9</v>
      </c>
      <c r="AA21" s="18" t="s">
        <v>28</v>
      </c>
      <c r="AB21" s="18" t="s">
        <v>15</v>
      </c>
    </row>
    <row r="22" spans="1:28" x14ac:dyDescent="0.35">
      <c r="Y22" s="7" t="s">
        <v>22</v>
      </c>
      <c r="Z22" s="7">
        <f>IF(Y3=1,W3,0)</f>
        <v>2007</v>
      </c>
      <c r="AA22" s="9">
        <f>IFERROR(VLOOKUP(Z22,lookup,3,0),0)</f>
        <v>201514.51319999996</v>
      </c>
      <c r="AB22" s="15">
        <f>AA22/SUM($AA$22:$AA$23)</f>
        <v>0.48785150395238985</v>
      </c>
    </row>
    <row r="23" spans="1:28" x14ac:dyDescent="0.35">
      <c r="B23" t="s">
        <v>13</v>
      </c>
      <c r="Y23" s="7" t="s">
        <v>23</v>
      </c>
      <c r="Z23" s="7">
        <f>W3-1</f>
        <v>2006</v>
      </c>
      <c r="AA23" s="9">
        <f>IFERROR(VLOOKUP(Z23,lookup,3,0),0)</f>
        <v>211550.7568</v>
      </c>
      <c r="AB23" s="15">
        <f>AA23/SUM($AA$22:$AA$23)</f>
        <v>0.51214849604761015</v>
      </c>
    </row>
    <row r="24" spans="1:28" x14ac:dyDescent="0.35">
      <c r="A24" t="s">
        <v>14</v>
      </c>
      <c r="B24">
        <f>SUM(E17:E20)</f>
        <v>5266</v>
      </c>
      <c r="Y24" s="4"/>
    </row>
    <row r="25" spans="1:28" x14ac:dyDescent="0.35">
      <c r="A25" t="s">
        <v>15</v>
      </c>
      <c r="B25" s="11">
        <f>B24/SUM(C17:C20)</f>
        <v>0.94746311622885926</v>
      </c>
      <c r="Y25" s="17" t="s">
        <v>25</v>
      </c>
      <c r="Z25" s="17"/>
      <c r="AA25" s="17"/>
      <c r="AB25" s="19">
        <f>AB22-AB23</f>
        <v>-2.4296992095220293E-2</v>
      </c>
    </row>
    <row r="28" spans="1:28" x14ac:dyDescent="0.35">
      <c r="Y28" s="18" t="s">
        <v>35</v>
      </c>
      <c r="Z28" s="18" t="s">
        <v>9</v>
      </c>
      <c r="AA28" s="18" t="s">
        <v>30</v>
      </c>
      <c r="AB28" s="18" t="s">
        <v>15</v>
      </c>
    </row>
    <row r="29" spans="1:28" x14ac:dyDescent="0.35">
      <c r="Y29" s="7" t="s">
        <v>22</v>
      </c>
      <c r="Z29" s="7">
        <f>IF(Y3=1,W3,0)</f>
        <v>2007</v>
      </c>
      <c r="AA29" s="20">
        <f>IFERROR(VLOOKUP(Z29,lookup,7,0),0)</f>
        <v>0.41375405757560402</v>
      </c>
      <c r="AB29" s="15">
        <f>AA29/SUM($AA$29:$AA$30)</f>
        <v>0.50690759928967022</v>
      </c>
    </row>
    <row r="30" spans="1:28" x14ac:dyDescent="0.35">
      <c r="Y30" s="7" t="s">
        <v>23</v>
      </c>
      <c r="Z30" s="7">
        <f>W3-1</f>
        <v>2006</v>
      </c>
      <c r="AA30" s="20">
        <f>IFERROR(VLOOKUP(Z30,lookup,7,0),0)</f>
        <v>0.40247765438807076</v>
      </c>
      <c r="AB30" s="15">
        <f>AA30/SUM($AA$29:$AA$30)</f>
        <v>0.49309240071032967</v>
      </c>
    </row>
    <row r="31" spans="1:28" x14ac:dyDescent="0.35">
      <c r="Y31" s="4"/>
    </row>
    <row r="32" spans="1:28" x14ac:dyDescent="0.35">
      <c r="Y32" s="17" t="s">
        <v>25</v>
      </c>
      <c r="Z32" s="17"/>
      <c r="AA32" s="17"/>
      <c r="AB32" s="19">
        <f>AB29-AB30</f>
        <v>1.3815198579340549E-2</v>
      </c>
    </row>
    <row r="35" spans="25:28" x14ac:dyDescent="0.35">
      <c r="Y35" s="18" t="s">
        <v>31</v>
      </c>
      <c r="Z35" s="18" t="s">
        <v>9</v>
      </c>
      <c r="AA35" s="18" t="s">
        <v>32</v>
      </c>
      <c r="AB35" s="18" t="s">
        <v>15</v>
      </c>
    </row>
    <row r="36" spans="25:28" x14ac:dyDescent="0.35">
      <c r="Y36" s="7" t="s">
        <v>22</v>
      </c>
      <c r="Z36" s="7">
        <f>IF(Y3=1,W3,0)</f>
        <v>2007</v>
      </c>
      <c r="AA36" s="21">
        <f>IFERROR(VLOOKUP(Z36,lookup,6,0),0)</f>
        <v>203</v>
      </c>
      <c r="AB36" s="15">
        <f>AA36/SUM($AA$36:$AA$37)</f>
        <v>0.62654320987654322</v>
      </c>
    </row>
    <row r="37" spans="25:28" x14ac:dyDescent="0.35">
      <c r="Y37" s="7" t="s">
        <v>23</v>
      </c>
      <c r="Z37" s="7">
        <f>W3-1</f>
        <v>2006</v>
      </c>
      <c r="AA37" s="21">
        <f>IFERROR(VLOOKUP(Z37,lookup,6,0),0)</f>
        <v>121</v>
      </c>
      <c r="AB37" s="15">
        <f>AA37/SUM($AA$36:$AA$37)</f>
        <v>0.37345679012345678</v>
      </c>
    </row>
    <row r="38" spans="25:28" x14ac:dyDescent="0.35">
      <c r="Y38" s="4"/>
    </row>
    <row r="39" spans="25:28" x14ac:dyDescent="0.35">
      <c r="Y39" s="17" t="s">
        <v>25</v>
      </c>
      <c r="Z39" s="17"/>
      <c r="AA39" s="17"/>
      <c r="AB39" s="19">
        <f>AB36-AB37</f>
        <v>0.25308641975308643</v>
      </c>
    </row>
    <row r="42" spans="25:28" x14ac:dyDescent="0.35">
      <c r="Y42" s="18" t="s">
        <v>33</v>
      </c>
      <c r="Z42" s="18" t="s">
        <v>9</v>
      </c>
      <c r="AA42" s="18" t="s">
        <v>34</v>
      </c>
      <c r="AB42" s="18" t="s">
        <v>15</v>
      </c>
    </row>
    <row r="43" spans="25:28" x14ac:dyDescent="0.35">
      <c r="Y43" s="7" t="s">
        <v>22</v>
      </c>
      <c r="Z43" s="7">
        <f>IF(Y3=1,W3,0)</f>
        <v>2007</v>
      </c>
      <c r="AA43" s="21">
        <f>IFERROR(VLOOKUP(Z43,lookup,2,0),0)</f>
        <v>26</v>
      </c>
      <c r="AB43" s="15">
        <f>AA43/SUM($AA$43:$AA$44)</f>
        <v>0.70270270270270274</v>
      </c>
    </row>
    <row r="44" spans="25:28" x14ac:dyDescent="0.35">
      <c r="Y44" s="7" t="s">
        <v>23</v>
      </c>
      <c r="Z44" s="7">
        <f>W3-1</f>
        <v>2006</v>
      </c>
      <c r="AA44" s="21">
        <f>IFERROR(VLOOKUP(Z44,lookup,2,0),0)</f>
        <v>11</v>
      </c>
      <c r="AB44" s="15">
        <f>AA44/SUM($AA$43:$AA$44)</f>
        <v>0.29729729729729731</v>
      </c>
    </row>
    <row r="45" spans="25:28" x14ac:dyDescent="0.35">
      <c r="Y45" s="4"/>
    </row>
    <row r="46" spans="25:28" x14ac:dyDescent="0.35">
      <c r="Y46" s="17" t="s">
        <v>25</v>
      </c>
      <c r="Z46" s="17"/>
      <c r="AA46" s="17"/>
      <c r="AB46" s="19">
        <f>AB43-AB44</f>
        <v>0.40540540540540543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5AEA4F-D20E-4DFD-8642-1B4A57E07067}">
  <dimension ref="O40"/>
  <sheetViews>
    <sheetView showGridLines="0" showRowColHeaders="0" tabSelected="1" topLeftCell="A4" zoomScale="95" zoomScaleNormal="100" workbookViewId="0">
      <selection activeCell="U21" sqref="U21"/>
    </sheetView>
  </sheetViews>
  <sheetFormatPr defaultRowHeight="14.5" x14ac:dyDescent="0.35"/>
  <cols>
    <col min="1" max="16384" width="8.7265625" style="28"/>
  </cols>
  <sheetData>
    <row r="40" spans="15:15" x14ac:dyDescent="0.35">
      <c r="O40" s="28" t="s">
        <v>72</v>
      </c>
    </row>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052" r:id="rId3" name="Option Button 4">
              <controlPr defaultSize="0" autoFill="0" autoLine="0" autoPict="0">
                <anchor moveWithCells="1">
                  <from>
                    <xdr:col>14</xdr:col>
                    <xdr:colOff>184150</xdr:colOff>
                    <xdr:row>3</xdr:row>
                    <xdr:rowOff>0</xdr:rowOff>
                  </from>
                  <to>
                    <xdr:col>15</xdr:col>
                    <xdr:colOff>361950</xdr:colOff>
                    <xdr:row>4</xdr:row>
                    <xdr:rowOff>69850</xdr:rowOff>
                  </to>
                </anchor>
              </controlPr>
            </control>
          </mc:Choice>
        </mc:AlternateContent>
        <mc:AlternateContent xmlns:mc="http://schemas.openxmlformats.org/markup-compatibility/2006">
          <mc:Choice Requires="x14">
            <control shapeId="2055" r:id="rId4" name="Option Button 7">
              <controlPr defaultSize="0" autoFill="0" autoLine="0" autoPict="0">
                <anchor moveWithCells="1">
                  <from>
                    <xdr:col>15</xdr:col>
                    <xdr:colOff>495300</xdr:colOff>
                    <xdr:row>3</xdr:row>
                    <xdr:rowOff>0</xdr:rowOff>
                  </from>
                  <to>
                    <xdr:col>17</xdr:col>
                    <xdr:colOff>19050</xdr:colOff>
                    <xdr:row>4</xdr:row>
                    <xdr:rowOff>63500</xdr:rowOff>
                  </to>
                </anchor>
              </controlPr>
            </control>
          </mc:Choice>
        </mc:AlternateContent>
        <mc:AlternateContent xmlns:mc="http://schemas.openxmlformats.org/markup-compatibility/2006">
          <mc:Choice Requires="x14">
            <control shapeId="2056" r:id="rId5" name="Option Button 8">
              <controlPr defaultSize="0" autoFill="0" autoLine="0" autoPict="0">
                <anchor moveWithCells="1">
                  <from>
                    <xdr:col>17</xdr:col>
                    <xdr:colOff>146050</xdr:colOff>
                    <xdr:row>3</xdr:row>
                    <xdr:rowOff>0</xdr:rowOff>
                  </from>
                  <to>
                    <xdr:col>18</xdr:col>
                    <xdr:colOff>400050</xdr:colOff>
                    <xdr:row>4</xdr:row>
                    <xdr:rowOff>69850</xdr:rowOff>
                  </to>
                </anchor>
              </controlPr>
            </control>
          </mc:Choice>
        </mc:AlternateContent>
      </controls>
    </mc:Choice>
  </mc:AlternateContent>
  <extLst>
    <ext xmlns:x14="http://schemas.microsoft.com/office/spreadsheetml/2009/9/main" uri="{A8765BA9-456A-4dab-B4F3-ACF838C121DE}">
      <x14:slicerList>
        <x14:slicer r:id="rId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A7B206-BF30-4936-BBC3-3D431608B63F}">
  <dimension ref="C6:M39"/>
  <sheetViews>
    <sheetView topLeftCell="A4" workbookViewId="0">
      <selection activeCell="C6" sqref="C6"/>
    </sheetView>
  </sheetViews>
  <sheetFormatPr defaultRowHeight="14.5" x14ac:dyDescent="0.35"/>
  <sheetData>
    <row r="6" spans="3:13" x14ac:dyDescent="0.35">
      <c r="C6" t="s">
        <v>16</v>
      </c>
    </row>
    <row r="7" spans="3:13" x14ac:dyDescent="0.35">
      <c r="C7" t="s">
        <v>49</v>
      </c>
    </row>
    <row r="8" spans="3:13" x14ac:dyDescent="0.35">
      <c r="C8" s="22" t="s">
        <v>50</v>
      </c>
    </row>
    <row r="15" spans="3:13" x14ac:dyDescent="0.35">
      <c r="M15" t="s">
        <v>12</v>
      </c>
    </row>
    <row r="39" spans="6:6" x14ac:dyDescent="0.35">
      <c r="F39" t="s">
        <v>65</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84D713-428C-4BE6-A7CB-0B6B9FA2C02D}">
  <dimension ref="B2:AG14"/>
  <sheetViews>
    <sheetView topLeftCell="A3" zoomScale="127" zoomScaleNormal="90" workbookViewId="0">
      <selection activeCell="C3" sqref="C3:C14"/>
    </sheetView>
  </sheetViews>
  <sheetFormatPr defaultRowHeight="14.5" x14ac:dyDescent="0.35"/>
  <cols>
    <col min="2" max="2" width="14.1796875" bestFit="1" customWidth="1"/>
    <col min="3" max="3" width="10.7265625" bestFit="1" customWidth="1"/>
    <col min="4" max="7" width="13.36328125" bestFit="1" customWidth="1"/>
    <col min="8" max="8" width="2.6328125" style="23" customWidth="1"/>
    <col min="9" max="9" width="13.36328125" bestFit="1" customWidth="1"/>
    <col min="10" max="10" width="11.6328125" bestFit="1" customWidth="1"/>
    <col min="11" max="11" width="10.7265625" bestFit="1" customWidth="1"/>
    <col min="14" max="14" width="10.6328125" customWidth="1"/>
    <col min="15" max="15" width="12.36328125" customWidth="1"/>
    <col min="16" max="16" width="12" customWidth="1"/>
    <col min="23" max="23" width="2.453125" style="23" customWidth="1"/>
    <col min="25" max="25" width="12.08984375" bestFit="1" customWidth="1"/>
    <col min="26" max="26" width="10.7265625" bestFit="1" customWidth="1"/>
    <col min="29" max="29" width="1.36328125" style="25" customWidth="1"/>
    <col min="31" max="31" width="7.90625" bestFit="1" customWidth="1"/>
    <col min="32" max="32" width="10.7265625" bestFit="1" customWidth="1"/>
    <col min="33" max="33" width="16.6328125" bestFit="1" customWidth="1"/>
  </cols>
  <sheetData>
    <row r="2" spans="2:33" x14ac:dyDescent="0.35">
      <c r="B2" s="14" t="s">
        <v>48</v>
      </c>
      <c r="C2" t="s">
        <v>7</v>
      </c>
      <c r="J2" s="14" t="s">
        <v>51</v>
      </c>
      <c r="K2" t="s">
        <v>7</v>
      </c>
      <c r="N2" t="str">
        <f>J2</f>
        <v>Day Name</v>
      </c>
      <c r="O2" t="str">
        <f>K2</f>
        <v xml:space="preserve"> Total Profit</v>
      </c>
      <c r="P2" t="s">
        <v>59</v>
      </c>
      <c r="Y2" s="14" t="s">
        <v>60</v>
      </c>
      <c r="Z2" t="s">
        <v>7</v>
      </c>
      <c r="AA2" t="s">
        <v>63</v>
      </c>
      <c r="AE2" s="14" t="s">
        <v>67</v>
      </c>
      <c r="AF2" t="s">
        <v>7</v>
      </c>
      <c r="AG2" t="s">
        <v>66</v>
      </c>
    </row>
    <row r="3" spans="2:33" x14ac:dyDescent="0.35">
      <c r="B3" t="s">
        <v>38</v>
      </c>
      <c r="C3" s="27">
        <v>186081.40080000003</v>
      </c>
      <c r="E3">
        <v>1</v>
      </c>
      <c r="F3" s="4">
        <f>LARGE($C$3:$C$14,E3)</f>
        <v>862792.07990000036</v>
      </c>
      <c r="G3" t="str">
        <f>INDEX($B$3:$B$14,MATCH(F3,$C$3:$C$14,0))</f>
        <v>Dec</v>
      </c>
      <c r="J3" t="s">
        <v>55</v>
      </c>
      <c r="K3" s="4">
        <v>694929.74890000082</v>
      </c>
      <c r="N3" t="str">
        <f t="shared" ref="N3:N9" si="0">J3</f>
        <v>Sun</v>
      </c>
      <c r="O3" s="4">
        <f t="shared" ref="O3:O9" si="1">K3</f>
        <v>694929.74890000082</v>
      </c>
      <c r="P3" s="24" cm="1">
        <f t="array" ref="P3">IFERROR(_xlfn.IFS(O3=$T$3,O3,O3=$T$4,O3,O3=$T$5,O3),"")</f>
        <v>694929.74890000082</v>
      </c>
      <c r="S3">
        <v>1</v>
      </c>
      <c r="T3" s="4">
        <f>LARGE($O$3:$O$9,S3)</f>
        <v>694929.74890000082</v>
      </c>
      <c r="Y3" t="s">
        <v>61</v>
      </c>
      <c r="Z3" s="4">
        <v>2927743.1691999943</v>
      </c>
      <c r="AA3" s="16">
        <f>Z3/SUM($Z$3:$Z$4)</f>
        <v>0.69143750492096523</v>
      </c>
      <c r="AE3" t="s">
        <v>68</v>
      </c>
      <c r="AF3" s="4">
        <v>589746.35729999992</v>
      </c>
      <c r="AG3" s="26">
        <v>0.13927886643798906</v>
      </c>
    </row>
    <row r="4" spans="2:33" x14ac:dyDescent="0.35">
      <c r="B4" t="s">
        <v>37</v>
      </c>
      <c r="C4" s="27">
        <v>142222.64320000002</v>
      </c>
      <c r="E4">
        <v>2</v>
      </c>
      <c r="F4" s="4">
        <f t="shared" ref="F4:F5" si="2">LARGE($C$3:$C$14,E4)</f>
        <v>429816.64179999998</v>
      </c>
      <c r="G4" t="str">
        <f t="shared" ref="G4:G5" si="3">INDEX($B$3:$B$14,MATCH(F4,$C$3:$C$14,0))</f>
        <v>Nov</v>
      </c>
      <c r="J4" t="s">
        <v>57</v>
      </c>
      <c r="K4" s="4">
        <v>642766.5798000003</v>
      </c>
      <c r="N4" t="str">
        <f t="shared" si="0"/>
        <v>Tue</v>
      </c>
      <c r="O4" s="4">
        <f t="shared" si="1"/>
        <v>642766.5798000003</v>
      </c>
      <c r="P4" s="24" cm="1">
        <f t="array" ref="P4">IFERROR(_xlfn.IFS(O4=$T$3,O4,O4=$T$4,O4,O4=$T$5,O4),"")</f>
        <v>642766.5798000003</v>
      </c>
      <c r="S4">
        <v>2</v>
      </c>
      <c r="T4" s="4">
        <f t="shared" ref="T4:T5" si="4">LARGE($O$3:$O$9,S4)</f>
        <v>642766.5798000003</v>
      </c>
      <c r="Y4" t="s">
        <v>62</v>
      </c>
      <c r="Z4" s="4">
        <v>1306541.4166999997</v>
      </c>
      <c r="AA4" s="16">
        <f>Z4/SUM($Z$3:$Z$4)</f>
        <v>0.30856249507903477</v>
      </c>
      <c r="AE4" t="s">
        <v>69</v>
      </c>
      <c r="AF4" s="4">
        <v>816866.84340000048</v>
      </c>
      <c r="AG4" s="26">
        <v>0.19291732211862603</v>
      </c>
    </row>
    <row r="5" spans="2:33" x14ac:dyDescent="0.35">
      <c r="B5" t="s">
        <v>41</v>
      </c>
      <c r="C5" s="27">
        <v>261442.31330000001</v>
      </c>
      <c r="E5">
        <v>3</v>
      </c>
      <c r="F5" s="4">
        <f t="shared" si="2"/>
        <v>416410.69139999989</v>
      </c>
      <c r="G5" t="str">
        <f t="shared" si="3"/>
        <v>Sep</v>
      </c>
      <c r="J5" t="s">
        <v>54</v>
      </c>
      <c r="K5" s="4">
        <v>611611.66779999994</v>
      </c>
      <c r="N5" t="str">
        <f t="shared" si="0"/>
        <v>Sat</v>
      </c>
      <c r="O5" s="4">
        <f t="shared" si="1"/>
        <v>611611.66779999994</v>
      </c>
      <c r="P5" s="24" cm="1">
        <f t="array" ref="P5">IFERROR(_xlfn.IFS(O5=$T$3,O5,O5=$T$4,O5,O5=$T$5,O5),"")</f>
        <v>611611.66779999994</v>
      </c>
      <c r="S5">
        <v>3</v>
      </c>
      <c r="T5" s="4">
        <f t="shared" si="4"/>
        <v>611611.66779999994</v>
      </c>
      <c r="AE5" t="s">
        <v>70</v>
      </c>
      <c r="AF5" s="4">
        <v>1185280.3268000002</v>
      </c>
      <c r="AG5" s="26">
        <v>0.27992457822673061</v>
      </c>
    </row>
    <row r="6" spans="2:33" x14ac:dyDescent="0.35">
      <c r="B6" t="s">
        <v>36</v>
      </c>
      <c r="C6" s="27">
        <v>224796.3347999999</v>
      </c>
      <c r="J6" t="s">
        <v>53</v>
      </c>
      <c r="K6" s="4">
        <v>586078.33810000005</v>
      </c>
      <c r="N6" t="str">
        <f t="shared" si="0"/>
        <v>Mon</v>
      </c>
      <c r="O6" s="4">
        <f t="shared" si="1"/>
        <v>586078.33810000005</v>
      </c>
      <c r="P6" s="24" t="str" cm="1">
        <f t="array" ref="P6">IFERROR(_xlfn.IFS(O6=$T$3,O6,O6=$T$4,O6,O6=$T$5,O6),"")</f>
        <v/>
      </c>
      <c r="AE6" t="s">
        <v>71</v>
      </c>
      <c r="AF6" s="4">
        <v>1642391.0584000002</v>
      </c>
      <c r="AG6" s="26">
        <v>0.3878792332166579</v>
      </c>
    </row>
    <row r="7" spans="2:33" x14ac:dyDescent="0.35">
      <c r="B7" t="s">
        <v>42</v>
      </c>
      <c r="C7" s="27">
        <v>227435.65129999982</v>
      </c>
      <c r="J7" t="s">
        <v>58</v>
      </c>
      <c r="K7" s="4">
        <v>576808.07340000046</v>
      </c>
      <c r="N7" t="str">
        <f t="shared" si="0"/>
        <v>Wed</v>
      </c>
      <c r="O7" s="4">
        <f t="shared" si="1"/>
        <v>576808.07340000046</v>
      </c>
      <c r="P7" s="24" t="str" cm="1">
        <f t="array" ref="P7">IFERROR(_xlfn.IFS(O7=$T$3,O7,O7=$T$4,O7,O7=$T$5,O7),"")</f>
        <v/>
      </c>
      <c r="Y7" t="s">
        <v>64</v>
      </c>
    </row>
    <row r="8" spans="2:33" x14ac:dyDescent="0.35">
      <c r="B8" t="s">
        <v>40</v>
      </c>
      <c r="C8" s="27">
        <v>364634.8572999998</v>
      </c>
      <c r="F8" s="16">
        <f>SUM(F3:F5)/SUM(C3:C14)</f>
        <v>0.403614678803349</v>
      </c>
      <c r="J8" t="s">
        <v>56</v>
      </c>
      <c r="K8" s="4">
        <v>561268.22519999964</v>
      </c>
      <c r="N8" t="str">
        <f t="shared" si="0"/>
        <v>Thu</v>
      </c>
      <c r="O8" s="4">
        <f t="shared" si="1"/>
        <v>561268.22519999964</v>
      </c>
      <c r="P8" s="24" t="str" cm="1">
        <f t="array" ref="P8">IFERROR(_xlfn.IFS(O8=$T$3,O8,O8=$T$4,O8,O8=$T$5,O8),"")</f>
        <v/>
      </c>
      <c r="Y8" s="16">
        <f>MAX(AA3:AA4)</f>
        <v>0.69143750492096523</v>
      </c>
    </row>
    <row r="9" spans="2:33" x14ac:dyDescent="0.35">
      <c r="B9" t="s">
        <v>39</v>
      </c>
      <c r="C9" s="27">
        <v>388992.30360000016</v>
      </c>
      <c r="J9" t="s">
        <v>52</v>
      </c>
      <c r="K9" s="4">
        <v>560821.95270000026</v>
      </c>
      <c r="N9" t="str">
        <f t="shared" si="0"/>
        <v>Fri</v>
      </c>
      <c r="O9" s="4">
        <f t="shared" si="1"/>
        <v>560821.95270000026</v>
      </c>
      <c r="P9" s="24" t="str" cm="1">
        <f t="array" ref="P9">IFERROR(_xlfn.IFS(O9=$T$3,O9,O9=$T$4,O9,O9=$T$5,O9),"")</f>
        <v/>
      </c>
      <c r="Y9" t="str">
        <f>UPPER(INDEX(Y3:Y4,MATCH(Y8,AA3:AA4,0)))&amp; " makes up"</f>
        <v>WEEKDAY makes up</v>
      </c>
    </row>
    <row r="10" spans="2:33" x14ac:dyDescent="0.35">
      <c r="B10" t="s">
        <v>43</v>
      </c>
      <c r="C10" s="27">
        <v>379877.33180000045</v>
      </c>
      <c r="E10" t="str">
        <f>"In "&amp;Analysis!W3</f>
        <v>In 2007</v>
      </c>
    </row>
    <row r="11" spans="2:33" x14ac:dyDescent="0.35">
      <c r="B11" t="s">
        <v>47</v>
      </c>
      <c r="C11" s="27">
        <v>416410.69139999989</v>
      </c>
      <c r="P11" s="16">
        <f>SUM(P3:P9)/SUM(O3:O9)</f>
        <v>0.46036300984376888</v>
      </c>
    </row>
    <row r="12" spans="2:33" x14ac:dyDescent="0.35">
      <c r="B12" t="s">
        <v>46</v>
      </c>
      <c r="C12" s="27">
        <v>349782.33669999993</v>
      </c>
    </row>
    <row r="13" spans="2:33" x14ac:dyDescent="0.35">
      <c r="B13" t="s">
        <v>45</v>
      </c>
      <c r="C13" s="27">
        <v>429816.64179999998</v>
      </c>
    </row>
    <row r="14" spans="2:33" x14ac:dyDescent="0.35">
      <c r="B14" t="s">
        <v>44</v>
      </c>
      <c r="C14" s="27">
        <v>862792.07990000036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Props1.xml><?xml version="1.0" encoding="utf-8"?>
<ds:datastoreItem xmlns:ds="http://schemas.openxmlformats.org/officeDocument/2006/customXml" ds:itemID="{347A9EB4-BF22-460F-8B75-1F26CFF8BDB5}">
  <ds:schemaRefs/>
</ds:datastoreItem>
</file>

<file path=customXml/itemProps2.xml><?xml version="1.0" encoding="utf-8"?>
<ds:datastoreItem xmlns:ds="http://schemas.openxmlformats.org/officeDocument/2006/customXml" ds:itemID="{749F2A36-C2E1-4FA5-9924-A5F2BAB3E070}">
  <ds:schemaRefs/>
</ds:datastoreItem>
</file>

<file path=customXml/itemProps3.xml><?xml version="1.0" encoding="utf-8"?>
<ds:datastoreItem xmlns:ds="http://schemas.openxmlformats.org/officeDocument/2006/customXml" ds:itemID="{208A8DC3-9550-4A53-B58F-32D605CC9419}">
  <ds:schemaRefs/>
</ds:datastoreItem>
</file>

<file path=customXml/itemProps4.xml><?xml version="1.0" encoding="utf-8"?>
<ds:datastoreItem xmlns:ds="http://schemas.openxmlformats.org/officeDocument/2006/customXml" ds:itemID="{E9BD0F66-01C3-4ABB-BBCA-6FC3D3338F03}">
  <ds:schemaRefs/>
</ds:datastoreItem>
</file>

<file path=customXml/itemProps5.xml><?xml version="1.0" encoding="utf-8"?>
<ds:datastoreItem xmlns:ds="http://schemas.openxmlformats.org/officeDocument/2006/customXml" ds:itemID="{146EEA9A-EE4E-4CB4-9DA6-BB6CC543265C}">
  <ds:schemaRefs/>
</ds:datastoreItem>
</file>

<file path=customXml/itemProps6.xml><?xml version="1.0" encoding="utf-8"?>
<ds:datastoreItem xmlns:ds="http://schemas.openxmlformats.org/officeDocument/2006/customXml" ds:itemID="{5680D048-901F-4935-9D64-1CFBB57A41DF}">
  <ds:schemaRefs/>
</ds:datastoreItem>
</file>

<file path=customXml/itemProps7.xml><?xml version="1.0" encoding="utf-8"?>
<ds:datastoreItem xmlns:ds="http://schemas.openxmlformats.org/officeDocument/2006/customXml" ds:itemID="{F16B2E9B-C075-459A-B853-61751D1A84AC}">
  <ds:schemaRefs/>
</ds:datastoreItem>
</file>

<file path=customXml/itemProps8.xml><?xml version="1.0" encoding="utf-8"?>
<ds:datastoreItem xmlns:ds="http://schemas.openxmlformats.org/officeDocument/2006/customXml" ds:itemID="{6BC76D4F-2625-40D9-B8EE-95EDA9F39644}">
  <ds:schemaRefs/>
</ds:datastoreItem>
</file>

<file path=customXml/itemProps9.xml><?xml version="1.0" encoding="utf-8"?>
<ds:datastoreItem xmlns:ds="http://schemas.openxmlformats.org/officeDocument/2006/customXml" ds:itemID="{88B49666-D983-4504-8262-888EF228A3F4}">
  <ds:schemaRefs/>
</ds:datastoreItem>
</file>

<file path=customXml/itemProps10.xml><?xml version="1.0" encoding="utf-8"?>
<ds:datastoreItem xmlns:ds="http://schemas.openxmlformats.org/officeDocument/2006/customXml" ds:itemID="{A8E9DC5F-852B-425F-A4F1-AD836F76187A}">
  <ds:schemaRefs/>
</ds:datastoreItem>
</file>

<file path=customXml/itemProps11.xml><?xml version="1.0" encoding="utf-8"?>
<ds:datastoreItem xmlns:ds="http://schemas.openxmlformats.org/officeDocument/2006/customXml" ds:itemID="{2A3C271D-D7B1-4227-9CE0-49695FD0A0E0}">
  <ds:schemaRefs/>
</ds:datastoreItem>
</file>

<file path=customXml/itemProps12.xml><?xml version="1.0" encoding="utf-8"?>
<ds:datastoreItem xmlns:ds="http://schemas.openxmlformats.org/officeDocument/2006/customXml" ds:itemID="{CD4DA975-7C68-4160-993B-E577FDF6C8DA}">
  <ds:schemaRefs/>
</ds:datastoreItem>
</file>

<file path=customXml/itemProps13.xml><?xml version="1.0" encoding="utf-8"?>
<ds:datastoreItem xmlns:ds="http://schemas.openxmlformats.org/officeDocument/2006/customXml" ds:itemID="{F9505FBF-E7B2-41D8-AEAF-8ED7A87DFA59}">
  <ds:schemaRefs/>
</ds:datastoreItem>
</file>

<file path=customXml/itemProps14.xml><?xml version="1.0" encoding="utf-8"?>
<ds:datastoreItem xmlns:ds="http://schemas.openxmlformats.org/officeDocument/2006/customXml" ds:itemID="{F9B9E452-D192-4A11-BD2A-B79023274BAD}">
  <ds:schemaRefs/>
</ds:datastoreItem>
</file>

<file path=customXml/itemProps15.xml><?xml version="1.0" encoding="utf-8"?>
<ds:datastoreItem xmlns:ds="http://schemas.openxmlformats.org/officeDocument/2006/customXml" ds:itemID="{1703332D-D334-43AB-A79F-0BB29779FD58}">
  <ds:schemaRefs/>
</ds:datastoreItem>
</file>

<file path=customXml/itemProps16.xml><?xml version="1.0" encoding="utf-8"?>
<ds:datastoreItem xmlns:ds="http://schemas.openxmlformats.org/officeDocument/2006/customXml" ds:itemID="{77E0E58A-07FD-437C-AA6E-6206FB0BB993}">
  <ds:schemaRefs/>
</ds:datastoreItem>
</file>

<file path=customXml/itemProps17.xml><?xml version="1.0" encoding="utf-8"?>
<ds:datastoreItem xmlns:ds="http://schemas.openxmlformats.org/officeDocument/2006/customXml" ds:itemID="{930D8C22-6232-4490-9C78-B5E6495CC648}">
  <ds:schemaRefs/>
</ds:datastoreItem>
</file>

<file path=customXml/itemProps18.xml><?xml version="1.0" encoding="utf-8"?>
<ds:datastoreItem xmlns:ds="http://schemas.openxmlformats.org/officeDocument/2006/customXml" ds:itemID="{4BA45675-237C-4B3D-ACEE-EF7D8B68D1B2}">
  <ds:schemaRefs/>
</ds:datastoreItem>
</file>

<file path=customXml/itemProps19.xml><?xml version="1.0" encoding="utf-8"?>
<ds:datastoreItem xmlns:ds="http://schemas.openxmlformats.org/officeDocument/2006/customXml" ds:itemID="{DE72281C-8700-433C-A25F-6AD05F39B832}">
  <ds:schemaRefs/>
</ds:datastoreItem>
</file>

<file path=customXml/itemProps20.xml><?xml version="1.0" encoding="utf-8"?>
<ds:datastoreItem xmlns:ds="http://schemas.openxmlformats.org/officeDocument/2006/customXml" ds:itemID="{06C60DA5-CCCB-4E8F-AD5E-F86F846C9657}">
  <ds:schemaRefs/>
</ds:datastoreItem>
</file>

<file path=customXml/itemProps21.xml><?xml version="1.0" encoding="utf-8"?>
<ds:datastoreItem xmlns:ds="http://schemas.openxmlformats.org/officeDocument/2006/customXml" ds:itemID="{44EF375A-2706-4B4E-AD45-FBEDF0748676}">
  <ds:schemaRefs/>
</ds:datastoreItem>
</file>

<file path=customXml/itemProps22.xml><?xml version="1.0" encoding="utf-8"?>
<ds:datastoreItem xmlns:ds="http://schemas.openxmlformats.org/officeDocument/2006/customXml" ds:itemID="{DD21C2B4-7572-4B77-A062-5E5A539211EE}">
  <ds:schemaRefs/>
</ds:datastoreItem>
</file>

<file path=customXml/itemProps23.xml><?xml version="1.0" encoding="utf-8"?>
<ds:datastoreItem xmlns:ds="http://schemas.openxmlformats.org/officeDocument/2006/customXml" ds:itemID="{8CA18C81-3101-42E8-BC04-AEE4A85B7FC4}">
  <ds:schemaRefs/>
</ds:datastoreItem>
</file>

<file path=customXml/itemProps24.xml><?xml version="1.0" encoding="utf-8"?>
<ds:datastoreItem xmlns:ds="http://schemas.openxmlformats.org/officeDocument/2006/customXml" ds:itemID="{D8C48DA3-A593-4566-A702-5FD051F1B27C}">
  <ds:schemaRefs>
    <ds:schemaRef ds:uri="http://schemas.microsoft.com/DataMashup"/>
  </ds:schemaRefs>
</ds:datastoreItem>
</file>

<file path=customXml/itemProps25.xml><?xml version="1.0" encoding="utf-8"?>
<ds:datastoreItem xmlns:ds="http://schemas.openxmlformats.org/officeDocument/2006/customXml" ds:itemID="{01C86FF7-18CC-4542-B4F0-4C8F8DA6C9C0}">
  <ds:schemaRefs/>
</ds:datastoreItem>
</file>

<file path=customXml/itemProps26.xml><?xml version="1.0" encoding="utf-8"?>
<ds:datastoreItem xmlns:ds="http://schemas.openxmlformats.org/officeDocument/2006/customXml" ds:itemID="{2F445993-4801-4248-B2ED-BBE37470CF9D}">
  <ds:schemaRefs/>
</ds:datastoreItem>
</file>

<file path=customXml/itemProps27.xml><?xml version="1.0" encoding="utf-8"?>
<ds:datastoreItem xmlns:ds="http://schemas.openxmlformats.org/officeDocument/2006/customXml" ds:itemID="{288A9833-7B40-4861-9549-2FBCBE6B06D6}">
  <ds:schemaRefs/>
</ds:datastoreItem>
</file>

<file path=customXml/itemProps28.xml><?xml version="1.0" encoding="utf-8"?>
<ds:datastoreItem xmlns:ds="http://schemas.openxmlformats.org/officeDocument/2006/customXml" ds:itemID="{55AA00E8-F525-4376-8251-B249CD6A865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Analysis</vt:lpstr>
      <vt:lpstr>Dashboard</vt:lpstr>
      <vt:lpstr>Sheet1</vt:lpstr>
      <vt:lpstr>Analysis (2)</vt:lpstr>
      <vt:lpstr>lookup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HANNEY ADEOLA</dc:creator>
  <cp:lastModifiedBy>HANNEY ADEOLA</cp:lastModifiedBy>
  <dcterms:created xsi:type="dcterms:W3CDTF">2025-10-10T16:30:54Z</dcterms:created>
  <dcterms:modified xsi:type="dcterms:W3CDTF">2025-10-25T15:02:19Z</dcterms:modified>
</cp:coreProperties>
</file>