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mc:AlternateContent xmlns:mc="http://schemas.openxmlformats.org/markup-compatibility/2006">
    <mc:Choice Requires="x15">
      <x15ac:absPath xmlns:x15ac="http://schemas.microsoft.com/office/spreadsheetml/2010/11/ac" url="/Users/andrew/Downloads/"/>
    </mc:Choice>
  </mc:AlternateContent>
  <bookViews>
    <workbookView xWindow="0" yWindow="460" windowWidth="27320" windowHeight="13100"/>
  </bookViews>
  <sheets>
    <sheet name="Data" sheetId="6" r:id="rId1"/>
    <sheet name="Disclaimer" sheetId="7"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8" i="7" l="1"/>
  <c r="B6" i="7"/>
  <c r="A4" i="7"/>
  <c r="DZ32" i="6"/>
  <c r="DZ31" i="6"/>
  <c r="DZ30" i="6"/>
  <c r="DZ29" i="6"/>
  <c r="DZ28" i="6"/>
  <c r="DZ27" i="6"/>
  <c r="DZ26" i="6"/>
  <c r="DZ25" i="6"/>
  <c r="DZ24" i="6"/>
  <c r="DZ23" i="6"/>
  <c r="DZ22" i="6"/>
  <c r="DZ21" i="6"/>
  <c r="DZ20" i="6"/>
  <c r="DZ19" i="6"/>
  <c r="DZ18" i="6"/>
  <c r="DZ17" i="6"/>
  <c r="DZ16" i="6"/>
  <c r="DZ15" i="6"/>
  <c r="DZ14" i="6"/>
  <c r="DZ13" i="6"/>
  <c r="DZ12" i="6"/>
  <c r="DZ11" i="6"/>
  <c r="DZ10" i="6"/>
  <c r="DZ9" i="6"/>
  <c r="DZ8" i="6"/>
  <c r="DZ7" i="6"/>
  <c r="DZ6" i="6"/>
  <c r="DZ5" i="6"/>
  <c r="DZ4" i="6"/>
  <c r="DZ3" i="6"/>
  <c r="DZ2" i="6"/>
</calcChain>
</file>

<file path=xl/sharedStrings.xml><?xml version="1.0" encoding="utf-8"?>
<sst xmlns="http://schemas.openxmlformats.org/spreadsheetml/2006/main" count="3953" uniqueCount="840">
  <si>
    <t>Company ID</t>
  </si>
  <si>
    <t>Company Name</t>
  </si>
  <si>
    <t>Company Former Name</t>
  </si>
  <si>
    <t>Company Also Known As</t>
  </si>
  <si>
    <t>PBId</t>
  </si>
  <si>
    <t>Description</t>
  </si>
  <si>
    <t>Primary Industry Sector</t>
  </si>
  <si>
    <t>Primary Industry Group</t>
  </si>
  <si>
    <t>Primary Industry Code</t>
  </si>
  <si>
    <t>All Industries</t>
  </si>
  <si>
    <t>Industry Vertical</t>
  </si>
  <si>
    <t>Company Financing Status</t>
  </si>
  <si>
    <t>Total Raised</t>
  </si>
  <si>
    <t>Business Status</t>
  </si>
  <si>
    <t>Ownership Status</t>
  </si>
  <si>
    <t>Universe</t>
  </si>
  <si>
    <t>Website</t>
  </si>
  <si>
    <t>Employees</t>
  </si>
  <si>
    <t>Exchange</t>
  </si>
  <si>
    <t>Ticker</t>
  </si>
  <si>
    <t>Year Founded</t>
  </si>
  <si>
    <t>Parent Company</t>
  </si>
  <si>
    <t>Daily Updates</t>
  </si>
  <si>
    <t>Weekly Updates</t>
  </si>
  <si>
    <t>Revenue</t>
  </si>
  <si>
    <t>Gross Profit</t>
  </si>
  <si>
    <t>Net Income</t>
  </si>
  <si>
    <t>Enterprise Value</t>
  </si>
  <si>
    <t>EBITDA</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</si>
  <si>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</si>
  <si>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</si>
  <si>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</si>
  <si>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</si>
  <si>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</si>
  <si>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</si>
  <si>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</si>
  <si>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</si>
  <si>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</si>
  <si>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</si>
  <si>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</si>
  <si>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</si>
  <si>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
  </si>
  <si>
    <t>HQ Phone</t>
  </si>
  <si>
    <t>HQ Fax</t>
  </si>
  <si>
    <t>HQ Email</t>
  </si>
  <si>
    <t>HQ Global Region</t>
  </si>
  <si>
    <t>HQ Global Sub Region</t>
  </si>
  <si>
    <t>Financing Status Note</t>
  </si>
  <si>
    <t>Active Investors</t>
  </si>
  <si>
    <t># Active Investors</t>
  </si>
  <si>
    <t>Acquirers</t>
  </si>
  <si>
    <t>Former Investors</t>
  </si>
  <si>
    <t>Other Investors</t>
  </si>
  <si>
    <t>Active Investors Websites</t>
  </si>
  <si>
    <t>Former Investors Websites</t>
  </si>
  <si>
    <t>Other Investors Websites</t>
  </si>
  <si>
    <t>General Services</t>
  </si>
  <si>
    <t>Services on a Deal</t>
  </si>
  <si>
    <t>First Financing Date</t>
  </si>
  <si>
    <t>First Financing Size</t>
  </si>
  <si>
    <t>First Financing Size Status</t>
  </si>
  <si>
    <t>First Financing Valuation</t>
  </si>
  <si>
    <t>First Financing Valuation Status</t>
  </si>
  <si>
    <t>First Financing Deal Type</t>
  </si>
  <si>
    <t>First Financing Deal Type 2</t>
  </si>
  <si>
    <t>First Financing Deal Type 3</t>
  </si>
  <si>
    <t>First Financing Deal Class</t>
  </si>
  <si>
    <t>First Financing Debt Type</t>
  </si>
  <si>
    <t>First Financing Debt Type 2</t>
  </si>
  <si>
    <t>First Financing Debt Type 3</t>
  </si>
  <si>
    <t>First Financing Status</t>
  </si>
  <si>
    <t>Last Financing Date</t>
  </si>
  <si>
    <t>Last Financing Size</t>
  </si>
  <si>
    <t>Last Financing Size Status</t>
  </si>
  <si>
    <t>Last Financing Valuation</t>
  </si>
  <si>
    <t>Last Financing Valuation Status</t>
  </si>
  <si>
    <t>Last Financing Deal Type</t>
  </si>
  <si>
    <t xml:space="preserve">Last Financing Deal Type 2 </t>
  </si>
  <si>
    <t>Last Financing Deal Type 3</t>
  </si>
  <si>
    <t>Last Financing Deal Class</t>
  </si>
  <si>
    <t>Last Financing Debt Type</t>
  </si>
  <si>
    <t>Last Financing Debt Type 2</t>
  </si>
  <si>
    <t>Last Financing Debt Type 3</t>
  </si>
  <si>
    <t>Last Financing Status</t>
  </si>
  <si>
    <t>Growth Rate</t>
  </si>
  <si>
    <t>Growth Rate Percentile</t>
  </si>
  <si>
    <t>Growth Rate Change</t>
  </si>
  <si>
    <t>Growth Rate % Change</t>
  </si>
  <si>
    <t>Web Growth Rate</t>
  </si>
  <si>
    <t>Web Growth Rate Percentile</t>
  </si>
  <si>
    <t>Social Growth Rate</t>
  </si>
  <si>
    <t>Social Growth Rate Percentile</t>
  </si>
  <si>
    <t>SimilarWeb Growth Rate</t>
  </si>
  <si>
    <t>SimilarWeb Growth Rate Percentile</t>
  </si>
  <si>
    <t>Majestic Growth Rate</t>
  </si>
  <si>
    <t>Majestic Growth Rate Percentile</t>
  </si>
  <si>
    <t>Facebook Growth Rate</t>
  </si>
  <si>
    <t>Facebook Growth Rate Percentile</t>
  </si>
  <si>
    <t>Twitter Growth Rate</t>
  </si>
  <si>
    <t>Twitter Growth Rate Percentile</t>
  </si>
  <si>
    <t>Size Multiple</t>
  </si>
  <si>
    <t>Size Multiple Percentile</t>
  </si>
  <si>
    <t>Size Multiple Change</t>
  </si>
  <si>
    <t>Size Multiple % Change</t>
  </si>
  <si>
    <t>Web Size Multiple</t>
  </si>
  <si>
    <t>Web Size Multiple Percentile</t>
  </si>
  <si>
    <t>Social Size Multiple</t>
  </si>
  <si>
    <t>Social Size Multiple Percentile</t>
  </si>
  <si>
    <t>SimilarWeb Size Multiple</t>
  </si>
  <si>
    <t>SimilarWeb Size Multiple Percentile</t>
  </si>
  <si>
    <t>Majestic Size Multiple</t>
  </si>
  <si>
    <t>Majestic Size Multiple Percentile</t>
  </si>
  <si>
    <t>Facebook Size Multiple</t>
  </si>
  <si>
    <t>Facebook Size Multiple Percentile</t>
  </si>
  <si>
    <t>Twitter Size Multiple</t>
  </si>
  <si>
    <t>Twitter Size Multiple Percentile</t>
  </si>
  <si>
    <t>SimilarWeb Unique Visitors</t>
  </si>
  <si>
    <t>SimilarWeb Unique Visitors Change</t>
  </si>
  <si>
    <t>SimilarWeb Unique Visitors % Change</t>
  </si>
  <si>
    <t>Facebook Likes</t>
  </si>
  <si>
    <t>Facebook Likes Change</t>
  </si>
  <si>
    <t>Facebook Likes % Change</t>
  </si>
  <si>
    <t>Majestic Referring Domains</t>
  </si>
  <si>
    <t>Majestic Referring Domains Change</t>
  </si>
  <si>
    <t>Majestic Referring Domains % Change</t>
  </si>
  <si>
    <t>Twitter Followers</t>
  </si>
  <si>
    <t>Twitter Followers Change</t>
  </si>
  <si>
    <t>Twitter Followers % Change</t>
  </si>
  <si>
    <t>Profile Data Source</t>
  </si>
  <si>
    <t>PitchBook Link</t>
  </si>
  <si>
    <t>All data copyright PitchBook Data, Inc.</t>
  </si>
  <si>
    <t>For customized data reports and analyses, contact us at:</t>
  </si>
  <si>
    <t xml:space="preserve">In accordance with the </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</si>
  <si>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</si>
  <si>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</si>
  <si>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 PitchBook Data, Inc. 2017</t>
  </si>
  <si>
    <t>222876-10</t>
  </si>
  <si>
    <t>OMAT</t>
  </si>
  <si>
    <t/>
  </si>
  <si>
    <t>The company is currently operating in Stealth mode.</t>
  </si>
  <si>
    <t>Business Products and Services (B2B)</t>
  </si>
  <si>
    <t>Other Business Products and Services</t>
  </si>
  <si>
    <t>Other Business Products and Services*; Other Consumer Products and Services</t>
  </si>
  <si>
    <t>Angel-Backed</t>
  </si>
  <si>
    <t>Stealth</t>
  </si>
  <si>
    <t>Privately Held (backing)</t>
  </si>
  <si>
    <t>Pre-venture</t>
  </si>
  <si>
    <t>VA</t>
  </si>
  <si>
    <t>12613 Stonehouse Mountain Road</t>
  </si>
  <si>
    <t>Virginia</t>
  </si>
  <si>
    <t>22701</t>
  </si>
  <si>
    <t>United States</t>
  </si>
  <si>
    <t>+1 (540) 729-6630</t>
  </si>
  <si>
    <t>Americas</t>
  </si>
  <si>
    <t>North America</t>
  </si>
  <si>
    <t>The company raised $250,000 of angel funding from an undisclosed investor on December 7, 2017.</t>
  </si>
  <si>
    <t>Actual</t>
  </si>
  <si>
    <t>Angel (individual)</t>
  </si>
  <si>
    <t>Angel</t>
  </si>
  <si>
    <t>Individual</t>
  </si>
  <si>
    <t>Completed</t>
  </si>
  <si>
    <t>PitchBook Research</t>
  </si>
  <si>
    <t>222883-39</t>
  </si>
  <si>
    <t>Healthnet (US)</t>
  </si>
  <si>
    <t>Rexburg, ID</t>
  </si>
  <si>
    <t>742 East 3500 North</t>
  </si>
  <si>
    <t>Rexburg</t>
  </si>
  <si>
    <t>Idaho</t>
  </si>
  <si>
    <t>83440</t>
  </si>
  <si>
    <t>+1 (801) 361-9918</t>
  </si>
  <si>
    <t>The company raised $25,000 of angel funding on December 7, 2017.</t>
  </si>
  <si>
    <t>221943-88</t>
  </si>
  <si>
    <t>Bookhouse Brewing</t>
  </si>
  <si>
    <t>173762-92P</t>
  </si>
  <si>
    <t>Vaughn Stewart</t>
  </si>
  <si>
    <t>President</t>
  </si>
  <si>
    <t>+1 (414) 426-4555</t>
  </si>
  <si>
    <t>Cleveland, OH</t>
  </si>
  <si>
    <t>1342 West 111th Street</t>
  </si>
  <si>
    <t>Cleveland</t>
  </si>
  <si>
    <t>Ohio</t>
  </si>
  <si>
    <t>44102</t>
  </si>
  <si>
    <t>The company raised $200,000 of angel funding from undisclosed investors on December 7, 2017.</t>
  </si>
  <si>
    <t>222845-41</t>
  </si>
  <si>
    <t>XyloCor Therapeutics</t>
  </si>
  <si>
    <t>Operator of a bio-pharmaceutical company intended to develop gene therapy for people with advanced coronary artery disease. The company's bio-pharmaceutical services focus on developing gene therapy to stimulate the formation of new coronary blood vessels and serve areas of the heart that are not receiving adequate blood supply, enabling patients with refractory angina who exhausted pharmacologic options to cure their cardiovascular diseases painlessly and cost effectively.</t>
  </si>
  <si>
    <t>Healthcare</t>
  </si>
  <si>
    <t>Pharmaceuticals and Biotechnology</t>
  </si>
  <si>
    <t>Biotechnology</t>
  </si>
  <si>
    <t>Biotechnology*; Other Pharmaceuticals and Biotechnology</t>
  </si>
  <si>
    <t>Pending Transaction (Angel)</t>
  </si>
  <si>
    <t>Startup</t>
  </si>
  <si>
    <t>Other Private Companies</t>
  </si>
  <si>
    <t>www.xylocor.com</t>
  </si>
  <si>
    <r>
      <rPr>
        <b/>
        <sz val="8"/>
        <color rgb="FF26854D"/>
        <rFont val="Arial"/>
      </rPr>
      <t>New Company</t>
    </r>
  </si>
  <si>
    <t>175839-58P</t>
  </si>
  <si>
    <t>Albert Gianchetti</t>
  </si>
  <si>
    <t>President, Chief Executive Officer &amp; Board Member</t>
  </si>
  <si>
    <t>+1 (610) 457-9233</t>
  </si>
  <si>
    <t>PA</t>
  </si>
  <si>
    <t>76 Longview Lane</t>
  </si>
  <si>
    <t>Pennsylvania</t>
  </si>
  <si>
    <t>19073</t>
  </si>
  <si>
    <t>info@xylocor.com</t>
  </si>
  <si>
    <t>The company closed on $100,000 of convertible debt financing from undisclosed investors on December 06, 2017. The company is being actively tracked by PitchBook.</t>
  </si>
  <si>
    <t>Convertible Debt</t>
  </si>
  <si>
    <t>Debt</t>
  </si>
  <si>
    <t>Announced/In Progress</t>
  </si>
  <si>
    <t>149195-98</t>
  </si>
  <si>
    <t>Viking Scientific</t>
  </si>
  <si>
    <t>Provider of a drug delivery technology platform intended to improve the lives of patients. The company's hydrogel prodrug platform transforms ordinary drugs into extended release formulations and develops next-generation controlled release products that use drugs as building blocks to create biodegradable polymers, enabling patients to get ideal drug release kinetics from a single treatment and improve their results by achieving a consistent linear release pattern.</t>
  </si>
  <si>
    <t>Drug Delivery</t>
  </si>
  <si>
    <t>Drug Delivery*; Drug Discovery</t>
  </si>
  <si>
    <t>Life Sciences</t>
  </si>
  <si>
    <t>Accelerator/Incubator Backed</t>
  </si>
  <si>
    <t>Pre-Clinical Trials</t>
  </si>
  <si>
    <t>www.vikingscientificinc.com</t>
  </si>
  <si>
    <t>San Marcos, CA</t>
  </si>
  <si>
    <t>1637 Capalina Road</t>
  </si>
  <si>
    <t>San Marcos</t>
  </si>
  <si>
    <t>California</t>
  </si>
  <si>
    <t>92069</t>
  </si>
  <si>
    <t>+1 (619) 416-9608</t>
  </si>
  <si>
    <t>The company raised $20,000 of angel funding from an undisclosed investors on December 6, 2017.</t>
  </si>
  <si>
    <t>Bio, Tech and Beyond</t>
  </si>
  <si>
    <t>Bio, Tech and Beyond (biotechnbeyond.com)</t>
  </si>
  <si>
    <t>Accelerator/Incubator</t>
  </si>
  <si>
    <t>Other</t>
  </si>
  <si>
    <t>0.00%</t>
  </si>
  <si>
    <t>33</t>
  </si>
  <si>
    <t>29</t>
  </si>
  <si>
    <t>37</t>
  </si>
  <si>
    <t>21</t>
  </si>
  <si>
    <t>0.15x</t>
  </si>
  <si>
    <t>13</t>
  </si>
  <si>
    <t>0.00x</t>
  </si>
  <si>
    <t>0.53%</t>
  </si>
  <si>
    <t>14</t>
  </si>
  <si>
    <t>0.24x</t>
  </si>
  <si>
    <t>17</t>
  </si>
  <si>
    <t>0.06x</t>
  </si>
  <si>
    <t>4</t>
  </si>
  <si>
    <t>94</t>
  </si>
  <si>
    <t>-9</t>
  </si>
  <si>
    <t>-8.74%</t>
  </si>
  <si>
    <t>2</t>
  </si>
  <si>
    <t>0</t>
  </si>
  <si>
    <t>167691-16</t>
  </si>
  <si>
    <t>TheMonetizr</t>
  </si>
  <si>
    <t>Developer of a game monetizing software designed to help game developers increase their revenue. The company's game monetizing software helps to develop branded merchandise from their gaming brand and sell them through their e-commerce platform, enabling game developers to increase their revenue and sale per client.</t>
  </si>
  <si>
    <t>Consumer Products and Services (B2C)</t>
  </si>
  <si>
    <t>Retail</t>
  </si>
  <si>
    <t>Internet Retail</t>
  </si>
  <si>
    <t>Internet Retail*; Social/Platform Software</t>
  </si>
  <si>
    <t>E-Commerce</t>
  </si>
  <si>
    <t>Generating Revenue</t>
  </si>
  <si>
    <t>www.themonetizr.com</t>
  </si>
  <si>
    <t>156909-25P</t>
  </si>
  <si>
    <t>Andris Merkulovs</t>
  </si>
  <si>
    <t>Co-Founder, President, Chief Executive Officer &amp; Board Member</t>
  </si>
  <si>
    <t>merkulovs@themonetizr.com</t>
  </si>
  <si>
    <t>+1 (859) 803-1560</t>
  </si>
  <si>
    <t>Covington, KY</t>
  </si>
  <si>
    <t>112 West Pike Street</t>
  </si>
  <si>
    <t>Covington</t>
  </si>
  <si>
    <t>Kentucky</t>
  </si>
  <si>
    <t>41011</t>
  </si>
  <si>
    <t>info@themonetizr.com</t>
  </si>
  <si>
    <t>The company raised $30,000 of angel fudging in the form of SAFE notes on December 6, 2017. Previously, the company graduated from Techstars as a part of its 2017 programme on October 10, 2017. Cox Enterprises also participated in this round.</t>
  </si>
  <si>
    <t>Cox Enterprises, Techstars, UpTech</t>
  </si>
  <si>
    <t>Cox Enterprises (www.coxenterprises.com), Techstars (www.techstars.com), UpTech (www.uptechideas.org)</t>
  </si>
  <si>
    <t>0.37%</t>
  </si>
  <si>
    <t>91</t>
  </si>
  <si>
    <t>0.01%</t>
  </si>
  <si>
    <t>3.22%</t>
  </si>
  <si>
    <t>0.74%</t>
  </si>
  <si>
    <t>93</t>
  </si>
  <si>
    <t>19</t>
  </si>
  <si>
    <t>1.49%</t>
  </si>
  <si>
    <t>98</t>
  </si>
  <si>
    <t>0.73x</t>
  </si>
  <si>
    <t>41</t>
  </si>
  <si>
    <t>0.01x</t>
  </si>
  <si>
    <t>1.01%</t>
  </si>
  <si>
    <t>0.74x</t>
  </si>
  <si>
    <t>43</t>
  </si>
  <si>
    <t>42</t>
  </si>
  <si>
    <t>0.11x</t>
  </si>
  <si>
    <t>15</t>
  </si>
  <si>
    <t>1.34x</t>
  </si>
  <si>
    <t>56</t>
  </si>
  <si>
    <t>268</t>
  </si>
  <si>
    <t>30</t>
  </si>
  <si>
    <t>12.61%</t>
  </si>
  <si>
    <t>88</t>
  </si>
  <si>
    <t>2.33%</t>
  </si>
  <si>
    <t>494</t>
  </si>
  <si>
    <t>2.70%</t>
  </si>
  <si>
    <t>117055-72</t>
  </si>
  <si>
    <t>Super-H</t>
  </si>
  <si>
    <t>Developer of a cloud-based predictive analytics tool created to leverage data analytics and business strategy to elevate clients' success to a new level. The company's cloud-based based big data market intelligence tool combines big data &amp; proprietary algorithms to rank &amp; map the network of an industry's top researchers &amp; SME to predict who's working on emerging technology, enabling businesses to transform unstructured data and get quality of the algorithms responsible for uncovering interesting, relevant and valuable relationships within the massive data.</t>
  </si>
  <si>
    <t>Information Technology</t>
  </si>
  <si>
    <t>Software</t>
  </si>
  <si>
    <t>Database Software</t>
  </si>
  <si>
    <t>Database Software*</t>
  </si>
  <si>
    <t>Artificial Intelligence &amp; Machine Learning, Big Data, SaaS</t>
  </si>
  <si>
    <t>Venture Capital</t>
  </si>
  <si>
    <t>www.superhindex.com</t>
  </si>
  <si>
    <t>70501-06P</t>
  </si>
  <si>
    <t>Stephanie Hughes</t>
  </si>
  <si>
    <t>Co-Founder, Co-Chief Executive Officer &amp; Board Member</t>
  </si>
  <si>
    <t>stephaniehughes@superhindex.com</t>
  </si>
  <si>
    <t>+1 (513) 616-1848</t>
  </si>
  <si>
    <t>Columbus, OH</t>
  </si>
  <si>
    <t>1275 Kinnear Road</t>
  </si>
  <si>
    <t>Columbus</t>
  </si>
  <si>
    <t>43212</t>
  </si>
  <si>
    <t>The company raised $765,000 of angel funding from undisclosed investors on December 6, 2017.</t>
  </si>
  <si>
    <t>Rev1 Ventures</t>
  </si>
  <si>
    <t>Rev1 Ventures (www.rev1ventures.com)</t>
  </si>
  <si>
    <t>20</t>
  </si>
  <si>
    <t>0.14x</t>
  </si>
  <si>
    <t>11</t>
  </si>
  <si>
    <t>-0.09%</t>
  </si>
  <si>
    <t>0.09x</t>
  </si>
  <si>
    <t>7</t>
  </si>
  <si>
    <t>0.19x</t>
  </si>
  <si>
    <t>8</t>
  </si>
  <si>
    <t>24</t>
  </si>
  <si>
    <t>3</t>
  </si>
  <si>
    <t>73</t>
  </si>
  <si>
    <t>222841-09</t>
  </si>
  <si>
    <t>Mxt</t>
  </si>
  <si>
    <t>175826-26P</t>
  </si>
  <si>
    <t>Jack Davies</t>
  </si>
  <si>
    <t>President &amp; Board Member</t>
  </si>
  <si>
    <t>+1 (310) 433-6587</t>
  </si>
  <si>
    <t>Los Angeles, CA</t>
  </si>
  <si>
    <t>1642 Wilcox Avenue</t>
  </si>
  <si>
    <t>Los Angeles</t>
  </si>
  <si>
    <t>90028</t>
  </si>
  <si>
    <t>The company raised $300,000 of angel funding from undisclosed investors on December 06, 2017.</t>
  </si>
  <si>
    <t>221705-92</t>
  </si>
  <si>
    <t>Consortia TX</t>
  </si>
  <si>
    <t>www.consortiatx.com</t>
  </si>
  <si>
    <r>
      <rPr>
        <b/>
        <sz val="8"/>
        <color rgb="FF26854D"/>
        <rFont val="Arial"/>
      </rPr>
      <t>Filing</t>
    </r>
    <r>
      <rPr>
        <sz val="7"/>
        <color rgb="FF707070"/>
        <rFont val="Arial"/>
      </rPr>
      <t xml:space="preserve"> NEW  </t>
    </r>
  </si>
  <si>
    <t>173226-25P</t>
  </si>
  <si>
    <t>Neil Senturia</t>
  </si>
  <si>
    <t>neilsenturia@consortiatx.com</t>
  </si>
  <si>
    <t>+1 (858) 754-3201</t>
  </si>
  <si>
    <t>La Jolla, CA</t>
  </si>
  <si>
    <t>2223 Avenida De La Playa</t>
  </si>
  <si>
    <t>Street 206</t>
  </si>
  <si>
    <t>La Jolla</t>
  </si>
  <si>
    <t>92037</t>
  </si>
  <si>
    <t>The company raised $431,574 of angel funding from undisclosed investors on December 6, 2017.</t>
  </si>
  <si>
    <t>185209-84</t>
  </si>
  <si>
    <t>Zwivel</t>
  </si>
  <si>
    <t>Developer of a cosmetic and plastic surgery consultation platform designed to help cosmetic patients and doctors to interact with each other online to initiate the cosmetic consultation process. The company's platform specializes in finding a doctor and facilitates free consultation and experts opinion, enabling cosmetic patients to research, discuss, search for and virtually consult with cosmetic physicians.</t>
  </si>
  <si>
    <t>Social/Platform Software</t>
  </si>
  <si>
    <t>Social/Platform Software*; Consulting Services (B2B); Application Software</t>
  </si>
  <si>
    <t>Mobile</t>
  </si>
  <si>
    <t>www.zwivel.com</t>
  </si>
  <si>
    <t>FY 2018</t>
  </si>
  <si>
    <t>175735-99P</t>
  </si>
  <si>
    <t>Gary Breslow</t>
  </si>
  <si>
    <t>Co-Founder, Chief Executive Officer &amp; Chairman</t>
  </si>
  <si>
    <t>gdbreslow@zwivel.com</t>
  </si>
  <si>
    <t>+1 (201) 489-3000</t>
  </si>
  <si>
    <t>Paramus, NJ</t>
  </si>
  <si>
    <t>45 Eisenhower Drive</t>
  </si>
  <si>
    <t>Suite 220</t>
  </si>
  <si>
    <t>Paramus</t>
  </si>
  <si>
    <t>New Jersey</t>
  </si>
  <si>
    <t>07652</t>
  </si>
  <si>
    <t>info@zwivel.com</t>
  </si>
  <si>
    <t>The company raised $450,001 of angel funding from undisclosed investors on December 5, 2017.</t>
  </si>
  <si>
    <t>Capitalization</t>
  </si>
  <si>
    <t>1.10%</t>
  </si>
  <si>
    <t>96</t>
  </si>
  <si>
    <t>-0.58%</t>
  </si>
  <si>
    <t>-34.41%</t>
  </si>
  <si>
    <t>1.94%</t>
  </si>
  <si>
    <t>97</t>
  </si>
  <si>
    <t>0.25%</t>
  </si>
  <si>
    <t>76</t>
  </si>
  <si>
    <t>0.04%</t>
  </si>
  <si>
    <t>46</t>
  </si>
  <si>
    <t>0.46%</t>
  </si>
  <si>
    <t>90</t>
  </si>
  <si>
    <t>12.27x</t>
  </si>
  <si>
    <t>89</t>
  </si>
  <si>
    <t>0.28x</t>
  </si>
  <si>
    <t>2.30%</t>
  </si>
  <si>
    <t>20.06x</t>
  </si>
  <si>
    <t>4.48x</t>
  </si>
  <si>
    <t>75</t>
  </si>
  <si>
    <t>2.47x</t>
  </si>
  <si>
    <t>65</t>
  </si>
  <si>
    <t>6.49x</t>
  </si>
  <si>
    <t>82</t>
  </si>
  <si>
    <t>1,965</t>
  </si>
  <si>
    <t>701</t>
  </si>
  <si>
    <t>9</t>
  </si>
  <si>
    <t>1.30%</t>
  </si>
  <si>
    <t>2,434</t>
  </si>
  <si>
    <t>-2</t>
  </si>
  <si>
    <t>-0.08%</t>
  </si>
  <si>
    <t>222782-32</t>
  </si>
  <si>
    <t>Velaasa</t>
  </si>
  <si>
    <t>Developer of track-specific footwear. The company's track-specific footwear help to reshape the way the industry supports and drives success for its athletes, coaches and fans, enabling them new ways to consume track and field content.</t>
  </si>
  <si>
    <t>Apparel and Accessories</t>
  </si>
  <si>
    <t>Footwear</t>
  </si>
  <si>
    <t>Footwear*</t>
  </si>
  <si>
    <t>Corporation</t>
  </si>
  <si>
    <t>Privately Held (no backing)</t>
  </si>
  <si>
    <t>www.velaasa.com</t>
  </si>
  <si>
    <t>175703-59P</t>
  </si>
  <si>
    <t>Lynden Reder</t>
  </si>
  <si>
    <t>Founder</t>
  </si>
  <si>
    <t>lynden@velaasa.com</t>
  </si>
  <si>
    <t>Minneapolis, MN</t>
  </si>
  <si>
    <t>Minneapolis</t>
  </si>
  <si>
    <t>Minnesota</t>
  </si>
  <si>
    <t>onemore@velaasa.com</t>
  </si>
  <si>
    <t>The company closed on $14,657 of a planned $35,000 of product crowdfunding via Kickstarter on December 5, 2017. The company is being actively tracked by PitchBook.</t>
  </si>
  <si>
    <t>Kickstarter (Lead Manager or Arranger)</t>
  </si>
  <si>
    <t>Product Crowdfunding</t>
  </si>
  <si>
    <t>184000-15</t>
  </si>
  <si>
    <t>NanoVest</t>
  </si>
  <si>
    <t>Provider of an online marketplace intended to connect local communities with entrepreneurs and investors. The company's platform creates commonly accessible networks for sharing information, opportunities, funding details and business support services for early stage communities so as to assist them in fund raising procedures, enabling community startups to avail crowdsourced funding, advisory and guidance for improving their businesses through collaborative interactions.</t>
  </si>
  <si>
    <t>Financial Services</t>
  </si>
  <si>
    <t>Other Financial Services</t>
  </si>
  <si>
    <t>Other Financial Services*; Social/Platform Software</t>
  </si>
  <si>
    <t>FinTech</t>
  </si>
  <si>
    <t>www.nanovest.co</t>
  </si>
  <si>
    <t>175765-69P</t>
  </si>
  <si>
    <t>Aditya Badve</t>
  </si>
  <si>
    <t>Executive Officer &amp; Board Member</t>
  </si>
  <si>
    <t>+1 (586) 646-8378</t>
  </si>
  <si>
    <t>Chapel Hill, NC</t>
  </si>
  <si>
    <t>321 West Rosemary Street</t>
  </si>
  <si>
    <t>Chapel Hill</t>
  </si>
  <si>
    <t>North Carolina</t>
  </si>
  <si>
    <t>27516</t>
  </si>
  <si>
    <t>The company closed on $45,720 of convertible debt financing from an undisclosed investor on December 05, 2017. The company is being actively tracked by PitchBook.</t>
  </si>
  <si>
    <t>Launch Chapel Hill</t>
  </si>
  <si>
    <t>Launch Chapel Hill (www.launchchapelhill.com)</t>
  </si>
  <si>
    <t>0.41x</t>
  </si>
  <si>
    <t>28</t>
  </si>
  <si>
    <t>0.20%</t>
  </si>
  <si>
    <t>0.76x</t>
  </si>
  <si>
    <t>44</t>
  </si>
  <si>
    <t>275</t>
  </si>
  <si>
    <t>31</t>
  </si>
  <si>
    <t>12.70%</t>
  </si>
  <si>
    <t>222818-14</t>
  </si>
  <si>
    <t>Movez Technologies</t>
  </si>
  <si>
    <t>Movez</t>
  </si>
  <si>
    <t>Developer of a social event platform designed to innovate the way people attend social gatherings by maximizing the efficiency of time, travel and fun. The company's social event mobile application simplifies the organization of social events and nightlife for promoters, hosts and attendees, enabling them to connect with their favorite venues, hosts and attendees they encounter at the events they are attending.</t>
  </si>
  <si>
    <t>Application Software</t>
  </si>
  <si>
    <t>Application Software*; Information Services (B2C); Social/Platform Software</t>
  </si>
  <si>
    <t>www.movez.co</t>
  </si>
  <si>
    <t>175802-68P</t>
  </si>
  <si>
    <t>Jameson Hollis</t>
  </si>
  <si>
    <t>Chief Financial Officer</t>
  </si>
  <si>
    <t>jameson@movez.co</t>
  </si>
  <si>
    <t>+1 (404) 821-6441</t>
  </si>
  <si>
    <t>New York, NY</t>
  </si>
  <si>
    <t>30 Horton Street</t>
  </si>
  <si>
    <t>West Islip</t>
  </si>
  <si>
    <t>New York</t>
  </si>
  <si>
    <t>11795</t>
  </si>
  <si>
    <t>The company closed on $50,000 of convertible debt financing from an undisclosed investor on December 5, 2017. The company is being actively tracked by PitchBook. Previously, the company raised $11,341 of product crowdfunding via Kickstarter on April 15, 2017.</t>
  </si>
  <si>
    <t>168588-28</t>
  </si>
  <si>
    <t>Didimo (3D virtual character)</t>
  </si>
  <si>
    <t>Developer of a digital character creation application designed to create 3D virtual characters. The company's digital character designing platform tracks one's face and creates personalized 3D virtual images that are used in VR games, enabling game developers to create a lifelike virtual character to make their games engrossing.</t>
  </si>
  <si>
    <t>Application Software*; Multimedia and Design Software; Social/Platform Software</t>
  </si>
  <si>
    <t>Mobile, Virtual Reality</t>
  </si>
  <si>
    <t>www.mydidimo.com</t>
  </si>
  <si>
    <t>151233-85P</t>
  </si>
  <si>
    <t>Veronica Orvalho</t>
  </si>
  <si>
    <t>Co-Founder, Chief Executive Officer &amp; Board Member</t>
  </si>
  <si>
    <t>veronica@mydidimo.com</t>
  </si>
  <si>
    <t>Dover, DE</t>
  </si>
  <si>
    <t>3500 South Dupont Highway</t>
  </si>
  <si>
    <t>Dover</t>
  </si>
  <si>
    <t>Delaware</t>
  </si>
  <si>
    <t>19901</t>
  </si>
  <si>
    <t>info@mydidimo.com</t>
  </si>
  <si>
    <t>The company raised $708,339 of angel funding from undisclosed investors on December 5, 2017.</t>
  </si>
  <si>
    <t>Techstars, UPTEC</t>
  </si>
  <si>
    <t>Techstars (www.techstars.com), UPTEC (www.uptec.up.pt)</t>
  </si>
  <si>
    <t>0.17%</t>
  </si>
  <si>
    <t>86</t>
  </si>
  <si>
    <t>0.03%</t>
  </si>
  <si>
    <t>20.48%</t>
  </si>
  <si>
    <t>0.34%</t>
  </si>
  <si>
    <t>83</t>
  </si>
  <si>
    <t>0.35%</t>
  </si>
  <si>
    <t>81</t>
  </si>
  <si>
    <t>0.32%</t>
  </si>
  <si>
    <t>85</t>
  </si>
  <si>
    <t>0.63x</t>
  </si>
  <si>
    <t>38</t>
  </si>
  <si>
    <t>1.68%</t>
  </si>
  <si>
    <t>0.78x</t>
  </si>
  <si>
    <t>45</t>
  </si>
  <si>
    <t>0.48x</t>
  </si>
  <si>
    <t>35</t>
  </si>
  <si>
    <t>0.67x</t>
  </si>
  <si>
    <t>0.89x</t>
  </si>
  <si>
    <t>47</t>
  </si>
  <si>
    <t>0.23x</t>
  </si>
  <si>
    <t>26</t>
  </si>
  <si>
    <t>246</t>
  </si>
  <si>
    <t>9.33%</t>
  </si>
  <si>
    <t>181</t>
  </si>
  <si>
    <t>1</t>
  </si>
  <si>
    <t>0.56%</t>
  </si>
  <si>
    <t>276</t>
  </si>
  <si>
    <t>0.36%</t>
  </si>
  <si>
    <t>222817-69</t>
  </si>
  <si>
    <t>DappStyled</t>
  </si>
  <si>
    <t>Owner and operator of a clothing company intended to provide designer fashion clothing at discounted prices. The company's fashion clothing is sold through an online retail platform where garments are customized according to the customer's choices and preferences, enabling them to receive quality fashion garments at their doorstep at affordable prices.</t>
  </si>
  <si>
    <t>Clothing</t>
  </si>
  <si>
    <t>Clothing*; Internet Retail; Social/Platform Software</t>
  </si>
  <si>
    <t>www.dappstyled.com</t>
  </si>
  <si>
    <t>175794-76P</t>
  </si>
  <si>
    <t>Max King</t>
  </si>
  <si>
    <t>max@dappstyled.com</t>
  </si>
  <si>
    <t>+1 (646) 761-2148</t>
  </si>
  <si>
    <t>230 7th Avenue</t>
  </si>
  <si>
    <t>4th floor</t>
  </si>
  <si>
    <t>10011</t>
  </si>
  <si>
    <t>yo@dappstyled.com</t>
  </si>
  <si>
    <t>The company closed on $40,000 of convertible debt financing from undisclosed investors on December 5, 2017. The company is being actively tracked by PitchBook.</t>
  </si>
  <si>
    <t>95252-05</t>
  </si>
  <si>
    <t>Toppic</t>
  </si>
  <si>
    <t>Developer of a photo sharing application designed to share photos and videos. The company's photo sharing application allows users to share and upload photos and videos and let people know their life events, enabling them to broaden their networks.</t>
  </si>
  <si>
    <t>Application Software*</t>
  </si>
  <si>
    <t>www.toppic.com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</si>
  <si>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Completed</t>
    </r>
    <r>
      <rPr>
        <sz val="8"/>
        <color rgb="FF000000"/>
        <rFont val="Arial"/>
      </rPr>
      <t xml:space="preserve">
</t>
    </r>
    <r>
      <rPr>
        <b/>
        <sz val="8"/>
        <color rgb="FF26854D"/>
        <rFont val="Arial"/>
      </rPr>
      <t>Filing</t>
    </r>
    <r>
      <rPr>
        <sz val="7"/>
        <color rgb="FF707070"/>
        <rFont val="Arial"/>
      </rPr>
      <t xml:space="preserve"> NEW  </t>
    </r>
  </si>
  <si>
    <t>118312-21P</t>
  </si>
  <si>
    <t>Irakli Jokhtaberidze</t>
  </si>
  <si>
    <t>Founder, President, Board Member &amp; Chief Executive Officer</t>
  </si>
  <si>
    <t>+1 (646) 490-7243</t>
  </si>
  <si>
    <t>1 Central Park South</t>
  </si>
  <si>
    <t>Unit 1709</t>
  </si>
  <si>
    <t>10019</t>
  </si>
  <si>
    <t>hello@toppic.com</t>
  </si>
  <si>
    <t>The company raised $450,000 of angel funding from an undisclosed investor on December 4, 2017.</t>
  </si>
  <si>
    <t>0.03x</t>
  </si>
  <si>
    <t>105.71%</t>
  </si>
  <si>
    <t>222759-19</t>
  </si>
  <si>
    <t>Sac</t>
  </si>
  <si>
    <t>Provider of logistics and engineered services intended to facilitate water, power, energy, industrial, and mining markets. The company offers services like design, engineering, procurement, fabrication and delivery of material related to piping, piping components, and non-structural steel fabrications, enabling clients to get supplies needed for production.</t>
  </si>
  <si>
    <t>Commercial Services</t>
  </si>
  <si>
    <t>Logistics</t>
  </si>
  <si>
    <t>Logistics*; Construction and Engineering</t>
  </si>
  <si>
    <t>www.sacincorporated.com</t>
  </si>
  <si>
    <t>14211-01P</t>
  </si>
  <si>
    <t>P. Gregory O'Brien</t>
  </si>
  <si>
    <t>+1 (802) 448-5700</t>
  </si>
  <si>
    <t>Williston, VT</t>
  </si>
  <si>
    <t>135 Talcott Road</t>
  </si>
  <si>
    <t>Williston</t>
  </si>
  <si>
    <t>Vermont</t>
  </si>
  <si>
    <t>05495</t>
  </si>
  <si>
    <t>The company closed on $1 million of convertible debt financing from undisclosed investors on December 04, 2017.</t>
  </si>
  <si>
    <t>184258-99</t>
  </si>
  <si>
    <t>RideKleen</t>
  </si>
  <si>
    <t>Developer of a fleet management application designed to provide car washing and cleaning services. The company's kleenCare technology provides a waterless and steam-based system of cleaning services for personal vehicles and fleets, enabling commercial customers to avoid the hassle of stand-alone car wash thus saving time.</t>
  </si>
  <si>
    <t>Application Software*; Other Commercial Services</t>
  </si>
  <si>
    <t>Mobile, SaaS</t>
  </si>
  <si>
    <t>www.ridekleen.com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</si>
  <si>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Announced/In Progress</t>
    </r>
    <r>
      <rPr>
        <sz val="8"/>
        <color rgb="FF000000"/>
        <rFont val="Arial"/>
      </rPr>
      <t xml:space="preserve">
</t>
    </r>
    <r>
      <rPr>
        <b/>
        <sz val="8"/>
        <color rgb="FF26854D"/>
        <rFont val="Arial"/>
      </rPr>
      <t>Filing</t>
    </r>
    <r>
      <rPr>
        <sz val="7"/>
        <color rgb="FF707070"/>
        <rFont val="Arial"/>
      </rPr>
      <t xml:space="preserve"> NEW  </t>
    </r>
  </si>
  <si>
    <t>99711-64P</t>
  </si>
  <si>
    <t>Mars Shah</t>
  </si>
  <si>
    <t>marss@ridekleen.com</t>
  </si>
  <si>
    <t>+1 (855) 474-3355</t>
  </si>
  <si>
    <t>Huntingdon Valley, PA</t>
  </si>
  <si>
    <t>390 Pike Road Unit 3</t>
  </si>
  <si>
    <t>Huntingdon Valley</t>
  </si>
  <si>
    <t>19006</t>
  </si>
  <si>
    <t>info@ridekleen.com</t>
  </si>
  <si>
    <t>The company closed on $520,000 of convertible debt financing in the for of KISS notes from an undisclosed investor on December 4, 2017. Previously, the company joined Quake Capital and received an undisclosed amount of funding. The company is being actively tracked by PitchBook.</t>
  </si>
  <si>
    <t>Quake Capital</t>
  </si>
  <si>
    <t>Quake Capital (www.quakecapital.com)</t>
  </si>
  <si>
    <t>0.08%</t>
  </si>
  <si>
    <t>-0.02%</t>
  </si>
  <si>
    <t>-20.25%</t>
  </si>
  <si>
    <t>0.16%</t>
  </si>
  <si>
    <t>67</t>
  </si>
  <si>
    <t>0.31%</t>
  </si>
  <si>
    <t>78</t>
  </si>
  <si>
    <t>1.06%</t>
  </si>
  <si>
    <t>0.10x</t>
  </si>
  <si>
    <t>10</t>
  </si>
  <si>
    <t>0.12x</t>
  </si>
  <si>
    <t>0.20x</t>
  </si>
  <si>
    <t>23</t>
  </si>
  <si>
    <t>-15</t>
  </si>
  <si>
    <t>-78.95%</t>
  </si>
  <si>
    <t>162</t>
  </si>
  <si>
    <t>16.67%</t>
  </si>
  <si>
    <t>117685-00</t>
  </si>
  <si>
    <t>Paygevity</t>
  </si>
  <si>
    <t>Provider of finance and payment processing platform intended to help users pay online. The company's finance and payment processing platform integrates vendor management, vendor payments and a vendor analytics dashboard and offers payment processing and vendor services to corporations, government agencies and their suppliers, enabling them to pay for everything.</t>
  </si>
  <si>
    <t>Financial Software</t>
  </si>
  <si>
    <t>Financial Software*; Social/Platform Software</t>
  </si>
  <si>
    <t>www.paygevity.com</t>
  </si>
  <si>
    <r>
      <rPr>
        <b/>
        <sz val="8"/>
        <color rgb="FF26854D"/>
        <rFont val="Arial"/>
      </rPr>
      <t>Deal</t>
    </r>
    <r>
      <rPr>
        <sz val="7"/>
        <color rgb="FF707070"/>
        <rFont val="Arial"/>
      </rPr>
      <t xml:space="preserve"> NEW  </t>
    </r>
    <r>
      <rPr>
        <sz val="8"/>
        <color rgb="FF000000"/>
        <rFont val="Arial"/>
      </rPr>
      <t>Angel (individual), 2017</t>
    </r>
    <r>
      <rPr>
        <sz val="7"/>
        <color rgb="FF707070"/>
        <rFont val="Arial"/>
      </rPr>
      <t xml:space="preserve"> Announced/In Progress</t>
    </r>
  </si>
  <si>
    <t>135717-40P</t>
  </si>
  <si>
    <t>Neil Rothenberg</t>
  </si>
  <si>
    <t>Co-Founder &amp; Chief Executive Officer</t>
  </si>
  <si>
    <t>nr@paygevity.com</t>
  </si>
  <si>
    <t>+1 (800) 520-8773</t>
  </si>
  <si>
    <t>205 East 42nd Street</t>
  </si>
  <si>
    <t>16th Floor</t>
  </si>
  <si>
    <t>10017</t>
  </si>
  <si>
    <t>info@paygevity.com</t>
  </si>
  <si>
    <t>The company closed on $15,500 of a planned $107,000 of angel funding via StartEngine on December 4, 2017. Previously, the company raised $100,000 of angel funding from undisclosed investors on May 18, 2015. The company is being actively tracked by PitchBook.</t>
  </si>
  <si>
    <t>Crowdfunder (Lead Manager or Arranger), StartEngine (Lead Manager or Arranger)</t>
  </si>
  <si>
    <t>25</t>
  </si>
  <si>
    <t>-0.74%</t>
  </si>
  <si>
    <t>-0.18%</t>
  </si>
  <si>
    <t>0.39x</t>
  </si>
  <si>
    <t>27</t>
  </si>
  <si>
    <t>-0.01x</t>
  </si>
  <si>
    <t>-1.82%</t>
  </si>
  <si>
    <t>0.07x</t>
  </si>
  <si>
    <t>0.71x</t>
  </si>
  <si>
    <t>6</t>
  </si>
  <si>
    <t>50</t>
  </si>
  <si>
    <t>-25</t>
  </si>
  <si>
    <t>-33.33%</t>
  </si>
  <si>
    <t>222762-25</t>
  </si>
  <si>
    <t>GourMed</t>
  </si>
  <si>
    <t>175656-25P</t>
  </si>
  <si>
    <t>Aaron Avery</t>
  </si>
  <si>
    <t>Chief Executive Officer &amp; Board Member</t>
  </si>
  <si>
    <t>+1 (614) 257-8309</t>
  </si>
  <si>
    <t>777-R Dearborn Park Lane</t>
  </si>
  <si>
    <t>43085</t>
  </si>
  <si>
    <t>The company raised $671,250 of angel funding from undisclosed investors on December 4, 2017.</t>
  </si>
  <si>
    <t>161851-96</t>
  </si>
  <si>
    <t>HostMe</t>
  </si>
  <si>
    <t>Developer of a table reservation management application designed to reduce the time of waiting. The company's application offers advanced reservation management, intelligent able management, waitlist management with accurate wait time prediction based on party size and builds customer loyalty offering them discounts and promotions, enabling hotels and restaurants to eliminate costly pager losses and free guests by sending them a text on their phone when their table is ready.</t>
  </si>
  <si>
    <t>Application Software*; Business/Productivity Software; Social/Platform Software</t>
  </si>
  <si>
    <t>www.hostmeapp.com</t>
  </si>
  <si>
    <t>63911-44P</t>
  </si>
  <si>
    <t>Evgeny Popov</t>
  </si>
  <si>
    <t>evgeny.popov@hostmeapp.com</t>
  </si>
  <si>
    <t>+1 (703) 953-0999</t>
  </si>
  <si>
    <t>Bellevue, WA</t>
  </si>
  <si>
    <t>108 108th Avenue South East</t>
  </si>
  <si>
    <t>Bellevue</t>
  </si>
  <si>
    <t>Washington</t>
  </si>
  <si>
    <t>98004</t>
  </si>
  <si>
    <t>contact@hostmeapp.com</t>
  </si>
  <si>
    <t>The company raised $599,988 of angel funding from Shaffer Family Trust on December 1, 2017. The funding will be used to accelerate company's growth globally.</t>
  </si>
  <si>
    <t>Shaffer Family Trust</t>
  </si>
  <si>
    <t>14,800.00%</t>
  </si>
  <si>
    <t>55</t>
  </si>
  <si>
    <t>66</t>
  </si>
  <si>
    <t>0.34x</t>
  </si>
  <si>
    <t>-1.71%</t>
  </si>
  <si>
    <t>0.47x</t>
  </si>
  <si>
    <t>0.43x</t>
  </si>
  <si>
    <t>0.51x</t>
  </si>
  <si>
    <t>36</t>
  </si>
  <si>
    <t>0.21x</t>
  </si>
  <si>
    <t>164</t>
  </si>
  <si>
    <t>-17</t>
  </si>
  <si>
    <t>-9.39%</t>
  </si>
  <si>
    <t>151</t>
  </si>
  <si>
    <t>0.67%</t>
  </si>
  <si>
    <t>18</t>
  </si>
  <si>
    <t>-1</t>
  </si>
  <si>
    <t>-5.26%</t>
  </si>
  <si>
    <t>79</t>
  </si>
  <si>
    <t>-4</t>
  </si>
  <si>
    <t>-4.82%</t>
  </si>
  <si>
    <t>222719-68</t>
  </si>
  <si>
    <t>CoinCart</t>
  </si>
  <si>
    <t>Provider of a turn-key ICO issuance platform intended to help companies raise capital and manage investors. The company's turn-key ICO issuance platform permits companies to execute their ICO painlessly, it collects investor documents, approve investors for AML/KYC, accepts investments in multiple cryptocurrencies and manages ERC-20 wallet information for investors through one platform, enabling companies to execute their ICO painlessly.</t>
  </si>
  <si>
    <t>Financial Software*; Other Financial Services; Social/Platform Software</t>
  </si>
  <si>
    <t>Cryptocurrency/Blockchain</t>
  </si>
  <si>
    <t>www.coincart.co</t>
  </si>
  <si>
    <t>175583-17P</t>
  </si>
  <si>
    <t>Tyler Evans</t>
  </si>
  <si>
    <t>Manager</t>
  </si>
  <si>
    <t>tevans@coincart.co</t>
  </si>
  <si>
    <t>+1 (256) 539-6100</t>
  </si>
  <si>
    <t>Nashville, TN</t>
  </si>
  <si>
    <t>150 3rd Avenue South</t>
  </si>
  <si>
    <t>Suite 1820</t>
  </si>
  <si>
    <t>Nashville</t>
  </si>
  <si>
    <t>Tennessee</t>
  </si>
  <si>
    <t>37201</t>
  </si>
  <si>
    <t>info@coincart.co</t>
  </si>
  <si>
    <t>The company raised $500,000 of angel funding from an undisclosed investor on December 1, 2017.</t>
  </si>
  <si>
    <t>180002-80</t>
  </si>
  <si>
    <t>Alacarte</t>
  </si>
  <si>
    <t>Provider of an online marketplace intended to deliver food after accepting the order of food online. The company's online marketplace offers multiple restaurants database from where you can order food online by selecting food items from respective menus of the restaurants via its mobile application, enabling customers to get food delivery easily and quickly.</t>
  </si>
  <si>
    <t>Social/Platform Software*; Food Products; Application Software</t>
  </si>
  <si>
    <t>E-Commerce, Mobile</t>
  </si>
  <si>
    <t>www.alacartedelivery.com</t>
  </si>
  <si>
    <t>175520-08P</t>
  </si>
  <si>
    <t>Harrison Azizi</t>
  </si>
  <si>
    <t>Co-Founder</t>
  </si>
  <si>
    <t>harrison@alacartedelivery.com</t>
  </si>
  <si>
    <t>+1 (786) 620-2295</t>
  </si>
  <si>
    <t>Miami Beach, FL</t>
  </si>
  <si>
    <t>1427 Alton Road</t>
  </si>
  <si>
    <t>Miami Beach</t>
  </si>
  <si>
    <t>Florida</t>
  </si>
  <si>
    <t>33139</t>
  </si>
  <si>
    <t>hello@alacartedelivery.com</t>
  </si>
  <si>
    <t>The company raised $700,000 of angel funding from undisclosed investors on December 1, 2017.</t>
  </si>
  <si>
    <t>0.65x</t>
  </si>
  <si>
    <t>39</t>
  </si>
  <si>
    <t>40</t>
  </si>
  <si>
    <t>249</t>
  </si>
  <si>
    <t>-72</t>
  </si>
  <si>
    <t>-22.43%</t>
  </si>
  <si>
    <t>222687-28</t>
  </si>
  <si>
    <t>The Jinni</t>
  </si>
  <si>
    <t>Developer of a wearable technology designed to provide voice assistants. The company's device features high volume speaker and sensitivity omni-directional microphone with long battery life and water resistant that could be clipped to shirt pocket, collar, or any part of a dress or handbag and could be attached to metal surfaces as well as other surfaces, enabling users to read notifications without having to pick up their phone.</t>
  </si>
  <si>
    <t>Consumer Durables</t>
  </si>
  <si>
    <t>Electronics (B2C)</t>
  </si>
  <si>
    <t>Electronics (B2C)*</t>
  </si>
  <si>
    <t>Wearables &amp; Quantified Self</t>
  </si>
  <si>
    <t>www.hellojinni.com</t>
  </si>
  <si>
    <t>Dallas, TX</t>
  </si>
  <si>
    <t>Dallas</t>
  </si>
  <si>
    <t>Texas</t>
  </si>
  <si>
    <t>+1 (972) 637-8844</t>
  </si>
  <si>
    <t>info@hellojinni.com</t>
  </si>
  <si>
    <t>The company closed on $3,699 of a planned $50,000 of product crowdfunding via Indiegogo on November 30, 2017. The company is being actively tracked by PitchBook.</t>
  </si>
  <si>
    <t>Indiegogo (Lead Manager or Arranger)</t>
  </si>
  <si>
    <t>222738-67</t>
  </si>
  <si>
    <t>Selva Group</t>
  </si>
  <si>
    <t>Selva</t>
  </si>
  <si>
    <t>Provider of a business automation platform intended to manage and address insurance needs. The company's platform combines a mobile application dashboard that monitors and recommends insurance coverage for property, general liability, auto, workers compensation and homeowners for a variety of purposes, enabling cannabis-focused businesses to manage and access their business documents and keep their assets secured.</t>
  </si>
  <si>
    <t>Social/Platform Software*; Application Software; Business/Productivity Software</t>
  </si>
  <si>
    <t>Cannabis, InsurTech, LOHAS &amp; Wellness, Mobile</t>
  </si>
  <si>
    <t>www.selvainc.us</t>
  </si>
  <si>
    <t>175661-65P</t>
  </si>
  <si>
    <t>Michael Pollack</t>
  </si>
  <si>
    <t>+1 (209) 406-4748</t>
  </si>
  <si>
    <t>Oakland, CA</t>
  </si>
  <si>
    <t>7901 Oakport Street</t>
  </si>
  <si>
    <t>Oakland</t>
  </si>
  <si>
    <t>94621</t>
  </si>
  <si>
    <t>The company raised $215,000 of angel funding from undisclosed investors on November 30, 2017.</t>
  </si>
  <si>
    <t>222738-76</t>
  </si>
  <si>
    <t>SC Sports Center</t>
  </si>
  <si>
    <t>175657-42P</t>
  </si>
  <si>
    <t>Michael Hoeper</t>
  </si>
  <si>
    <t>+1 (661) 212-5184</t>
  </si>
  <si>
    <t>Sherman Oaks, CA</t>
  </si>
  <si>
    <t>14639 BurBank Boulevard</t>
  </si>
  <si>
    <t>Suite 215</t>
  </si>
  <si>
    <t>Sherman Oaks</t>
  </si>
  <si>
    <t>91411</t>
  </si>
  <si>
    <t>The company raised $5,000 of angel funding from undisclosed investor on November 30, 2017.</t>
  </si>
  <si>
    <t>222737-41</t>
  </si>
  <si>
    <t>Possible Financial</t>
  </si>
  <si>
    <t>175655-35P</t>
  </si>
  <si>
    <t>Anthony Huang</t>
  </si>
  <si>
    <t>+1 (857) 498-0377</t>
  </si>
  <si>
    <t>Seattle, WA</t>
  </si>
  <si>
    <t>2345 Boylston Avenue East</t>
  </si>
  <si>
    <t>Suite 201</t>
  </si>
  <si>
    <t>Seattle</t>
  </si>
  <si>
    <t>98102</t>
  </si>
  <si>
    <t>The company raised $350,000 of angel funding from undisclosed investors on November 30, 2017.</t>
  </si>
  <si>
    <t>222738-85</t>
  </si>
  <si>
    <t>Mldl</t>
  </si>
  <si>
    <t>53854-03P</t>
  </si>
  <si>
    <t>Meir Lakhovsky</t>
  </si>
  <si>
    <t>+1 (425) 829-4259</t>
  </si>
  <si>
    <t>714 East Pike Street</t>
  </si>
  <si>
    <t>Apartment 303 LTD</t>
  </si>
  <si>
    <t>98122</t>
  </si>
  <si>
    <t>The company raised $25,002 of angel funding from an undisclosed investor on November 30, 2017.</t>
  </si>
  <si>
    <t>222682-42</t>
  </si>
  <si>
    <t>FabForeDev</t>
  </si>
  <si>
    <t>Designer of mobile applications created to provide seamless user experiences and true automation. The company's Liars Poker Slips is a classic mobile game and Golf Crow is a golf scoring system software that provide entertainment to gamers and users, enabling them to improve their lifestyles in communications, leisure, shopping and travel.</t>
  </si>
  <si>
    <t>Entertainment Software</t>
  </si>
  <si>
    <t>Entertainment Software*; Movies, Music and Entertainment; Application Software</t>
  </si>
  <si>
    <t>www.fabforedev.com</t>
  </si>
  <si>
    <t>175505-41P</t>
  </si>
  <si>
    <t>Martin Rottmann</t>
  </si>
  <si>
    <t>mrottmann@fabforedev.com</t>
  </si>
  <si>
    <t>+1 (917) 797-1211</t>
  </si>
  <si>
    <t>NY</t>
  </si>
  <si>
    <t>5 Claudia Court</t>
  </si>
  <si>
    <t>10983</t>
  </si>
  <si>
    <t>info@fabforedev.com</t>
  </si>
  <si>
    <t>The company raised $25,000 of angel funding from an undisclosed investor on November 30, 2017.</t>
  </si>
  <si>
    <t>148841-47</t>
  </si>
  <si>
    <t>W-E Wind</t>
  </si>
  <si>
    <t>Provider of wind monitoring services intended to develop wind energy. The company's services includes wind resource monitoring, marketing rights for wind energy development, enabling customers to create wind energy in a cost effective manner.</t>
  </si>
  <si>
    <t>Energy</t>
  </si>
  <si>
    <t>Energy Services</t>
  </si>
  <si>
    <t>Energy Marketing</t>
  </si>
  <si>
    <t>Energy Marketing*; Other Energy Services</t>
  </si>
  <si>
    <t>CleanTech</t>
  </si>
  <si>
    <t>Out of Business</t>
  </si>
  <si>
    <t>www.wellseddywind.com</t>
  </si>
  <si>
    <r>
      <rPr>
        <b/>
        <sz val="8"/>
        <color rgb="FF26854D"/>
        <rFont val="Arial"/>
      </rPr>
      <t>Promotion</t>
    </r>
    <r>
      <rPr>
        <sz val="7"/>
        <color rgb="FF707070"/>
        <rFont val="Arial"/>
      </rPr>
      <t xml:space="preserve"> NEW  </t>
    </r>
    <r>
      <rPr>
        <sz val="8"/>
        <color rgb="FF000000"/>
        <rFont val="Arial"/>
      </rPr>
      <t>Amy Wobbema, Executive Officer &amp; Board Member</t>
    </r>
    <r>
      <rPr>
        <sz val="8"/>
        <color rgb="FF000000"/>
        <rFont val="Arial"/>
      </rPr>
      <t xml:space="preserve">
</t>
    </r>
    <r>
      <rPr>
        <b/>
        <sz val="8"/>
        <color rgb="FF26854D"/>
        <rFont val="Arial"/>
      </rPr>
      <t>Ownership Status</t>
    </r>
    <r>
      <rPr>
        <sz val="7"/>
        <color rgb="FF707070"/>
        <rFont val="Arial"/>
      </rPr>
      <t xml:space="preserve"> UPDATE  </t>
    </r>
    <r>
      <rPr>
        <sz val="8"/>
        <color rgb="FF000000"/>
        <rFont val="Arial"/>
      </rPr>
      <t>Out of Business</t>
    </r>
    <r>
      <rPr>
        <sz val="8"/>
        <color rgb="FF000000"/>
        <rFont val="Arial"/>
      </rPr>
      <t xml:space="preserve">
</t>
    </r>
    <r>
      <rPr>
        <b/>
        <sz val="8"/>
        <color rgb="FF26854D"/>
        <rFont val="Arial"/>
      </rPr>
      <t>Filing</t>
    </r>
    <r>
      <rPr>
        <sz val="7"/>
        <color rgb="FF707070"/>
        <rFont val="Arial"/>
      </rPr>
      <t xml:space="preserve"> NEW  </t>
    </r>
  </si>
  <si>
    <t>121840-21P</t>
  </si>
  <si>
    <t>Tracy Henningsgard</t>
  </si>
  <si>
    <t>New Rockford, ND</t>
  </si>
  <si>
    <t>PO Box 695</t>
  </si>
  <si>
    <t>New Rockford</t>
  </si>
  <si>
    <t>North Dakota</t>
  </si>
  <si>
    <t>58356</t>
  </si>
  <si>
    <t>The company is no longer actively in business and is no longer actively tracked by PitchBook. Previously the company raised $125,580 of angel funding from undisclosed investors on December 4, 2017.</t>
  </si>
  <si>
    <t>222760-09</t>
  </si>
  <si>
    <t>Original Grain</t>
  </si>
  <si>
    <t>Provider of an online watch retailing platform intended to design and market handcrafted watches. The company's e-commerce platform sells a range of handcrafted watches that are made with different kinds of wood-grains, natural hardwood and stainless steel having a suave style and fashion, enabling users to find and order custom made designer watches and timepieces, online.</t>
  </si>
  <si>
    <t>Electronics (B2C)*; Accessories; Internet Retail</t>
  </si>
  <si>
    <t>Venture Capital-Backed</t>
  </si>
  <si>
    <t>www.originalgrain.com</t>
  </si>
  <si>
    <t>FY 2016</t>
  </si>
  <si>
    <t>36313-84P</t>
  </si>
  <si>
    <t>Tage Tracy</t>
  </si>
  <si>
    <t>+1 (619) 501-6554</t>
  </si>
  <si>
    <t>San Diego, CA</t>
  </si>
  <si>
    <t>404 14th Street</t>
  </si>
  <si>
    <t>San Diego</t>
  </si>
  <si>
    <t>92101</t>
  </si>
  <si>
    <t>The company raised $1 million of angel funding from undisclosed investors on December 1, 2017.</t>
  </si>
  <si>
    <t>Enlightened Brand Ventures</t>
  </si>
  <si>
    <t>Enlightened Brand Ventures (ebvlp.com)</t>
  </si>
  <si>
    <t>Early Stage VC</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</si>
</sst>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Red]\(#,##0.00\)"/>
    <numFmt numFmtId="165" formatCode="#,##0;[Red]\(#,##0\)"/>
    <numFmt numFmtId="166" formatCode="0000"/>
    <numFmt numFmtId="167" formatCode="dd\-mmm\-yyyy"/>
    <numFmt numFmtId="168" formatCode="#,##0.00&quot;%&quot;;[Red]\-#,##0.00&quot;%&quot;"/>
    <numFmt numFmtId="169" formatCode="#,###"/>
    <numFmt numFmtId="170" formatCode="#,##0.00\x;[Red]\-#,##0.00\x"/>
  </numFmts>
  <fonts count="277" x14ac:knownFonts="1">
    <font>
      <sz val="11"/>
      <color theme="1"/>
      <name val="Calibri"/>
      <family val="2"/>
      <scheme val="minor"/>
    </font>
    <font>
      <sz val="10"/>
      <name val="Arial"/>
      <family val="2"/>
      <charset val="204"/>
    </font>
    <font>
      <b/>
      <sz val="8"/>
      <color indexed="9"/>
      <name val="Arial"/>
    </font>
    <font>
      <b/>
      <sz val="8"/>
      <color indexed="9"/>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name val="Arial"/>
    </font>
    <font>
      <sz val="8"/>
      <color rgb="FF0000FF"/>
      <name val="Calibri"/>
    </font>
    <font>
      <sz val="8"/>
      <color rgb="FF0000FF"/>
      <name val="Calibri"/>
    </font>
    <font>
      <sz val="8"/>
      <name val="Arial"/>
    </font>
    <font>
      <b/>
      <sz val="14"/>
      <color indexed="8"/>
      <name val="Arial"/>
      <family val="2"/>
    </font>
    <font>
      <i/>
      <sz val="10"/>
      <color indexed="8"/>
      <name val="Arial"/>
      <family val="2"/>
      <charset val="204"/>
    </font>
    <font>
      <i/>
      <sz val="10"/>
      <name val="Arial"/>
      <family val="2"/>
      <charset val="204"/>
    </font>
    <font>
      <i/>
      <sz val="10"/>
      <name val="Arial"/>
      <family val="2"/>
      <charset val="204"/>
    </font>
    <font>
      <i/>
      <sz val="10"/>
      <name val="Arial"/>
      <family val="2"/>
      <charset val="204"/>
    </font>
    <font>
      <i/>
      <sz val="10"/>
      <color theme="3" tint="0.39997558519241921"/>
      <name val="Arial"/>
      <family val="2"/>
      <charset val="204"/>
    </font>
    <font>
      <i/>
      <u/>
      <sz val="10"/>
      <color indexed="12"/>
      <name val="Arial"/>
      <family val="2"/>
      <charset val="204"/>
    </font>
    <font>
      <i/>
      <sz val="10"/>
      <color theme="3" tint="0.39997558519241921"/>
      <name val="Arial"/>
      <family val="2"/>
      <charset val="204"/>
    </font>
    <font>
      <sz val="8"/>
      <name val="Arial"/>
    </font>
    <font>
      <b/>
      <sz val="8"/>
      <color rgb="FF26854D"/>
      <name val="Arial"/>
    </font>
    <font>
      <sz val="7"/>
      <color rgb="FF707070"/>
      <name val="Arial"/>
    </font>
    <font>
      <sz val="8"/>
      <color rgb="FF000000"/>
      <name val="Arial"/>
    </font>
  </fonts>
  <fills count="6">
    <fill>
      <patternFill patternType="none"/>
    </fill>
    <fill>
      <patternFill patternType="gray125"/>
    </fill>
    <fill>
      <patternFill patternType="solid">
        <fgColor rgb="FF4F81BD"/>
      </patternFill>
    </fill>
    <fill>
      <patternFill patternType="solid">
        <fgColor rgb="FFEEF3F8"/>
      </patternFill>
    </fill>
    <fill>
      <patternFill patternType="solid">
        <fgColor rgb="FFFFFFFF"/>
      </patternFill>
    </fill>
    <fill>
      <patternFill patternType="solid">
        <fgColor rgb="FFFFFFFF"/>
        <bgColor indexed="64"/>
      </patternFill>
    </fill>
  </fills>
  <borders count="4">
    <border>
      <left/>
      <right/>
      <top/>
      <bottom/>
      <diagonal/>
    </border>
    <border>
      <left/>
      <right/>
      <top style="thin">
        <color indexed="8"/>
      </top>
      <bottom/>
      <diagonal/>
    </border>
    <border>
      <left/>
      <right style="thin">
        <color indexed="8"/>
      </right>
      <top style="thin">
        <color indexed="8"/>
      </top>
      <bottom/>
      <diagonal/>
    </border>
    <border>
      <left/>
      <right style="dotted">
        <color rgb="FF969696"/>
      </right>
      <top/>
      <bottom/>
      <diagonal/>
    </border>
  </borders>
  <cellStyleXfs count="2">
    <xf numFmtId="0" fontId="0" fillId="0" borderId="0"/>
    <xf numFmtId="0" fontId="1" fillId="0" borderId="0"/>
  </cellStyleXfs>
  <cellXfs count="273">
    <xf numFmtId="0" fontId="0" fillId="0" borderId="0" xfId="0"/>
    <xf numFmtId="0" fontId="2"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3" borderId="3" xfId="0" applyFont="1" applyFill="1" applyBorder="1" applyAlignment="1">
      <alignment vertical="top" indent="1"/>
    </xf>
    <xf numFmtId="0" fontId="5" fillId="3" borderId="3" xfId="0" applyFont="1" applyFill="1" applyBorder="1" applyAlignment="1">
      <alignment horizontal="left" vertical="top" indent="1"/>
    </xf>
    <xf numFmtId="0" fontId="6" fillId="3" borderId="3" xfId="0" applyFont="1" applyFill="1" applyBorder="1" applyAlignment="1">
      <alignment horizontal="left" vertical="top" indent="1"/>
    </xf>
    <xf numFmtId="0" fontId="7" fillId="3" borderId="3" xfId="0" applyFont="1" applyFill="1" applyBorder="1" applyAlignment="1">
      <alignment horizontal="left" vertical="top" indent="1"/>
    </xf>
    <xf numFmtId="0" fontId="8" fillId="3" borderId="3" xfId="0" applyFont="1" applyFill="1" applyBorder="1" applyAlignment="1">
      <alignment horizontal="left" vertical="top" indent="1"/>
    </xf>
    <xf numFmtId="0" fontId="9" fillId="3" borderId="3" xfId="0" applyFont="1" applyFill="1" applyBorder="1" applyAlignment="1">
      <alignment horizontal="left" vertical="top" indent="1"/>
    </xf>
    <xf numFmtId="0" fontId="10" fillId="3" borderId="3" xfId="0" applyFont="1" applyFill="1" applyBorder="1" applyAlignment="1">
      <alignment horizontal="left" vertical="top" indent="1"/>
    </xf>
    <xf numFmtId="0" fontId="11" fillId="3" borderId="3" xfId="0" applyFont="1" applyFill="1" applyBorder="1" applyAlignment="1">
      <alignment horizontal="left" vertical="top" indent="1"/>
    </xf>
    <xf numFmtId="0" fontId="12" fillId="3" borderId="3" xfId="0" applyFont="1" applyFill="1" applyBorder="1" applyAlignment="1">
      <alignment horizontal="left" vertical="top" indent="1"/>
    </xf>
    <xf numFmtId="0" fontId="13" fillId="3" borderId="3" xfId="0" applyFont="1" applyFill="1" applyBorder="1" applyAlignment="1">
      <alignment horizontal="left" vertical="top" indent="1"/>
    </xf>
    <xf numFmtId="0" fontId="14" fillId="3" borderId="3" xfId="0" applyFont="1" applyFill="1" applyBorder="1" applyAlignment="1">
      <alignment horizontal="left" vertical="top" indent="1"/>
    </xf>
    <xf numFmtId="0" fontId="15" fillId="3" borderId="3" xfId="0" applyFont="1" applyFill="1" applyBorder="1" applyAlignment="1">
      <alignment horizontal="left" vertical="top" indent="1"/>
    </xf>
    <xf numFmtId="164" fontId="16" fillId="3" borderId="3" xfId="0" applyNumberFormat="1" applyFont="1" applyFill="1" applyBorder="1" applyAlignment="1">
      <alignment horizontal="right" vertical="top" indent="1"/>
    </xf>
    <xf numFmtId="0" fontId="17" fillId="3" borderId="3" xfId="0" applyFont="1" applyFill="1" applyBorder="1" applyAlignment="1">
      <alignment horizontal="left" vertical="top" indent="1"/>
    </xf>
    <xf numFmtId="0" fontId="18" fillId="3" borderId="3" xfId="0" applyFont="1" applyFill="1" applyBorder="1" applyAlignment="1">
      <alignment horizontal="left" vertical="top" indent="1"/>
    </xf>
    <xf numFmtId="0" fontId="19" fillId="3" borderId="3" xfId="0" applyFont="1" applyFill="1" applyBorder="1" applyAlignment="1">
      <alignment horizontal="left" vertical="top" indent="1"/>
    </xf>
    <xf numFmtId="0" fontId="20" fillId="3" borderId="3" xfId="0" applyFont="1" applyFill="1" applyBorder="1" applyAlignment="1">
      <alignment horizontal="left" vertical="top" indent="1"/>
    </xf>
    <xf numFmtId="165" fontId="21" fillId="3" borderId="3" xfId="0" applyNumberFormat="1" applyFont="1" applyFill="1" applyBorder="1" applyAlignment="1">
      <alignment horizontal="right" vertical="top" indent="1"/>
    </xf>
    <xf numFmtId="0" fontId="22" fillId="3" borderId="3" xfId="0" applyFont="1" applyFill="1" applyBorder="1" applyAlignment="1">
      <alignment horizontal="left" vertical="top" indent="1"/>
    </xf>
    <xf numFmtId="0" fontId="23" fillId="3" borderId="3" xfId="0" applyFont="1" applyFill="1" applyBorder="1" applyAlignment="1">
      <alignment horizontal="left" vertical="top" indent="1"/>
    </xf>
    <xf numFmtId="166" fontId="24" fillId="3" borderId="3" xfId="0" applyNumberFormat="1" applyFont="1" applyFill="1" applyBorder="1" applyAlignment="1">
      <alignment horizontal="right" vertical="top" indent="1"/>
    </xf>
    <xf numFmtId="0" fontId="25" fillId="3" borderId="3" xfId="0" applyFont="1" applyFill="1" applyBorder="1" applyAlignment="1">
      <alignment horizontal="left" vertical="top" indent="1"/>
    </xf>
    <xf numFmtId="0" fontId="26" fillId="3" borderId="3" xfId="0" applyFont="1" applyFill="1" applyBorder="1" applyAlignment="1">
      <alignment horizontal="left" vertical="top" wrapText="1" indent="1"/>
    </xf>
    <xf numFmtId="0" fontId="27" fillId="3" borderId="3" xfId="0" applyFont="1" applyFill="1" applyBorder="1" applyAlignment="1">
      <alignment horizontal="left" vertical="top" wrapText="1" indent="1"/>
    </xf>
    <xf numFmtId="164" fontId="28" fillId="3" borderId="3" xfId="0" applyNumberFormat="1" applyFont="1" applyFill="1" applyBorder="1" applyAlignment="1">
      <alignment horizontal="right" vertical="top" indent="1"/>
    </xf>
    <xf numFmtId="164" fontId="29" fillId="3" borderId="3" xfId="0" applyNumberFormat="1" applyFont="1" applyFill="1" applyBorder="1" applyAlignment="1">
      <alignment horizontal="right" vertical="top" indent="1"/>
    </xf>
    <xf numFmtId="164" fontId="30" fillId="3" borderId="3" xfId="0" applyNumberFormat="1" applyFont="1" applyFill="1" applyBorder="1" applyAlignment="1">
      <alignment horizontal="right" vertical="top" indent="1"/>
    </xf>
    <xf numFmtId="164" fontId="31" fillId="3" borderId="3" xfId="0" applyNumberFormat="1" applyFont="1" applyFill="1" applyBorder="1" applyAlignment="1">
      <alignment horizontal="right" vertical="top" indent="1"/>
    </xf>
    <xf numFmtId="164" fontId="32" fillId="3" borderId="3" xfId="0" applyNumberFormat="1" applyFont="1" applyFill="1" applyBorder="1" applyAlignment="1">
      <alignment horizontal="right" vertical="top" indent="1"/>
    </xf>
    <xf numFmtId="0" fontId="33" fillId="3" borderId="3" xfId="0" applyFont="1" applyFill="1" applyBorder="1" applyAlignment="1">
      <alignment horizontal="right" vertical="top" indent="1"/>
    </xf>
    <xf numFmtId="0" fontId="34" fillId="3" borderId="3" xfId="0" applyFont="1" applyFill="1" applyBorder="1" applyAlignment="1">
      <alignment horizontal="left" vertical="top" indent="1"/>
    </xf>
    <xf numFmtId="0" fontId="35" fillId="3" borderId="3" xfId="0" applyFont="1" applyFill="1" applyBorder="1" applyAlignment="1">
      <alignment horizontal="left" vertical="top" indent="1"/>
    </xf>
    <xf numFmtId="0" fontId="36" fillId="3" borderId="3" xfId="0" applyFont="1" applyFill="1" applyBorder="1" applyAlignment="1">
      <alignment horizontal="left" vertical="top" indent="1"/>
    </xf>
    <xf numFmtId="0" fontId="37" fillId="3" borderId="3" xfId="0" applyFont="1" applyFill="1" applyBorder="1" applyAlignment="1">
      <alignment horizontal="left" vertical="top" indent="1"/>
    </xf>
    <xf numFmtId="0" fontId="38" fillId="3" borderId="3" xfId="0" applyFont="1" applyFill="1" applyBorder="1" applyAlignment="1">
      <alignment horizontal="left" vertical="top" indent="1"/>
    </xf>
    <xf numFmtId="0" fontId="39" fillId="3" borderId="3" xfId="0" applyFont="1" applyFill="1" applyBorder="1" applyAlignment="1">
      <alignment horizontal="left" vertical="top" indent="1"/>
    </xf>
    <xf numFmtId="0" fontId="40" fillId="3" borderId="3" xfId="0" applyFont="1" applyFill="1" applyBorder="1" applyAlignment="1">
      <alignment horizontal="left" vertical="top" indent="1"/>
    </xf>
    <xf numFmtId="0" fontId="41" fillId="3" borderId="3" xfId="0" applyFont="1" applyFill="1" applyBorder="1" applyAlignment="1">
      <alignment horizontal="left" vertical="top" indent="1"/>
    </xf>
    <xf numFmtId="0" fontId="42" fillId="3" borderId="3" xfId="0" applyFont="1" applyFill="1" applyBorder="1" applyAlignment="1">
      <alignment horizontal="left" vertical="top" indent="1"/>
    </xf>
    <xf numFmtId="0" fontId="43" fillId="3" borderId="3" xfId="0" applyFont="1" applyFill="1" applyBorder="1" applyAlignment="1">
      <alignment horizontal="left" vertical="top" indent="1"/>
    </xf>
    <xf numFmtId="0" fontId="44" fillId="3" borderId="3" xfId="0" applyFont="1" applyFill="1" applyBorder="1" applyAlignment="1">
      <alignment horizontal="right" vertical="top" indent="1"/>
    </xf>
    <xf numFmtId="0" fontId="45" fillId="3" borderId="3" xfId="0" applyFont="1" applyFill="1" applyBorder="1" applyAlignment="1">
      <alignment horizontal="left" vertical="top" indent="1"/>
    </xf>
    <xf numFmtId="0" fontId="46" fillId="3" borderId="3" xfId="0" applyFont="1" applyFill="1" applyBorder="1" applyAlignment="1">
      <alignment horizontal="right" vertical="top" indent="1"/>
    </xf>
    <xf numFmtId="0" fontId="47" fillId="3" borderId="3" xfId="0" applyFont="1" applyFill="1" applyBorder="1" applyAlignment="1">
      <alignment horizontal="right" vertical="top" indent="1"/>
    </xf>
    <xf numFmtId="0" fontId="48" fillId="3" borderId="3" xfId="0" applyFont="1" applyFill="1" applyBorder="1" applyAlignment="1">
      <alignment horizontal="left" vertical="top" indent="1"/>
    </xf>
    <xf numFmtId="0" fontId="49" fillId="3" borderId="3" xfId="0" applyFont="1" applyFill="1" applyBorder="1" applyAlignment="1">
      <alignment horizontal="left" vertical="top" indent="1"/>
    </xf>
    <xf numFmtId="0" fontId="50" fillId="3" borderId="3" xfId="0" applyFont="1" applyFill="1" applyBorder="1" applyAlignment="1">
      <alignment horizontal="left" vertical="top" indent="1"/>
    </xf>
    <xf numFmtId="0" fontId="51" fillId="3" borderId="3" xfId="0" applyFont="1" applyFill="1" applyBorder="1" applyAlignment="1">
      <alignment horizontal="left" vertical="top" indent="1"/>
    </xf>
    <xf numFmtId="0" fontId="52" fillId="3" borderId="3" xfId="0" applyFont="1" applyFill="1" applyBorder="1" applyAlignment="1">
      <alignment horizontal="left" vertical="top" indent="1"/>
    </xf>
    <xf numFmtId="0" fontId="53" fillId="3" borderId="3" xfId="0" applyFont="1" applyFill="1" applyBorder="1" applyAlignment="1">
      <alignment horizontal="right" vertical="top" indent="1"/>
    </xf>
    <xf numFmtId="0" fontId="54" fillId="3" borderId="3" xfId="0" applyFont="1" applyFill="1" applyBorder="1" applyAlignment="1">
      <alignment horizontal="left" vertical="top" indent="1"/>
    </xf>
    <xf numFmtId="0" fontId="55" fillId="3" borderId="3" xfId="0" applyFont="1" applyFill="1" applyBorder="1" applyAlignment="1">
      <alignment horizontal="left" vertical="top" indent="1"/>
    </xf>
    <xf numFmtId="0" fontId="56" fillId="3" borderId="3" xfId="0" applyFont="1" applyFill="1" applyBorder="1" applyAlignment="1">
      <alignment horizontal="left" vertical="top" indent="1"/>
    </xf>
    <xf numFmtId="0" fontId="57" fillId="3" borderId="3" xfId="0" applyFont="1" applyFill="1" applyBorder="1" applyAlignment="1">
      <alignment horizontal="left" vertical="top" indent="1"/>
    </xf>
    <xf numFmtId="0" fontId="58" fillId="3" borderId="3" xfId="0" applyFont="1" applyFill="1" applyBorder="1" applyAlignment="1">
      <alignment horizontal="left" vertical="top" indent="1"/>
    </xf>
    <xf numFmtId="0" fontId="59" fillId="3" borderId="3" xfId="0" applyFont="1" applyFill="1" applyBorder="1" applyAlignment="1">
      <alignment horizontal="left" vertical="top" indent="1"/>
    </xf>
    <xf numFmtId="0" fontId="60" fillId="3" borderId="3" xfId="0" applyFont="1" applyFill="1" applyBorder="1" applyAlignment="1">
      <alignment horizontal="left" vertical="top" indent="1"/>
    </xf>
    <xf numFmtId="0" fontId="61" fillId="3" borderId="3" xfId="0" applyFont="1" applyFill="1" applyBorder="1" applyAlignment="1">
      <alignment horizontal="left" vertical="top" indent="1"/>
    </xf>
    <xf numFmtId="167" fontId="62" fillId="3" borderId="3" xfId="0" applyNumberFormat="1" applyFont="1" applyFill="1" applyBorder="1" applyAlignment="1">
      <alignment horizontal="right" vertical="top" indent="1"/>
    </xf>
    <xf numFmtId="164" fontId="63" fillId="3" borderId="3" xfId="0" applyNumberFormat="1" applyFont="1" applyFill="1" applyBorder="1" applyAlignment="1">
      <alignment horizontal="right" vertical="top" indent="1"/>
    </xf>
    <xf numFmtId="0" fontId="64" fillId="3" borderId="3" xfId="0" applyFont="1" applyFill="1" applyBorder="1" applyAlignment="1">
      <alignment horizontal="left" vertical="top" indent="1"/>
    </xf>
    <xf numFmtId="164" fontId="65" fillId="3" borderId="3" xfId="0" applyNumberFormat="1" applyFont="1" applyFill="1" applyBorder="1" applyAlignment="1">
      <alignment horizontal="right" vertical="top" indent="1"/>
    </xf>
    <xf numFmtId="0" fontId="66" fillId="3" borderId="3" xfId="0" applyFont="1" applyFill="1" applyBorder="1" applyAlignment="1">
      <alignment horizontal="left" vertical="top" indent="1"/>
    </xf>
    <xf numFmtId="0" fontId="67" fillId="3" borderId="3" xfId="0" applyFont="1" applyFill="1" applyBorder="1" applyAlignment="1">
      <alignment horizontal="left" vertical="top" indent="1"/>
    </xf>
    <xf numFmtId="0" fontId="68" fillId="3" borderId="3" xfId="0" applyFont="1" applyFill="1" applyBorder="1" applyAlignment="1">
      <alignment horizontal="left" vertical="top" indent="1"/>
    </xf>
    <xf numFmtId="0" fontId="69" fillId="3" borderId="3" xfId="0" applyFont="1" applyFill="1" applyBorder="1" applyAlignment="1">
      <alignment horizontal="left" vertical="top" indent="1"/>
    </xf>
    <xf numFmtId="0" fontId="70" fillId="3" borderId="3" xfId="0" applyFont="1" applyFill="1" applyBorder="1" applyAlignment="1">
      <alignment horizontal="left" vertical="top" indent="1"/>
    </xf>
    <xf numFmtId="0" fontId="71" fillId="3" borderId="3" xfId="0" applyFont="1" applyFill="1" applyBorder="1" applyAlignment="1">
      <alignment horizontal="left" vertical="top" indent="1"/>
    </xf>
    <xf numFmtId="0" fontId="72" fillId="3" borderId="3" xfId="0" applyFont="1" applyFill="1" applyBorder="1" applyAlignment="1">
      <alignment horizontal="left" vertical="top" indent="1"/>
    </xf>
    <xf numFmtId="0" fontId="73" fillId="3" borderId="3" xfId="0" applyFont="1" applyFill="1" applyBorder="1" applyAlignment="1">
      <alignment horizontal="left" vertical="top" indent="1"/>
    </xf>
    <xf numFmtId="0" fontId="74" fillId="3" borderId="3" xfId="0" applyFont="1" applyFill="1" applyBorder="1" applyAlignment="1">
      <alignment horizontal="left" vertical="top" indent="1"/>
    </xf>
    <xf numFmtId="167" fontId="75" fillId="3" borderId="3" xfId="0" applyNumberFormat="1" applyFont="1" applyFill="1" applyBorder="1" applyAlignment="1">
      <alignment horizontal="right" vertical="top" indent="1"/>
    </xf>
    <xf numFmtId="164" fontId="76" fillId="3" borderId="3" xfId="0" applyNumberFormat="1" applyFont="1" applyFill="1" applyBorder="1" applyAlignment="1">
      <alignment horizontal="right" vertical="top" indent="1"/>
    </xf>
    <xf numFmtId="0" fontId="77" fillId="3" borderId="3" xfId="0" applyFont="1" applyFill="1" applyBorder="1" applyAlignment="1">
      <alignment horizontal="left" vertical="top" indent="1"/>
    </xf>
    <xf numFmtId="164" fontId="78" fillId="3" borderId="3" xfId="0" applyNumberFormat="1" applyFont="1" applyFill="1" applyBorder="1" applyAlignment="1">
      <alignment horizontal="right" vertical="top" indent="1"/>
    </xf>
    <xf numFmtId="0" fontId="79" fillId="3" borderId="3" xfId="0" applyFont="1" applyFill="1" applyBorder="1" applyAlignment="1">
      <alignment horizontal="left" vertical="top" indent="1"/>
    </xf>
    <xf numFmtId="0" fontId="80" fillId="3" borderId="3" xfId="0" applyFont="1" applyFill="1" applyBorder="1" applyAlignment="1">
      <alignment horizontal="left" vertical="top" indent="1"/>
    </xf>
    <xf numFmtId="0" fontId="81" fillId="3" borderId="3" xfId="0" applyFont="1" applyFill="1" applyBorder="1" applyAlignment="1">
      <alignment horizontal="left" vertical="top" indent="1"/>
    </xf>
    <xf numFmtId="0" fontId="82" fillId="3" borderId="3" xfId="0" applyFont="1" applyFill="1" applyBorder="1" applyAlignment="1">
      <alignment horizontal="left" vertical="top" indent="1"/>
    </xf>
    <xf numFmtId="0" fontId="83" fillId="3" borderId="3" xfId="0" applyFont="1" applyFill="1" applyBorder="1" applyAlignment="1">
      <alignment horizontal="left" vertical="top" indent="1"/>
    </xf>
    <xf numFmtId="0" fontId="84" fillId="3" borderId="3" xfId="0" applyFont="1" applyFill="1" applyBorder="1" applyAlignment="1">
      <alignment horizontal="left" vertical="top" indent="1"/>
    </xf>
    <xf numFmtId="0" fontId="85" fillId="3" borderId="3" xfId="0" applyFont="1" applyFill="1" applyBorder="1" applyAlignment="1">
      <alignment horizontal="left" vertical="top" indent="1"/>
    </xf>
    <xf numFmtId="0" fontId="86" fillId="3" borderId="3" xfId="0" applyFont="1" applyFill="1" applyBorder="1" applyAlignment="1">
      <alignment horizontal="left" vertical="top" indent="1"/>
    </xf>
    <xf numFmtId="0" fontId="87" fillId="3" borderId="3" xfId="0" applyFont="1" applyFill="1" applyBorder="1" applyAlignment="1">
      <alignment horizontal="left" vertical="top" indent="1"/>
    </xf>
    <xf numFmtId="168" fontId="88" fillId="3" borderId="3" xfId="0" applyNumberFormat="1" applyFont="1" applyFill="1" applyBorder="1" applyAlignment="1">
      <alignment horizontal="right" vertical="top" indent="1"/>
    </xf>
    <xf numFmtId="169" fontId="89" fillId="3" borderId="3" xfId="0" applyNumberFormat="1" applyFont="1" applyFill="1" applyBorder="1" applyAlignment="1">
      <alignment horizontal="right" vertical="top" indent="1"/>
    </xf>
    <xf numFmtId="168" fontId="90" fillId="3" borderId="3" xfId="0" applyNumberFormat="1" applyFont="1" applyFill="1" applyBorder="1" applyAlignment="1">
      <alignment horizontal="right" vertical="top" indent="1"/>
    </xf>
    <xf numFmtId="168" fontId="91" fillId="3" borderId="3" xfId="0" applyNumberFormat="1" applyFont="1" applyFill="1" applyBorder="1" applyAlignment="1">
      <alignment horizontal="right" vertical="top" indent="1"/>
    </xf>
    <xf numFmtId="168" fontId="92" fillId="3" borderId="3" xfId="0" applyNumberFormat="1" applyFont="1" applyFill="1" applyBorder="1" applyAlignment="1">
      <alignment horizontal="right" vertical="top" indent="1"/>
    </xf>
    <xf numFmtId="169" fontId="93" fillId="3" borderId="3" xfId="0" applyNumberFormat="1" applyFont="1" applyFill="1" applyBorder="1" applyAlignment="1">
      <alignment horizontal="right" vertical="top" indent="1"/>
    </xf>
    <xf numFmtId="168" fontId="94" fillId="3" borderId="3" xfId="0" applyNumberFormat="1" applyFont="1" applyFill="1" applyBorder="1" applyAlignment="1">
      <alignment horizontal="right" vertical="top" indent="1"/>
    </xf>
    <xf numFmtId="169" fontId="95" fillId="3" borderId="3" xfId="0" applyNumberFormat="1" applyFont="1" applyFill="1" applyBorder="1" applyAlignment="1">
      <alignment horizontal="right" vertical="top" indent="1"/>
    </xf>
    <xf numFmtId="168" fontId="96" fillId="3" borderId="3" xfId="0" applyNumberFormat="1" applyFont="1" applyFill="1" applyBorder="1" applyAlignment="1">
      <alignment horizontal="right" vertical="top" indent="1"/>
    </xf>
    <xf numFmtId="169" fontId="97" fillId="3" borderId="3" xfId="0" applyNumberFormat="1" applyFont="1" applyFill="1" applyBorder="1" applyAlignment="1">
      <alignment horizontal="right" vertical="top" indent="1"/>
    </xf>
    <xf numFmtId="168" fontId="98" fillId="3" borderId="3" xfId="0" applyNumberFormat="1" applyFont="1" applyFill="1" applyBorder="1" applyAlignment="1">
      <alignment horizontal="right" vertical="top" indent="1"/>
    </xf>
    <xf numFmtId="169" fontId="99" fillId="3" borderId="3" xfId="0" applyNumberFormat="1" applyFont="1" applyFill="1" applyBorder="1" applyAlignment="1">
      <alignment horizontal="right" vertical="top" indent="1"/>
    </xf>
    <xf numFmtId="168" fontId="100" fillId="3" borderId="3" xfId="0" applyNumberFormat="1" applyFont="1" applyFill="1" applyBorder="1" applyAlignment="1">
      <alignment horizontal="right" vertical="top" indent="1"/>
    </xf>
    <xf numFmtId="169" fontId="101" fillId="3" borderId="3" xfId="0" applyNumberFormat="1" applyFont="1" applyFill="1" applyBorder="1" applyAlignment="1">
      <alignment horizontal="right" vertical="top" indent="1"/>
    </xf>
    <xf numFmtId="168" fontId="102" fillId="3" borderId="3" xfId="0" applyNumberFormat="1" applyFont="1" applyFill="1" applyBorder="1" applyAlignment="1">
      <alignment horizontal="right" vertical="top" indent="1"/>
    </xf>
    <xf numFmtId="169" fontId="103" fillId="3" borderId="3" xfId="0" applyNumberFormat="1" applyFont="1" applyFill="1" applyBorder="1" applyAlignment="1">
      <alignment horizontal="right" vertical="top" indent="1"/>
    </xf>
    <xf numFmtId="170" fontId="104" fillId="3" borderId="3" xfId="0" applyNumberFormat="1" applyFont="1" applyFill="1" applyBorder="1" applyAlignment="1">
      <alignment horizontal="right" vertical="top" indent="1"/>
    </xf>
    <xf numFmtId="169" fontId="105" fillId="3" borderId="3" xfId="0" applyNumberFormat="1" applyFont="1" applyFill="1" applyBorder="1" applyAlignment="1">
      <alignment horizontal="right" vertical="top" indent="1"/>
    </xf>
    <xf numFmtId="170" fontId="106" fillId="3" borderId="3" xfId="0" applyNumberFormat="1" applyFont="1" applyFill="1" applyBorder="1" applyAlignment="1">
      <alignment horizontal="right" vertical="top" indent="1"/>
    </xf>
    <xf numFmtId="168" fontId="107" fillId="3" borderId="3" xfId="0" applyNumberFormat="1" applyFont="1" applyFill="1" applyBorder="1" applyAlignment="1">
      <alignment horizontal="right" vertical="top" indent="1"/>
    </xf>
    <xf numFmtId="170" fontId="108" fillId="3" borderId="3" xfId="0" applyNumberFormat="1" applyFont="1" applyFill="1" applyBorder="1" applyAlignment="1">
      <alignment horizontal="right" vertical="top" indent="1"/>
    </xf>
    <xf numFmtId="169" fontId="109" fillId="3" borderId="3" xfId="0" applyNumberFormat="1" applyFont="1" applyFill="1" applyBorder="1" applyAlignment="1">
      <alignment horizontal="right" vertical="top" indent="1"/>
    </xf>
    <xf numFmtId="170" fontId="110" fillId="3" borderId="3" xfId="0" applyNumberFormat="1" applyFont="1" applyFill="1" applyBorder="1" applyAlignment="1">
      <alignment horizontal="right" vertical="top" indent="1"/>
    </xf>
    <xf numFmtId="169" fontId="111" fillId="3" borderId="3" xfId="0" applyNumberFormat="1" applyFont="1" applyFill="1" applyBorder="1" applyAlignment="1">
      <alignment horizontal="right" vertical="top" indent="1"/>
    </xf>
    <xf numFmtId="170" fontId="112" fillId="3" borderId="3" xfId="0" applyNumberFormat="1" applyFont="1" applyFill="1" applyBorder="1" applyAlignment="1">
      <alignment horizontal="right" vertical="top" indent="1"/>
    </xf>
    <xf numFmtId="169" fontId="113" fillId="3" borderId="3" xfId="0" applyNumberFormat="1" applyFont="1" applyFill="1" applyBorder="1" applyAlignment="1">
      <alignment horizontal="right" vertical="top" indent="1"/>
    </xf>
    <xf numFmtId="170" fontId="114" fillId="3" borderId="3" xfId="0" applyNumberFormat="1" applyFont="1" applyFill="1" applyBorder="1" applyAlignment="1">
      <alignment horizontal="right" vertical="top" indent="1"/>
    </xf>
    <xf numFmtId="169" fontId="115" fillId="3" borderId="3" xfId="0" applyNumberFormat="1" applyFont="1" applyFill="1" applyBorder="1" applyAlignment="1">
      <alignment horizontal="right" vertical="top" indent="1"/>
    </xf>
    <xf numFmtId="170" fontId="116" fillId="3" borderId="3" xfId="0" applyNumberFormat="1" applyFont="1" applyFill="1" applyBorder="1" applyAlignment="1">
      <alignment horizontal="right" vertical="top" indent="1"/>
    </xf>
    <xf numFmtId="169" fontId="117" fillId="3" borderId="3" xfId="0" applyNumberFormat="1" applyFont="1" applyFill="1" applyBorder="1" applyAlignment="1">
      <alignment horizontal="right" vertical="top" indent="1"/>
    </xf>
    <xf numFmtId="170" fontId="118" fillId="3" borderId="3" xfId="0" applyNumberFormat="1" applyFont="1" applyFill="1" applyBorder="1" applyAlignment="1">
      <alignment horizontal="right" vertical="top" indent="1"/>
    </xf>
    <xf numFmtId="169" fontId="119" fillId="3" borderId="3" xfId="0" applyNumberFormat="1" applyFont="1" applyFill="1" applyBorder="1" applyAlignment="1">
      <alignment horizontal="right" vertical="top" indent="1"/>
    </xf>
    <xf numFmtId="169" fontId="120" fillId="3" borderId="3" xfId="0" applyNumberFormat="1" applyFont="1" applyFill="1" applyBorder="1" applyAlignment="1">
      <alignment horizontal="right" vertical="top" indent="1"/>
    </xf>
    <xf numFmtId="169" fontId="121" fillId="3" borderId="3" xfId="0" applyNumberFormat="1" applyFont="1" applyFill="1" applyBorder="1" applyAlignment="1">
      <alignment horizontal="right" vertical="top" indent="1"/>
    </xf>
    <xf numFmtId="168" fontId="122" fillId="3" borderId="3" xfId="0" applyNumberFormat="1" applyFont="1" applyFill="1" applyBorder="1" applyAlignment="1">
      <alignment horizontal="right" vertical="top" indent="1"/>
    </xf>
    <xf numFmtId="169" fontId="123" fillId="3" borderId="3" xfId="0" applyNumberFormat="1" applyFont="1" applyFill="1" applyBorder="1" applyAlignment="1">
      <alignment horizontal="right" vertical="top" indent="1"/>
    </xf>
    <xf numFmtId="169" fontId="124" fillId="3" borderId="3" xfId="0" applyNumberFormat="1" applyFont="1" applyFill="1" applyBorder="1" applyAlignment="1">
      <alignment horizontal="right" vertical="top" indent="1"/>
    </xf>
    <xf numFmtId="168" fontId="125" fillId="3" borderId="3" xfId="0" applyNumberFormat="1" applyFont="1" applyFill="1" applyBorder="1" applyAlignment="1">
      <alignment horizontal="right" vertical="top" indent="1"/>
    </xf>
    <xf numFmtId="169" fontId="126" fillId="3" borderId="3" xfId="0" applyNumberFormat="1" applyFont="1" applyFill="1" applyBorder="1" applyAlignment="1">
      <alignment horizontal="right" vertical="top" indent="1"/>
    </xf>
    <xf numFmtId="169" fontId="127" fillId="3" borderId="3" xfId="0" applyNumberFormat="1" applyFont="1" applyFill="1" applyBorder="1" applyAlignment="1">
      <alignment horizontal="right" vertical="top" indent="1"/>
    </xf>
    <xf numFmtId="168" fontId="128" fillId="3" borderId="3" xfId="0" applyNumberFormat="1" applyFont="1" applyFill="1" applyBorder="1" applyAlignment="1">
      <alignment horizontal="right" vertical="top" indent="1"/>
    </xf>
    <xf numFmtId="169" fontId="129" fillId="3" borderId="3" xfId="0" applyNumberFormat="1" applyFont="1" applyFill="1" applyBorder="1" applyAlignment="1">
      <alignment horizontal="right" vertical="top" indent="1"/>
    </xf>
    <xf numFmtId="169" fontId="130" fillId="3" borderId="3" xfId="0" applyNumberFormat="1" applyFont="1" applyFill="1" applyBorder="1" applyAlignment="1">
      <alignment horizontal="right" vertical="top" indent="1"/>
    </xf>
    <xf numFmtId="168" fontId="131" fillId="3" borderId="3" xfId="0" applyNumberFormat="1" applyFont="1" applyFill="1" applyBorder="1" applyAlignment="1">
      <alignment horizontal="right" vertical="top" indent="1"/>
    </xf>
    <xf numFmtId="0" fontId="132" fillId="3" borderId="3" xfId="0" applyFont="1" applyFill="1" applyBorder="1" applyAlignment="1">
      <alignment horizontal="right" vertical="top" indent="1"/>
    </xf>
    <xf numFmtId="0" fontId="133" fillId="4" borderId="3" xfId="0" applyFont="1" applyFill="1" applyBorder="1" applyAlignment="1">
      <alignment vertical="top" indent="1"/>
    </xf>
    <xf numFmtId="0" fontId="134" fillId="4" borderId="3" xfId="0" applyFont="1" applyFill="1" applyBorder="1" applyAlignment="1">
      <alignment horizontal="left" vertical="top" indent="1"/>
    </xf>
    <xf numFmtId="0" fontId="135" fillId="4" borderId="3" xfId="0" applyFont="1" applyFill="1" applyBorder="1" applyAlignment="1">
      <alignment horizontal="left" vertical="top" indent="1"/>
    </xf>
    <xf numFmtId="0" fontId="136" fillId="4" borderId="3" xfId="0" applyFont="1" applyFill="1" applyBorder="1" applyAlignment="1">
      <alignment horizontal="left" vertical="top" indent="1"/>
    </xf>
    <xf numFmtId="0" fontId="137" fillId="4" borderId="3" xfId="0" applyFont="1" applyFill="1" applyBorder="1" applyAlignment="1">
      <alignment horizontal="left" vertical="top" indent="1"/>
    </xf>
    <xf numFmtId="0" fontId="138" fillId="4" borderId="3" xfId="0" applyFont="1" applyFill="1" applyBorder="1" applyAlignment="1">
      <alignment horizontal="left" vertical="top" indent="1"/>
    </xf>
    <xf numFmtId="0" fontId="139" fillId="4" borderId="3" xfId="0" applyFont="1" applyFill="1" applyBorder="1" applyAlignment="1">
      <alignment horizontal="left" vertical="top" indent="1"/>
    </xf>
    <xf numFmtId="0" fontId="140" fillId="4" borderId="3" xfId="0" applyFont="1" applyFill="1" applyBorder="1" applyAlignment="1">
      <alignment horizontal="left" vertical="top" indent="1"/>
    </xf>
    <xf numFmtId="0" fontId="141" fillId="4" borderId="3" xfId="0" applyFont="1" applyFill="1" applyBorder="1" applyAlignment="1">
      <alignment horizontal="left" vertical="top" indent="1"/>
    </xf>
    <xf numFmtId="0" fontId="142" fillId="4" borderId="3" xfId="0" applyFont="1" applyFill="1" applyBorder="1" applyAlignment="1">
      <alignment horizontal="left" vertical="top" indent="1"/>
    </xf>
    <xf numFmtId="0" fontId="143" fillId="4" borderId="3" xfId="0" applyFont="1" applyFill="1" applyBorder="1" applyAlignment="1">
      <alignment horizontal="left" vertical="top" indent="1"/>
    </xf>
    <xf numFmtId="0" fontId="144" fillId="4" borderId="3" xfId="0" applyFont="1" applyFill="1" applyBorder="1" applyAlignment="1">
      <alignment horizontal="left" vertical="top" indent="1"/>
    </xf>
    <xf numFmtId="164" fontId="145" fillId="4" borderId="3" xfId="0" applyNumberFormat="1" applyFont="1" applyFill="1" applyBorder="1" applyAlignment="1">
      <alignment horizontal="right" vertical="top" indent="1"/>
    </xf>
    <xf numFmtId="0" fontId="146" fillId="4" borderId="3" xfId="0" applyFont="1" applyFill="1" applyBorder="1" applyAlignment="1">
      <alignment horizontal="left" vertical="top" indent="1"/>
    </xf>
    <xf numFmtId="0" fontId="147" fillId="4" borderId="3" xfId="0" applyFont="1" applyFill="1" applyBorder="1" applyAlignment="1">
      <alignment horizontal="left" vertical="top" indent="1"/>
    </xf>
    <xf numFmtId="0" fontId="148" fillId="4" borderId="3" xfId="0" applyFont="1" applyFill="1" applyBorder="1" applyAlignment="1">
      <alignment horizontal="left" vertical="top" indent="1"/>
    </xf>
    <xf numFmtId="0" fontId="149" fillId="4" borderId="3" xfId="0" applyFont="1" applyFill="1" applyBorder="1" applyAlignment="1">
      <alignment horizontal="left" vertical="top" indent="1"/>
    </xf>
    <xf numFmtId="165" fontId="150" fillId="4" borderId="3" xfId="0" applyNumberFormat="1" applyFont="1" applyFill="1" applyBorder="1" applyAlignment="1">
      <alignment horizontal="right" vertical="top" indent="1"/>
    </xf>
    <xf numFmtId="0" fontId="151" fillId="4" borderId="3" xfId="0" applyFont="1" applyFill="1" applyBorder="1" applyAlignment="1">
      <alignment horizontal="left" vertical="top" indent="1"/>
    </xf>
    <xf numFmtId="0" fontId="152" fillId="4" borderId="3" xfId="0" applyFont="1" applyFill="1" applyBorder="1" applyAlignment="1">
      <alignment horizontal="left" vertical="top" indent="1"/>
    </xf>
    <xf numFmtId="166" fontId="153" fillId="4" borderId="3" xfId="0" applyNumberFormat="1" applyFont="1" applyFill="1" applyBorder="1" applyAlignment="1">
      <alignment horizontal="right" vertical="top" indent="1"/>
    </xf>
    <xf numFmtId="0" fontId="154" fillId="4" borderId="3" xfId="0" applyFont="1" applyFill="1" applyBorder="1" applyAlignment="1">
      <alignment horizontal="left" vertical="top" indent="1"/>
    </xf>
    <xf numFmtId="0" fontId="155" fillId="4" borderId="3" xfId="0" applyFont="1" applyFill="1" applyBorder="1" applyAlignment="1">
      <alignment horizontal="left" vertical="top" wrapText="1" indent="1"/>
    </xf>
    <xf numFmtId="0" fontId="156" fillId="4" borderId="3" xfId="0" applyFont="1" applyFill="1" applyBorder="1" applyAlignment="1">
      <alignment horizontal="left" vertical="top" wrapText="1" indent="1"/>
    </xf>
    <xf numFmtId="164" fontId="157" fillId="4" borderId="3" xfId="0" applyNumberFormat="1" applyFont="1" applyFill="1" applyBorder="1" applyAlignment="1">
      <alignment horizontal="right" vertical="top" indent="1"/>
    </xf>
    <xf numFmtId="164" fontId="158" fillId="4" borderId="3" xfId="0" applyNumberFormat="1" applyFont="1" applyFill="1" applyBorder="1" applyAlignment="1">
      <alignment horizontal="right" vertical="top" indent="1"/>
    </xf>
    <xf numFmtId="164" fontId="159" fillId="4" borderId="3" xfId="0" applyNumberFormat="1" applyFont="1" applyFill="1" applyBorder="1" applyAlignment="1">
      <alignment horizontal="right" vertical="top" indent="1"/>
    </xf>
    <xf numFmtId="164" fontId="160" fillId="4" borderId="3" xfId="0" applyNumberFormat="1" applyFont="1" applyFill="1" applyBorder="1" applyAlignment="1">
      <alignment horizontal="right" vertical="top" indent="1"/>
    </xf>
    <xf numFmtId="164" fontId="161" fillId="4" borderId="3" xfId="0" applyNumberFormat="1" applyFont="1" applyFill="1" applyBorder="1" applyAlignment="1">
      <alignment horizontal="right" vertical="top" indent="1"/>
    </xf>
    <xf numFmtId="0" fontId="162" fillId="4" borderId="3" xfId="0" applyFont="1" applyFill="1" applyBorder="1" applyAlignment="1">
      <alignment horizontal="right" vertical="top" indent="1"/>
    </xf>
    <xf numFmtId="0" fontId="163" fillId="4" borderId="3" xfId="0" applyFont="1" applyFill="1" applyBorder="1" applyAlignment="1">
      <alignment horizontal="left" vertical="top" indent="1"/>
    </xf>
    <xf numFmtId="0" fontId="164" fillId="4" borderId="3" xfId="0" applyFont="1" applyFill="1" applyBorder="1" applyAlignment="1">
      <alignment horizontal="left" vertical="top" indent="1"/>
    </xf>
    <xf numFmtId="0" fontId="165" fillId="4" borderId="3" xfId="0" applyFont="1" applyFill="1" applyBorder="1" applyAlignment="1">
      <alignment horizontal="left" vertical="top" indent="1"/>
    </xf>
    <xf numFmtId="0" fontId="166" fillId="4" borderId="3" xfId="0" applyFont="1" applyFill="1" applyBorder="1" applyAlignment="1">
      <alignment horizontal="left" vertical="top" indent="1"/>
    </xf>
    <xf numFmtId="0" fontId="167" fillId="4" borderId="3" xfId="0" applyFont="1" applyFill="1" applyBorder="1" applyAlignment="1">
      <alignment horizontal="left" vertical="top" indent="1"/>
    </xf>
    <xf numFmtId="0" fontId="168" fillId="4" borderId="3" xfId="0" applyFont="1" applyFill="1" applyBorder="1" applyAlignment="1">
      <alignment horizontal="left" vertical="top" indent="1"/>
    </xf>
    <xf numFmtId="0" fontId="169" fillId="4" borderId="3" xfId="0" applyFont="1" applyFill="1" applyBorder="1" applyAlignment="1">
      <alignment horizontal="left" vertical="top" indent="1"/>
    </xf>
    <xf numFmtId="0" fontId="170" fillId="4" borderId="3" xfId="0" applyFont="1" applyFill="1" applyBorder="1" applyAlignment="1">
      <alignment horizontal="left" vertical="top" indent="1"/>
    </xf>
    <xf numFmtId="0" fontId="171" fillId="4" borderId="3" xfId="0" applyFont="1" applyFill="1" applyBorder="1" applyAlignment="1">
      <alignment horizontal="left" vertical="top" indent="1"/>
    </xf>
    <xf numFmtId="0" fontId="172" fillId="4" borderId="3" xfId="0" applyFont="1" applyFill="1" applyBorder="1" applyAlignment="1">
      <alignment horizontal="left" vertical="top" indent="1"/>
    </xf>
    <xf numFmtId="0" fontId="173" fillId="4" borderId="3" xfId="0" applyFont="1" applyFill="1" applyBorder="1" applyAlignment="1">
      <alignment horizontal="right" vertical="top" indent="1"/>
    </xf>
    <xf numFmtId="0" fontId="174" fillId="4" borderId="3" xfId="0" applyFont="1" applyFill="1" applyBorder="1" applyAlignment="1">
      <alignment horizontal="left" vertical="top" indent="1"/>
    </xf>
    <xf numFmtId="0" fontId="175" fillId="4" borderId="3" xfId="0" applyFont="1" applyFill="1" applyBorder="1" applyAlignment="1">
      <alignment horizontal="right" vertical="top" indent="1"/>
    </xf>
    <xf numFmtId="0" fontId="176" fillId="4" borderId="3" xfId="0" applyFont="1" applyFill="1" applyBorder="1" applyAlignment="1">
      <alignment horizontal="right" vertical="top" indent="1"/>
    </xf>
    <xf numFmtId="0" fontId="177" fillId="4" borderId="3" xfId="0" applyFont="1" applyFill="1" applyBorder="1" applyAlignment="1">
      <alignment horizontal="left" vertical="top" indent="1"/>
    </xf>
    <xf numFmtId="0" fontId="178" fillId="4" borderId="3" xfId="0" applyFont="1" applyFill="1" applyBorder="1" applyAlignment="1">
      <alignment horizontal="left" vertical="top" indent="1"/>
    </xf>
    <xf numFmtId="0" fontId="179" fillId="4" borderId="3" xfId="0" applyFont="1" applyFill="1" applyBorder="1" applyAlignment="1">
      <alignment horizontal="left" vertical="top" indent="1"/>
    </xf>
    <xf numFmtId="0" fontId="180" fillId="4" borderId="3" xfId="0" applyFont="1" applyFill="1" applyBorder="1" applyAlignment="1">
      <alignment horizontal="left" vertical="top" indent="1"/>
    </xf>
    <xf numFmtId="0" fontId="181" fillId="4" borderId="3" xfId="0" applyFont="1" applyFill="1" applyBorder="1" applyAlignment="1">
      <alignment horizontal="left" vertical="top" indent="1"/>
    </xf>
    <xf numFmtId="0" fontId="182" fillId="4" borderId="3" xfId="0" applyFont="1" applyFill="1" applyBorder="1" applyAlignment="1">
      <alignment horizontal="right" vertical="top" indent="1"/>
    </xf>
    <xf numFmtId="0" fontId="183" fillId="4" borderId="3" xfId="0" applyFont="1" applyFill="1" applyBorder="1" applyAlignment="1">
      <alignment horizontal="left" vertical="top" indent="1"/>
    </xf>
    <xf numFmtId="0" fontId="184" fillId="4" borderId="3" xfId="0" applyFont="1" applyFill="1" applyBorder="1" applyAlignment="1">
      <alignment horizontal="left" vertical="top" indent="1"/>
    </xf>
    <xf numFmtId="0" fontId="185" fillId="4" borderId="3" xfId="0" applyFont="1" applyFill="1" applyBorder="1" applyAlignment="1">
      <alignment horizontal="left" vertical="top" indent="1"/>
    </xf>
    <xf numFmtId="0" fontId="186" fillId="4" borderId="3" xfId="0" applyFont="1" applyFill="1" applyBorder="1" applyAlignment="1">
      <alignment horizontal="left" vertical="top" indent="1"/>
    </xf>
    <xf numFmtId="0" fontId="187" fillId="4" borderId="3" xfId="0" applyFont="1" applyFill="1" applyBorder="1" applyAlignment="1">
      <alignment horizontal="left" vertical="top" indent="1"/>
    </xf>
    <xf numFmtId="0" fontId="188" fillId="4" borderId="3" xfId="0" applyFont="1" applyFill="1" applyBorder="1" applyAlignment="1">
      <alignment horizontal="left" vertical="top" indent="1"/>
    </xf>
    <xf numFmtId="0" fontId="189" fillId="4" borderId="3" xfId="0" applyFont="1" applyFill="1" applyBorder="1" applyAlignment="1">
      <alignment horizontal="left" vertical="top" indent="1"/>
    </xf>
    <xf numFmtId="0" fontId="190" fillId="4" borderId="3" xfId="0" applyFont="1" applyFill="1" applyBorder="1" applyAlignment="1">
      <alignment horizontal="left" vertical="top" indent="1"/>
    </xf>
    <xf numFmtId="167" fontId="191" fillId="4" borderId="3" xfId="0" applyNumberFormat="1" applyFont="1" applyFill="1" applyBorder="1" applyAlignment="1">
      <alignment horizontal="right" vertical="top" indent="1"/>
    </xf>
    <xf numFmtId="164" fontId="192" fillId="4" borderId="3" xfId="0" applyNumberFormat="1" applyFont="1" applyFill="1" applyBorder="1" applyAlignment="1">
      <alignment horizontal="right" vertical="top" indent="1"/>
    </xf>
    <xf numFmtId="0" fontId="193" fillId="4" borderId="3" xfId="0" applyFont="1" applyFill="1" applyBorder="1" applyAlignment="1">
      <alignment horizontal="left" vertical="top" indent="1"/>
    </xf>
    <xf numFmtId="164" fontId="194" fillId="4" borderId="3" xfId="0" applyNumberFormat="1" applyFont="1" applyFill="1" applyBorder="1" applyAlignment="1">
      <alignment horizontal="right" vertical="top" indent="1"/>
    </xf>
    <xf numFmtId="0" fontId="195" fillId="4" borderId="3" xfId="0" applyFont="1" applyFill="1" applyBorder="1" applyAlignment="1">
      <alignment horizontal="left" vertical="top" indent="1"/>
    </xf>
    <xf numFmtId="0" fontId="196" fillId="4" borderId="3" xfId="0" applyFont="1" applyFill="1" applyBorder="1" applyAlignment="1">
      <alignment horizontal="left" vertical="top" indent="1"/>
    </xf>
    <xf numFmtId="0" fontId="197" fillId="4" borderId="3" xfId="0" applyFont="1" applyFill="1" applyBorder="1" applyAlignment="1">
      <alignment horizontal="left" vertical="top" indent="1"/>
    </xf>
    <xf numFmtId="0" fontId="198" fillId="4" borderId="3" xfId="0" applyFont="1" applyFill="1" applyBorder="1" applyAlignment="1">
      <alignment horizontal="left" vertical="top" indent="1"/>
    </xf>
    <xf numFmtId="0" fontId="199" fillId="4" borderId="3" xfId="0" applyFont="1" applyFill="1" applyBorder="1" applyAlignment="1">
      <alignment horizontal="left" vertical="top" indent="1"/>
    </xf>
    <xf numFmtId="0" fontId="200" fillId="4" borderId="3" xfId="0" applyFont="1" applyFill="1" applyBorder="1" applyAlignment="1">
      <alignment horizontal="left" vertical="top" indent="1"/>
    </xf>
    <xf numFmtId="0" fontId="201" fillId="4" borderId="3" xfId="0" applyFont="1" applyFill="1" applyBorder="1" applyAlignment="1">
      <alignment horizontal="left" vertical="top" indent="1"/>
    </xf>
    <xf numFmtId="0" fontId="202" fillId="4" borderId="3" xfId="0" applyFont="1" applyFill="1" applyBorder="1" applyAlignment="1">
      <alignment horizontal="left" vertical="top" indent="1"/>
    </xf>
    <xf numFmtId="0" fontId="203" fillId="4" borderId="3" xfId="0" applyFont="1" applyFill="1" applyBorder="1" applyAlignment="1">
      <alignment horizontal="left" vertical="top" indent="1"/>
    </xf>
    <xf numFmtId="167" fontId="204" fillId="4" borderId="3" xfId="0" applyNumberFormat="1" applyFont="1" applyFill="1" applyBorder="1" applyAlignment="1">
      <alignment horizontal="right" vertical="top" indent="1"/>
    </xf>
    <xf numFmtId="164" fontId="205" fillId="4" borderId="3" xfId="0" applyNumberFormat="1" applyFont="1" applyFill="1" applyBorder="1" applyAlignment="1">
      <alignment horizontal="right" vertical="top" indent="1"/>
    </xf>
    <xf numFmtId="0" fontId="206" fillId="4" borderId="3" xfId="0" applyFont="1" applyFill="1" applyBorder="1" applyAlignment="1">
      <alignment horizontal="left" vertical="top" indent="1"/>
    </xf>
    <xf numFmtId="164" fontId="207" fillId="4" borderId="3" xfId="0" applyNumberFormat="1" applyFont="1" applyFill="1" applyBorder="1" applyAlignment="1">
      <alignment horizontal="right" vertical="top" indent="1"/>
    </xf>
    <xf numFmtId="0" fontId="208" fillId="4" borderId="3" xfId="0" applyFont="1" applyFill="1" applyBorder="1" applyAlignment="1">
      <alignment horizontal="left" vertical="top" indent="1"/>
    </xf>
    <xf numFmtId="0" fontId="209" fillId="4" borderId="3" xfId="0" applyFont="1" applyFill="1" applyBorder="1" applyAlignment="1">
      <alignment horizontal="left" vertical="top" indent="1"/>
    </xf>
    <xf numFmtId="0" fontId="210" fillId="4" borderId="3" xfId="0" applyFont="1" applyFill="1" applyBorder="1" applyAlignment="1">
      <alignment horizontal="left" vertical="top" indent="1"/>
    </xf>
    <xf numFmtId="0" fontId="211" fillId="4" borderId="3" xfId="0" applyFont="1" applyFill="1" applyBorder="1" applyAlignment="1">
      <alignment horizontal="left" vertical="top" indent="1"/>
    </xf>
    <xf numFmtId="0" fontId="212" fillId="4" borderId="3" xfId="0" applyFont="1" applyFill="1" applyBorder="1" applyAlignment="1">
      <alignment horizontal="left" vertical="top" indent="1"/>
    </xf>
    <xf numFmtId="0" fontId="213" fillId="4" borderId="3" xfId="0" applyFont="1" applyFill="1" applyBorder="1" applyAlignment="1">
      <alignment horizontal="left" vertical="top" indent="1"/>
    </xf>
    <xf numFmtId="0" fontId="214" fillId="4" borderId="3" xfId="0" applyFont="1" applyFill="1" applyBorder="1" applyAlignment="1">
      <alignment horizontal="left" vertical="top" indent="1"/>
    </xf>
    <xf numFmtId="0" fontId="215" fillId="4" borderId="3" xfId="0" applyFont="1" applyFill="1" applyBorder="1" applyAlignment="1">
      <alignment horizontal="left" vertical="top" indent="1"/>
    </xf>
    <xf numFmtId="0" fontId="216" fillId="4" borderId="3" xfId="0" applyFont="1" applyFill="1" applyBorder="1" applyAlignment="1">
      <alignment horizontal="left" vertical="top" indent="1"/>
    </xf>
    <xf numFmtId="168" fontId="217" fillId="4" borderId="3" xfId="0" applyNumberFormat="1" applyFont="1" applyFill="1" applyBorder="1" applyAlignment="1">
      <alignment horizontal="right" vertical="top" indent="1"/>
    </xf>
    <xf numFmtId="169" fontId="218" fillId="4" borderId="3" xfId="0" applyNumberFormat="1" applyFont="1" applyFill="1" applyBorder="1" applyAlignment="1">
      <alignment horizontal="right" vertical="top" indent="1"/>
    </xf>
    <xf numFmtId="168" fontId="219" fillId="4" borderId="3" xfId="0" applyNumberFormat="1" applyFont="1" applyFill="1" applyBorder="1" applyAlignment="1">
      <alignment horizontal="right" vertical="top" indent="1"/>
    </xf>
    <xf numFmtId="168" fontId="220" fillId="4" borderId="3" xfId="0" applyNumberFormat="1" applyFont="1" applyFill="1" applyBorder="1" applyAlignment="1">
      <alignment horizontal="right" vertical="top" indent="1"/>
    </xf>
    <xf numFmtId="168" fontId="221" fillId="4" borderId="3" xfId="0" applyNumberFormat="1" applyFont="1" applyFill="1" applyBorder="1" applyAlignment="1">
      <alignment horizontal="right" vertical="top" indent="1"/>
    </xf>
    <xf numFmtId="169" fontId="222" fillId="4" borderId="3" xfId="0" applyNumberFormat="1" applyFont="1" applyFill="1" applyBorder="1" applyAlignment="1">
      <alignment horizontal="right" vertical="top" indent="1"/>
    </xf>
    <xf numFmtId="168" fontId="223" fillId="4" borderId="3" xfId="0" applyNumberFormat="1" applyFont="1" applyFill="1" applyBorder="1" applyAlignment="1">
      <alignment horizontal="right" vertical="top" indent="1"/>
    </xf>
    <xf numFmtId="169" fontId="224" fillId="4" borderId="3" xfId="0" applyNumberFormat="1" applyFont="1" applyFill="1" applyBorder="1" applyAlignment="1">
      <alignment horizontal="right" vertical="top" indent="1"/>
    </xf>
    <xf numFmtId="168" fontId="225" fillId="4" borderId="3" xfId="0" applyNumberFormat="1" applyFont="1" applyFill="1" applyBorder="1" applyAlignment="1">
      <alignment horizontal="right" vertical="top" indent="1"/>
    </xf>
    <xf numFmtId="169" fontId="226" fillId="4" borderId="3" xfId="0" applyNumberFormat="1" applyFont="1" applyFill="1" applyBorder="1" applyAlignment="1">
      <alignment horizontal="right" vertical="top" indent="1"/>
    </xf>
    <xf numFmtId="168" fontId="227" fillId="4" borderId="3" xfId="0" applyNumberFormat="1" applyFont="1" applyFill="1" applyBorder="1" applyAlignment="1">
      <alignment horizontal="right" vertical="top" indent="1"/>
    </xf>
    <xf numFmtId="169" fontId="228" fillId="4" borderId="3" xfId="0" applyNumberFormat="1" applyFont="1" applyFill="1" applyBorder="1" applyAlignment="1">
      <alignment horizontal="right" vertical="top" indent="1"/>
    </xf>
    <xf numFmtId="168" fontId="229" fillId="4" borderId="3" xfId="0" applyNumberFormat="1" applyFont="1" applyFill="1" applyBorder="1" applyAlignment="1">
      <alignment horizontal="right" vertical="top" indent="1"/>
    </xf>
    <xf numFmtId="169" fontId="230" fillId="4" borderId="3" xfId="0" applyNumberFormat="1" applyFont="1" applyFill="1" applyBorder="1" applyAlignment="1">
      <alignment horizontal="right" vertical="top" indent="1"/>
    </xf>
    <xf numFmtId="168" fontId="231" fillId="4" borderId="3" xfId="0" applyNumberFormat="1" applyFont="1" applyFill="1" applyBorder="1" applyAlignment="1">
      <alignment horizontal="right" vertical="top" indent="1"/>
    </xf>
    <xf numFmtId="169" fontId="232" fillId="4" borderId="3" xfId="0" applyNumberFormat="1" applyFont="1" applyFill="1" applyBorder="1" applyAlignment="1">
      <alignment horizontal="right" vertical="top" indent="1"/>
    </xf>
    <xf numFmtId="170" fontId="233" fillId="4" borderId="3" xfId="0" applyNumberFormat="1" applyFont="1" applyFill="1" applyBorder="1" applyAlignment="1">
      <alignment horizontal="right" vertical="top" indent="1"/>
    </xf>
    <xf numFmtId="169" fontId="234" fillId="4" borderId="3" xfId="0" applyNumberFormat="1" applyFont="1" applyFill="1" applyBorder="1" applyAlignment="1">
      <alignment horizontal="right" vertical="top" indent="1"/>
    </xf>
    <xf numFmtId="170" fontId="235" fillId="4" borderId="3" xfId="0" applyNumberFormat="1" applyFont="1" applyFill="1" applyBorder="1" applyAlignment="1">
      <alignment horizontal="right" vertical="top" indent="1"/>
    </xf>
    <xf numFmtId="168" fontId="236" fillId="4" borderId="3" xfId="0" applyNumberFormat="1" applyFont="1" applyFill="1" applyBorder="1" applyAlignment="1">
      <alignment horizontal="right" vertical="top" indent="1"/>
    </xf>
    <xf numFmtId="170" fontId="237" fillId="4" borderId="3" xfId="0" applyNumberFormat="1" applyFont="1" applyFill="1" applyBorder="1" applyAlignment="1">
      <alignment horizontal="right" vertical="top" indent="1"/>
    </xf>
    <xf numFmtId="169" fontId="238" fillId="4" borderId="3" xfId="0" applyNumberFormat="1" applyFont="1" applyFill="1" applyBorder="1" applyAlignment="1">
      <alignment horizontal="right" vertical="top" indent="1"/>
    </xf>
    <xf numFmtId="170" fontId="239" fillId="4" borderId="3" xfId="0" applyNumberFormat="1" applyFont="1" applyFill="1" applyBorder="1" applyAlignment="1">
      <alignment horizontal="right" vertical="top" indent="1"/>
    </xf>
    <xf numFmtId="169" fontId="240" fillId="4" borderId="3" xfId="0" applyNumberFormat="1" applyFont="1" applyFill="1" applyBorder="1" applyAlignment="1">
      <alignment horizontal="right" vertical="top" indent="1"/>
    </xf>
    <xf numFmtId="170" fontId="241" fillId="4" borderId="3" xfId="0" applyNumberFormat="1" applyFont="1" applyFill="1" applyBorder="1" applyAlignment="1">
      <alignment horizontal="right" vertical="top" indent="1"/>
    </xf>
    <xf numFmtId="169" fontId="242" fillId="4" borderId="3" xfId="0" applyNumberFormat="1" applyFont="1" applyFill="1" applyBorder="1" applyAlignment="1">
      <alignment horizontal="right" vertical="top" indent="1"/>
    </xf>
    <xf numFmtId="170" fontId="243" fillId="4" borderId="3" xfId="0" applyNumberFormat="1" applyFont="1" applyFill="1" applyBorder="1" applyAlignment="1">
      <alignment horizontal="right" vertical="top" indent="1"/>
    </xf>
    <xf numFmtId="169" fontId="244" fillId="4" borderId="3" xfId="0" applyNumberFormat="1" applyFont="1" applyFill="1" applyBorder="1" applyAlignment="1">
      <alignment horizontal="right" vertical="top" indent="1"/>
    </xf>
    <xf numFmtId="170" fontId="245" fillId="4" borderId="3" xfId="0" applyNumberFormat="1" applyFont="1" applyFill="1" applyBorder="1" applyAlignment="1">
      <alignment horizontal="right" vertical="top" indent="1"/>
    </xf>
    <xf numFmtId="169" fontId="246" fillId="4" borderId="3" xfId="0" applyNumberFormat="1" applyFont="1" applyFill="1" applyBorder="1" applyAlignment="1">
      <alignment horizontal="right" vertical="top" indent="1"/>
    </xf>
    <xf numFmtId="170" fontId="247" fillId="4" borderId="3" xfId="0" applyNumberFormat="1" applyFont="1" applyFill="1" applyBorder="1" applyAlignment="1">
      <alignment horizontal="right" vertical="top" indent="1"/>
    </xf>
    <xf numFmtId="169" fontId="248" fillId="4" borderId="3" xfId="0" applyNumberFormat="1" applyFont="1" applyFill="1" applyBorder="1" applyAlignment="1">
      <alignment horizontal="right" vertical="top" indent="1"/>
    </xf>
    <xf numFmtId="169" fontId="249" fillId="4" borderId="3" xfId="0" applyNumberFormat="1" applyFont="1" applyFill="1" applyBorder="1" applyAlignment="1">
      <alignment horizontal="right" vertical="top" indent="1"/>
    </xf>
    <xf numFmtId="169" fontId="250" fillId="4" borderId="3" xfId="0" applyNumberFormat="1" applyFont="1" applyFill="1" applyBorder="1" applyAlignment="1">
      <alignment horizontal="right" vertical="top" indent="1"/>
    </xf>
    <xf numFmtId="168" fontId="251" fillId="4" borderId="3" xfId="0" applyNumberFormat="1" applyFont="1" applyFill="1" applyBorder="1" applyAlignment="1">
      <alignment horizontal="right" vertical="top" indent="1"/>
    </xf>
    <xf numFmtId="169" fontId="252" fillId="4" borderId="3" xfId="0" applyNumberFormat="1" applyFont="1" applyFill="1" applyBorder="1" applyAlignment="1">
      <alignment horizontal="right" vertical="top" indent="1"/>
    </xf>
    <xf numFmtId="169" fontId="253" fillId="4" borderId="3" xfId="0" applyNumberFormat="1" applyFont="1" applyFill="1" applyBorder="1" applyAlignment="1">
      <alignment horizontal="right" vertical="top" indent="1"/>
    </xf>
    <xf numFmtId="168" fontId="254" fillId="4" borderId="3" xfId="0" applyNumberFormat="1" applyFont="1" applyFill="1" applyBorder="1" applyAlignment="1">
      <alignment horizontal="right" vertical="top" indent="1"/>
    </xf>
    <xf numFmtId="169" fontId="255" fillId="4" borderId="3" xfId="0" applyNumberFormat="1" applyFont="1" applyFill="1" applyBorder="1" applyAlignment="1">
      <alignment horizontal="right" vertical="top" indent="1"/>
    </xf>
    <xf numFmtId="169" fontId="256" fillId="4" borderId="3" xfId="0" applyNumberFormat="1" applyFont="1" applyFill="1" applyBorder="1" applyAlignment="1">
      <alignment horizontal="right" vertical="top" indent="1"/>
    </xf>
    <xf numFmtId="168" fontId="257" fillId="4" borderId="3" xfId="0" applyNumberFormat="1" applyFont="1" applyFill="1" applyBorder="1" applyAlignment="1">
      <alignment horizontal="right" vertical="top" indent="1"/>
    </xf>
    <xf numFmtId="169" fontId="258" fillId="4" borderId="3" xfId="0" applyNumberFormat="1" applyFont="1" applyFill="1" applyBorder="1" applyAlignment="1">
      <alignment horizontal="right" vertical="top" indent="1"/>
    </xf>
    <xf numFmtId="169" fontId="259" fillId="4" borderId="3" xfId="0" applyNumberFormat="1" applyFont="1" applyFill="1" applyBorder="1" applyAlignment="1">
      <alignment horizontal="right" vertical="top" indent="1"/>
    </xf>
    <xf numFmtId="168" fontId="260" fillId="4" borderId="3" xfId="0" applyNumberFormat="1" applyFont="1" applyFill="1" applyBorder="1" applyAlignment="1">
      <alignment horizontal="right" vertical="top" indent="1"/>
    </xf>
    <xf numFmtId="0" fontId="261" fillId="4" borderId="3" xfId="0" applyFont="1" applyFill="1" applyBorder="1" applyAlignment="1">
      <alignment horizontal="right" vertical="top" indent="1"/>
    </xf>
    <xf numFmtId="0" fontId="262" fillId="3" borderId="3" xfId="0" applyFont="1" applyFill="1" applyBorder="1" applyAlignment="1">
      <alignment horizontal="left" vertical="top" indent="1"/>
    </xf>
    <xf numFmtId="0" fontId="263" fillId="4" borderId="3" xfId="0" applyFont="1" applyFill="1" applyBorder="1" applyAlignment="1">
      <alignment horizontal="left" vertical="top" indent="1"/>
    </xf>
    <xf numFmtId="0" fontId="264" fillId="0" borderId="0" xfId="0" applyFont="1"/>
    <xf numFmtId="0" fontId="265" fillId="5" borderId="0" xfId="0" applyNumberFormat="1" applyFont="1" applyFill="1"/>
    <xf numFmtId="0" fontId="266" fillId="5" borderId="0" xfId="0" applyNumberFormat="1" applyFont="1" applyFill="1"/>
    <xf numFmtId="0" fontId="267" fillId="5" borderId="0" xfId="0" applyNumberFormat="1" applyFont="1" applyFill="1"/>
    <xf numFmtId="0" fontId="268" fillId="5" borderId="0" xfId="0" applyNumberFormat="1" applyFont="1" applyFill="1"/>
    <xf numFmtId="0" fontId="269" fillId="5" borderId="0" xfId="0" applyNumberFormat="1" applyFont="1" applyFill="1"/>
    <xf numFmtId="0" fontId="270" fillId="5" borderId="0" xfId="0" applyNumberFormat="1" applyFont="1" applyFill="1" applyAlignment="1" applyProtection="1"/>
    <xf numFmtId="0" fontId="271" fillId="5" borderId="0" xfId="1" applyNumberFormat="1" applyFont="1" applyFill="1" applyAlignment="1" applyProtection="1"/>
    <xf numFmtId="0" fontId="272" fillId="5" borderId="0" xfId="0" applyNumberFormat="1" applyFont="1" applyFill="1" applyAlignment="1" applyProtection="1"/>
    <xf numFmtId="0" fontId="273" fillId="0" borderId="0" xfId="0" applyFo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35"/>
  <sheetViews>
    <sheetView showGridLines="0" tabSelected="1" workbookViewId="0">
      <selection sqref="A1:XFD7"/>
    </sheetView>
  </sheetViews>
  <sheetFormatPr baseColWidth="10" defaultColWidth="8.83203125" defaultRowHeight="15" x14ac:dyDescent="0.2"/>
  <cols>
    <col min="1" max="1" width="10.83203125" customWidth="1" collapsed="1"/>
    <col min="2" max="2" width="35.6640625" customWidth="1" collapsed="1"/>
    <col min="3" max="3" width="30.33203125" customWidth="1" collapsed="1"/>
    <col min="4" max="4" width="22.33203125" customWidth="1" collapsed="1"/>
    <col min="5" max="5" width="8.6640625" customWidth="1"/>
    <col min="6" max="6" width="39" customWidth="1"/>
    <col min="7" max="7" width="30.6640625" customWidth="1" collapsed="1"/>
    <col min="8" max="8" width="30.6640625" customWidth="1"/>
    <col min="9" max="9" width="29.1640625" customWidth="1"/>
    <col min="10" max="10" width="33.1640625" customWidth="1"/>
    <col min="11" max="11" width="28.5" customWidth="1"/>
    <col min="12" max="12" width="21.6640625" customWidth="1"/>
    <col min="13" max="13" width="11.83203125" customWidth="1"/>
    <col min="14" max="14" width="18" customWidth="1"/>
    <col min="15" max="15" width="18.83203125" customWidth="1"/>
    <col min="16" max="16" width="26" customWidth="1"/>
    <col min="17" max="17" width="21.6640625" customWidth="1"/>
    <col min="18" max="18" width="14" customWidth="1"/>
    <col min="19" max="19" width="13" customWidth="1"/>
    <col min="20" max="20" width="10.1640625" customWidth="1"/>
    <col min="21" max="21" width="12.6640625" customWidth="1"/>
    <col min="22" max="22" width="19.5" customWidth="1"/>
    <col min="23" max="24" width="57.83203125" customWidth="1"/>
    <col min="25" max="25" width="12.5" customWidth="1"/>
    <col min="26" max="26" width="10" customWidth="1"/>
    <col min="27" max="27" width="11" customWidth="1"/>
    <col min="28" max="28" width="14.5" customWidth="1"/>
    <col min="29" max="29" width="11.5" customWidth="1"/>
    <col min="30" max="30" width="10.6640625" customWidth="1"/>
    <col min="31" max="31" width="18.83203125" customWidth="1"/>
    <col min="32" max="32" width="19.6640625" customWidth="1"/>
    <col min="33" max="34" width="26.83203125" customWidth="1"/>
    <col min="35" max="35" width="18.1640625" customWidth="1"/>
    <col min="36" max="38" width="23.1640625" customWidth="1"/>
    <col min="39" max="39" width="15.83203125" customWidth="1"/>
    <col min="40" max="40" width="18" customWidth="1"/>
    <col min="41" max="43" width="13.6640625" customWidth="1"/>
    <col min="44" max="44" width="12.33203125" customWidth="1"/>
    <col min="45" max="45" width="24" customWidth="1"/>
    <col min="46" max="47" width="15.83203125" customWidth="1"/>
    <col min="48" max="48" width="37.5" customWidth="1"/>
    <col min="49" max="49" width="28.83203125" customWidth="1"/>
    <col min="50" max="50" width="12.33203125" customWidth="1"/>
    <col min="51" max="53" width="28.83203125" customWidth="1"/>
    <col min="54" max="56" width="34.1640625" customWidth="1"/>
    <col min="57" max="58" width="28.83203125" customWidth="1"/>
    <col min="59" max="60" width="16.6640625" customWidth="1"/>
    <col min="61" max="61" width="17.33203125" customWidth="1"/>
    <col min="62" max="62" width="16.6640625" customWidth="1"/>
    <col min="63" max="63" width="19.33203125" customWidth="1"/>
    <col min="64" max="71" width="18" customWidth="1"/>
    <col min="72" max="72" width="16.83203125" customWidth="1"/>
    <col min="73" max="74" width="17.6640625" customWidth="1"/>
    <col min="75" max="75" width="18" customWidth="1"/>
    <col min="76" max="76" width="19" customWidth="1"/>
    <col min="77" max="84" width="17.6640625" customWidth="1"/>
    <col min="85" max="85" width="12.33203125" customWidth="1"/>
    <col min="86" max="89" width="15.83203125" customWidth="1"/>
    <col min="90" max="90" width="18.83203125" customWidth="1"/>
    <col min="91" max="91" width="16.6640625" customWidth="1"/>
    <col min="92" max="92" width="18.83203125" customWidth="1"/>
    <col min="93" max="94" width="22" customWidth="1"/>
    <col min="95" max="100" width="18.83203125" customWidth="1"/>
    <col min="101" max="101" width="10.6640625" customWidth="1"/>
    <col min="102" max="104" width="15.83203125" customWidth="1"/>
    <col min="105" max="105" width="13.6640625" customWidth="1"/>
    <col min="106" max="106" width="21.6640625" customWidth="1"/>
    <col min="107" max="107" width="13.6640625" customWidth="1"/>
    <col min="108" max="108" width="21.6640625" customWidth="1"/>
    <col min="109" max="109" width="19" customWidth="1"/>
    <col min="110" max="110" width="22" customWidth="1"/>
    <col min="111" max="111" width="15.83203125" customWidth="1"/>
    <col min="112" max="112" width="21.6640625" customWidth="1"/>
    <col min="113" max="113" width="17.33203125" customWidth="1"/>
    <col min="114" max="114" width="21.6640625" customWidth="1"/>
    <col min="115" max="115" width="15.83203125" customWidth="1"/>
    <col min="116" max="116" width="21.6640625" customWidth="1"/>
    <col min="117" max="119" width="22" customWidth="1"/>
    <col min="120" max="120" width="13.6640625" customWidth="1"/>
    <col min="121" max="122" width="17.6640625" customWidth="1"/>
    <col min="123" max="124" width="20.1640625" customWidth="1"/>
    <col min="125" max="125" width="20.5" customWidth="1"/>
    <col min="126" max="126" width="13" customWidth="1"/>
    <col min="127" max="128" width="19.5" customWidth="1"/>
    <col min="129" max="129" width="18" customWidth="1"/>
    <col min="130" max="130" width="19.83203125" customWidth="1"/>
  </cols>
  <sheetData>
    <row r="1" spans="1:130" ht="3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2" t="s">
        <v>129</v>
      </c>
    </row>
    <row r="2" spans="1:130" x14ac:dyDescent="0.2">
      <c r="A2" s="3" t="s">
        <v>136</v>
      </c>
      <c r="B2" s="4" t="s">
        <v>137</v>
      </c>
      <c r="C2" s="5" t="s">
        <v>138</v>
      </c>
      <c r="D2" s="6" t="s">
        <v>138</v>
      </c>
      <c r="E2" s="7" t="s">
        <v>136</v>
      </c>
      <c r="F2" s="8" t="s">
        <v>139</v>
      </c>
      <c r="G2" s="9" t="s">
        <v>140</v>
      </c>
      <c r="H2" s="10" t="s">
        <v>141</v>
      </c>
      <c r="I2" s="11" t="s">
        <v>141</v>
      </c>
      <c r="J2" s="12" t="s">
        <v>142</v>
      </c>
      <c r="K2" s="13" t="s">
        <v>138</v>
      </c>
      <c r="L2" s="14" t="s">
        <v>143</v>
      </c>
      <c r="M2" s="15">
        <v>0.25</v>
      </c>
      <c r="N2" s="16" t="s">
        <v>144</v>
      </c>
      <c r="O2" s="17" t="s">
        <v>145</v>
      </c>
      <c r="P2" s="18" t="s">
        <v>146</v>
      </c>
      <c r="Q2" s="19" t="s">
        <v>138</v>
      </c>
      <c r="R2" s="20" t="s">
        <v>138</v>
      </c>
      <c r="S2" s="21" t="s">
        <v>138</v>
      </c>
      <c r="T2" s="22" t="s">
        <v>138</v>
      </c>
      <c r="U2" s="23">
        <v>2016</v>
      </c>
      <c r="V2" s="24" t="s">
        <v>138</v>
      </c>
      <c r="W2" s="25" t="s">
        <v>138</v>
      </c>
      <c r="X2" s="26" t="s">
        <v>138</v>
      </c>
      <c r="Y2" s="27" t="s">
        <v>138</v>
      </c>
      <c r="Z2" s="28" t="s">
        <v>138</v>
      </c>
      <c r="AA2" s="29" t="s">
        <v>138</v>
      </c>
      <c r="AB2" s="30" t="s">
        <v>138</v>
      </c>
      <c r="AC2" s="31" t="s">
        <v>138</v>
      </c>
      <c r="AD2" s="32" t="s">
        <v>138</v>
      </c>
      <c r="AE2" s="33" t="s">
        <v>138</v>
      </c>
      <c r="AF2" s="34" t="s">
        <v>138</v>
      </c>
      <c r="AG2" s="35" t="s">
        <v>138</v>
      </c>
      <c r="AH2" s="36" t="s">
        <v>138</v>
      </c>
      <c r="AI2" s="37" t="s">
        <v>138</v>
      </c>
      <c r="AJ2" s="38" t="s">
        <v>147</v>
      </c>
      <c r="AK2" s="39" t="s">
        <v>148</v>
      </c>
      <c r="AL2" s="40" t="s">
        <v>138</v>
      </c>
      <c r="AM2" s="41" t="s">
        <v>138</v>
      </c>
      <c r="AN2" s="42" t="s">
        <v>149</v>
      </c>
      <c r="AO2" s="43" t="s">
        <v>150</v>
      </c>
      <c r="AP2" s="44" t="s">
        <v>151</v>
      </c>
      <c r="AQ2" s="45" t="s">
        <v>152</v>
      </c>
      <c r="AR2" s="46" t="s">
        <v>138</v>
      </c>
      <c r="AS2" s="47" t="s">
        <v>138</v>
      </c>
      <c r="AT2" s="48" t="s">
        <v>153</v>
      </c>
      <c r="AU2" s="49" t="s">
        <v>154</v>
      </c>
      <c r="AV2" s="50" t="s">
        <v>155</v>
      </c>
      <c r="AW2" s="51" t="s">
        <v>138</v>
      </c>
      <c r="AX2" s="52" t="s">
        <v>138</v>
      </c>
      <c r="AY2" s="53" t="s">
        <v>138</v>
      </c>
      <c r="AZ2" s="54" t="s">
        <v>138</v>
      </c>
      <c r="BA2" s="55" t="s">
        <v>138</v>
      </c>
      <c r="BB2" s="56" t="s">
        <v>138</v>
      </c>
      <c r="BC2" s="57" t="s">
        <v>138</v>
      </c>
      <c r="BD2" s="58" t="s">
        <v>138</v>
      </c>
      <c r="BE2" s="59" t="s">
        <v>138</v>
      </c>
      <c r="BF2" s="60" t="s">
        <v>138</v>
      </c>
      <c r="BG2" s="61">
        <v>43076</v>
      </c>
      <c r="BH2" s="62">
        <v>0.25</v>
      </c>
      <c r="BI2" s="63" t="s">
        <v>156</v>
      </c>
      <c r="BJ2" s="64" t="s">
        <v>138</v>
      </c>
      <c r="BK2" s="65" t="s">
        <v>138</v>
      </c>
      <c r="BL2" s="66" t="s">
        <v>157</v>
      </c>
      <c r="BM2" s="67" t="s">
        <v>158</v>
      </c>
      <c r="BN2" s="68" t="s">
        <v>138</v>
      </c>
      <c r="BO2" s="69" t="s">
        <v>159</v>
      </c>
      <c r="BP2" s="70" t="s">
        <v>138</v>
      </c>
      <c r="BQ2" s="71" t="s">
        <v>138</v>
      </c>
      <c r="BR2" s="72" t="s">
        <v>138</v>
      </c>
      <c r="BS2" s="73" t="s">
        <v>160</v>
      </c>
      <c r="BT2" s="74">
        <v>43076</v>
      </c>
      <c r="BU2" s="75">
        <v>0.25</v>
      </c>
      <c r="BV2" s="76" t="s">
        <v>156</v>
      </c>
      <c r="BW2" s="77" t="s">
        <v>138</v>
      </c>
      <c r="BX2" s="78" t="s">
        <v>138</v>
      </c>
      <c r="BY2" s="79" t="s">
        <v>157</v>
      </c>
      <c r="BZ2" s="80" t="s">
        <v>158</v>
      </c>
      <c r="CA2" s="81" t="s">
        <v>138</v>
      </c>
      <c r="CB2" s="82" t="s">
        <v>159</v>
      </c>
      <c r="CC2" s="83" t="s">
        <v>138</v>
      </c>
      <c r="CD2" s="84" t="s">
        <v>138</v>
      </c>
      <c r="CE2" s="85" t="s">
        <v>138</v>
      </c>
      <c r="CF2" s="86" t="s">
        <v>160</v>
      </c>
      <c r="CG2" s="87" t="s">
        <v>138</v>
      </c>
      <c r="CH2" s="88" t="s">
        <v>138</v>
      </c>
      <c r="CI2" s="89" t="s">
        <v>138</v>
      </c>
      <c r="CJ2" s="90" t="s">
        <v>138</v>
      </c>
      <c r="CK2" s="91" t="s">
        <v>138</v>
      </c>
      <c r="CL2" s="92" t="s">
        <v>138</v>
      </c>
      <c r="CM2" s="93" t="s">
        <v>138</v>
      </c>
      <c r="CN2" s="94" t="s">
        <v>138</v>
      </c>
      <c r="CO2" s="95" t="s">
        <v>138</v>
      </c>
      <c r="CP2" s="96" t="s">
        <v>138</v>
      </c>
      <c r="CQ2" s="97" t="s">
        <v>138</v>
      </c>
      <c r="CR2" s="98" t="s">
        <v>138</v>
      </c>
      <c r="CS2" s="99" t="s">
        <v>138</v>
      </c>
      <c r="CT2" s="100" t="s">
        <v>138</v>
      </c>
      <c r="CU2" s="101" t="s">
        <v>138</v>
      </c>
      <c r="CV2" s="102" t="s">
        <v>138</v>
      </c>
      <c r="CW2" s="103" t="s">
        <v>138</v>
      </c>
      <c r="CX2" s="104" t="s">
        <v>138</v>
      </c>
      <c r="CY2" s="105" t="s">
        <v>138</v>
      </c>
      <c r="CZ2" s="106" t="s">
        <v>138</v>
      </c>
      <c r="DA2" s="107" t="s">
        <v>138</v>
      </c>
      <c r="DB2" s="108" t="s">
        <v>138</v>
      </c>
      <c r="DC2" s="109" t="s">
        <v>138</v>
      </c>
      <c r="DD2" s="110" t="s">
        <v>138</v>
      </c>
      <c r="DE2" s="111" t="s">
        <v>138</v>
      </c>
      <c r="DF2" s="112" t="s">
        <v>138</v>
      </c>
      <c r="DG2" s="113" t="s">
        <v>138</v>
      </c>
      <c r="DH2" s="114" t="s">
        <v>138</v>
      </c>
      <c r="DI2" s="115" t="s">
        <v>138</v>
      </c>
      <c r="DJ2" s="116" t="s">
        <v>138</v>
      </c>
      <c r="DK2" s="117" t="s">
        <v>138</v>
      </c>
      <c r="DL2" s="118" t="s">
        <v>138</v>
      </c>
      <c r="DM2" s="119" t="s">
        <v>138</v>
      </c>
      <c r="DN2" s="120" t="s">
        <v>138</v>
      </c>
      <c r="DO2" s="121" t="s">
        <v>138</v>
      </c>
      <c r="DP2" s="122" t="s">
        <v>138</v>
      </c>
      <c r="DQ2" s="123" t="s">
        <v>138</v>
      </c>
      <c r="DR2" s="124" t="s">
        <v>138</v>
      </c>
      <c r="DS2" s="125" t="s">
        <v>138</v>
      </c>
      <c r="DT2" s="126" t="s">
        <v>138</v>
      </c>
      <c r="DU2" s="127" t="s">
        <v>138</v>
      </c>
      <c r="DV2" s="128" t="s">
        <v>138</v>
      </c>
      <c r="DW2" s="129" t="s">
        <v>138</v>
      </c>
      <c r="DX2" s="130" t="s">
        <v>138</v>
      </c>
      <c r="DY2" s="131" t="s">
        <v>161</v>
      </c>
      <c r="DZ2" s="261" t="str">
        <f>HYPERLINK("https://my.pitchbook.com?c=222876-10", "View company online")</f>
        <v>View company online</v>
      </c>
    </row>
    <row r="3" spans="1:130" x14ac:dyDescent="0.2">
      <c r="A3" s="132" t="s">
        <v>162</v>
      </c>
      <c r="B3" s="133" t="s">
        <v>163</v>
      </c>
      <c r="C3" s="134" t="s">
        <v>138</v>
      </c>
      <c r="D3" s="135" t="s">
        <v>138</v>
      </c>
      <c r="E3" s="136" t="s">
        <v>162</v>
      </c>
      <c r="F3" s="137" t="s">
        <v>139</v>
      </c>
      <c r="G3" s="138" t="s">
        <v>140</v>
      </c>
      <c r="H3" s="139" t="s">
        <v>141</v>
      </c>
      <c r="I3" s="140" t="s">
        <v>141</v>
      </c>
      <c r="J3" s="141" t="s">
        <v>142</v>
      </c>
      <c r="K3" s="142" t="s">
        <v>138</v>
      </c>
      <c r="L3" s="143" t="s">
        <v>143</v>
      </c>
      <c r="M3" s="144">
        <v>2.5000000000000001E-2</v>
      </c>
      <c r="N3" s="145" t="s">
        <v>144</v>
      </c>
      <c r="O3" s="146" t="s">
        <v>145</v>
      </c>
      <c r="P3" s="147" t="s">
        <v>146</v>
      </c>
      <c r="Q3" s="148" t="s">
        <v>138</v>
      </c>
      <c r="R3" s="149" t="s">
        <v>138</v>
      </c>
      <c r="S3" s="150" t="s">
        <v>138</v>
      </c>
      <c r="T3" s="151" t="s">
        <v>138</v>
      </c>
      <c r="U3" s="152">
        <v>2017</v>
      </c>
      <c r="V3" s="153" t="s">
        <v>138</v>
      </c>
      <c r="W3" s="154" t="s">
        <v>138</v>
      </c>
      <c r="X3" s="155" t="s">
        <v>138</v>
      </c>
      <c r="Y3" s="156" t="s">
        <v>138</v>
      </c>
      <c r="Z3" s="157" t="s">
        <v>138</v>
      </c>
      <c r="AA3" s="158" t="s">
        <v>138</v>
      </c>
      <c r="AB3" s="159" t="s">
        <v>138</v>
      </c>
      <c r="AC3" s="160" t="s">
        <v>138</v>
      </c>
      <c r="AD3" s="161" t="s">
        <v>138</v>
      </c>
      <c r="AE3" s="162" t="s">
        <v>138</v>
      </c>
      <c r="AF3" s="163" t="s">
        <v>138</v>
      </c>
      <c r="AG3" s="164" t="s">
        <v>138</v>
      </c>
      <c r="AH3" s="165" t="s">
        <v>138</v>
      </c>
      <c r="AI3" s="166" t="s">
        <v>138</v>
      </c>
      <c r="AJ3" s="167" t="s">
        <v>164</v>
      </c>
      <c r="AK3" s="168" t="s">
        <v>165</v>
      </c>
      <c r="AL3" s="169" t="s">
        <v>138</v>
      </c>
      <c r="AM3" s="170" t="s">
        <v>166</v>
      </c>
      <c r="AN3" s="171" t="s">
        <v>167</v>
      </c>
      <c r="AO3" s="172" t="s">
        <v>168</v>
      </c>
      <c r="AP3" s="173" t="s">
        <v>151</v>
      </c>
      <c r="AQ3" s="174" t="s">
        <v>169</v>
      </c>
      <c r="AR3" s="175" t="s">
        <v>138</v>
      </c>
      <c r="AS3" s="176" t="s">
        <v>138</v>
      </c>
      <c r="AT3" s="177" t="s">
        <v>153</v>
      </c>
      <c r="AU3" s="178" t="s">
        <v>154</v>
      </c>
      <c r="AV3" s="179" t="s">
        <v>170</v>
      </c>
      <c r="AW3" s="180" t="s">
        <v>138</v>
      </c>
      <c r="AX3" s="181" t="s">
        <v>138</v>
      </c>
      <c r="AY3" s="182" t="s">
        <v>138</v>
      </c>
      <c r="AZ3" s="183" t="s">
        <v>138</v>
      </c>
      <c r="BA3" s="184" t="s">
        <v>138</v>
      </c>
      <c r="BB3" s="185" t="s">
        <v>138</v>
      </c>
      <c r="BC3" s="186" t="s">
        <v>138</v>
      </c>
      <c r="BD3" s="187" t="s">
        <v>138</v>
      </c>
      <c r="BE3" s="188" t="s">
        <v>138</v>
      </c>
      <c r="BF3" s="189" t="s">
        <v>138</v>
      </c>
      <c r="BG3" s="190">
        <v>43076</v>
      </c>
      <c r="BH3" s="191">
        <v>0.03</v>
      </c>
      <c r="BI3" s="192" t="s">
        <v>156</v>
      </c>
      <c r="BJ3" s="193" t="s">
        <v>138</v>
      </c>
      <c r="BK3" s="194" t="s">
        <v>138</v>
      </c>
      <c r="BL3" s="195" t="s">
        <v>157</v>
      </c>
      <c r="BM3" s="196" t="s">
        <v>158</v>
      </c>
      <c r="BN3" s="197" t="s">
        <v>138</v>
      </c>
      <c r="BO3" s="198" t="s">
        <v>159</v>
      </c>
      <c r="BP3" s="199" t="s">
        <v>138</v>
      </c>
      <c r="BQ3" s="200" t="s">
        <v>138</v>
      </c>
      <c r="BR3" s="201" t="s">
        <v>138</v>
      </c>
      <c r="BS3" s="202" t="s">
        <v>160</v>
      </c>
      <c r="BT3" s="203">
        <v>43076</v>
      </c>
      <c r="BU3" s="204">
        <v>0.03</v>
      </c>
      <c r="BV3" s="205" t="s">
        <v>156</v>
      </c>
      <c r="BW3" s="206" t="s">
        <v>138</v>
      </c>
      <c r="BX3" s="207" t="s">
        <v>138</v>
      </c>
      <c r="BY3" s="208" t="s">
        <v>157</v>
      </c>
      <c r="BZ3" s="209" t="s">
        <v>158</v>
      </c>
      <c r="CA3" s="210" t="s">
        <v>138</v>
      </c>
      <c r="CB3" s="211" t="s">
        <v>159</v>
      </c>
      <c r="CC3" s="212" t="s">
        <v>138</v>
      </c>
      <c r="CD3" s="213" t="s">
        <v>138</v>
      </c>
      <c r="CE3" s="214" t="s">
        <v>138</v>
      </c>
      <c r="CF3" s="215" t="s">
        <v>160</v>
      </c>
      <c r="CG3" s="216" t="s">
        <v>138</v>
      </c>
      <c r="CH3" s="217" t="s">
        <v>138</v>
      </c>
      <c r="CI3" s="218" t="s">
        <v>138</v>
      </c>
      <c r="CJ3" s="219" t="s">
        <v>138</v>
      </c>
      <c r="CK3" s="220" t="s">
        <v>138</v>
      </c>
      <c r="CL3" s="221" t="s">
        <v>138</v>
      </c>
      <c r="CM3" s="222" t="s">
        <v>138</v>
      </c>
      <c r="CN3" s="223" t="s">
        <v>138</v>
      </c>
      <c r="CO3" s="224" t="s">
        <v>138</v>
      </c>
      <c r="CP3" s="225" t="s">
        <v>138</v>
      </c>
      <c r="CQ3" s="226" t="s">
        <v>138</v>
      </c>
      <c r="CR3" s="227" t="s">
        <v>138</v>
      </c>
      <c r="CS3" s="228" t="s">
        <v>138</v>
      </c>
      <c r="CT3" s="229" t="s">
        <v>138</v>
      </c>
      <c r="CU3" s="230" t="s">
        <v>138</v>
      </c>
      <c r="CV3" s="231" t="s">
        <v>138</v>
      </c>
      <c r="CW3" s="232" t="s">
        <v>138</v>
      </c>
      <c r="CX3" s="233" t="s">
        <v>138</v>
      </c>
      <c r="CY3" s="234" t="s">
        <v>138</v>
      </c>
      <c r="CZ3" s="235" t="s">
        <v>138</v>
      </c>
      <c r="DA3" s="236" t="s">
        <v>138</v>
      </c>
      <c r="DB3" s="237" t="s">
        <v>138</v>
      </c>
      <c r="DC3" s="238" t="s">
        <v>138</v>
      </c>
      <c r="DD3" s="239" t="s">
        <v>138</v>
      </c>
      <c r="DE3" s="240" t="s">
        <v>138</v>
      </c>
      <c r="DF3" s="241" t="s">
        <v>138</v>
      </c>
      <c r="DG3" s="242" t="s">
        <v>138</v>
      </c>
      <c r="DH3" s="243" t="s">
        <v>138</v>
      </c>
      <c r="DI3" s="244" t="s">
        <v>138</v>
      </c>
      <c r="DJ3" s="245" t="s">
        <v>138</v>
      </c>
      <c r="DK3" s="246" t="s">
        <v>138</v>
      </c>
      <c r="DL3" s="247" t="s">
        <v>138</v>
      </c>
      <c r="DM3" s="248" t="s">
        <v>138</v>
      </c>
      <c r="DN3" s="249" t="s">
        <v>138</v>
      </c>
      <c r="DO3" s="250" t="s">
        <v>138</v>
      </c>
      <c r="DP3" s="251" t="s">
        <v>138</v>
      </c>
      <c r="DQ3" s="252" t="s">
        <v>138</v>
      </c>
      <c r="DR3" s="253" t="s">
        <v>138</v>
      </c>
      <c r="DS3" s="254" t="s">
        <v>138</v>
      </c>
      <c r="DT3" s="255" t="s">
        <v>138</v>
      </c>
      <c r="DU3" s="256" t="s">
        <v>138</v>
      </c>
      <c r="DV3" s="257" t="s">
        <v>138</v>
      </c>
      <c r="DW3" s="258" t="s">
        <v>138</v>
      </c>
      <c r="DX3" s="259" t="s">
        <v>138</v>
      </c>
      <c r="DY3" s="260" t="s">
        <v>161</v>
      </c>
      <c r="DZ3" s="262" t="str">
        <f>HYPERLINK("https://my.pitchbook.com?c=222883-39", "View company online")</f>
        <v>View company online</v>
      </c>
    </row>
    <row r="4" spans="1:130" x14ac:dyDescent="0.2">
      <c r="A4" s="3" t="s">
        <v>171</v>
      </c>
      <c r="B4" s="4" t="s">
        <v>172</v>
      </c>
      <c r="C4" s="5" t="s">
        <v>138</v>
      </c>
      <c r="D4" s="6" t="s">
        <v>138</v>
      </c>
      <c r="E4" s="7" t="s">
        <v>171</v>
      </c>
      <c r="F4" s="8" t="s">
        <v>139</v>
      </c>
      <c r="G4" s="9" t="s">
        <v>140</v>
      </c>
      <c r="H4" s="10" t="s">
        <v>141</v>
      </c>
      <c r="I4" s="11" t="s">
        <v>141</v>
      </c>
      <c r="J4" s="12" t="s">
        <v>142</v>
      </c>
      <c r="K4" s="13" t="s">
        <v>138</v>
      </c>
      <c r="L4" s="14" t="s">
        <v>143</v>
      </c>
      <c r="M4" s="15">
        <v>0.2</v>
      </c>
      <c r="N4" s="16" t="s">
        <v>144</v>
      </c>
      <c r="O4" s="17" t="s">
        <v>145</v>
      </c>
      <c r="P4" s="18" t="s">
        <v>146</v>
      </c>
      <c r="Q4" s="19" t="s">
        <v>138</v>
      </c>
      <c r="R4" s="20" t="s">
        <v>138</v>
      </c>
      <c r="S4" s="21" t="s">
        <v>138</v>
      </c>
      <c r="T4" s="22" t="s">
        <v>138</v>
      </c>
      <c r="U4" s="23">
        <v>2017</v>
      </c>
      <c r="V4" s="24" t="s">
        <v>138</v>
      </c>
      <c r="W4" s="25" t="s">
        <v>138</v>
      </c>
      <c r="X4" s="26" t="s">
        <v>138</v>
      </c>
      <c r="Y4" s="27" t="s">
        <v>138</v>
      </c>
      <c r="Z4" s="28" t="s">
        <v>138</v>
      </c>
      <c r="AA4" s="29" t="s">
        <v>138</v>
      </c>
      <c r="AB4" s="30" t="s">
        <v>138</v>
      </c>
      <c r="AC4" s="31" t="s">
        <v>138</v>
      </c>
      <c r="AD4" s="32" t="s">
        <v>138</v>
      </c>
      <c r="AE4" s="33" t="s">
        <v>173</v>
      </c>
      <c r="AF4" s="34" t="s">
        <v>174</v>
      </c>
      <c r="AG4" s="35" t="s">
        <v>175</v>
      </c>
      <c r="AH4" s="36" t="s">
        <v>138</v>
      </c>
      <c r="AI4" s="37" t="s">
        <v>176</v>
      </c>
      <c r="AJ4" s="38" t="s">
        <v>177</v>
      </c>
      <c r="AK4" s="39" t="s">
        <v>178</v>
      </c>
      <c r="AL4" s="40" t="s">
        <v>138</v>
      </c>
      <c r="AM4" s="41" t="s">
        <v>179</v>
      </c>
      <c r="AN4" s="42" t="s">
        <v>180</v>
      </c>
      <c r="AO4" s="43" t="s">
        <v>181</v>
      </c>
      <c r="AP4" s="44" t="s">
        <v>151</v>
      </c>
      <c r="AQ4" s="45" t="s">
        <v>176</v>
      </c>
      <c r="AR4" s="46" t="s">
        <v>138</v>
      </c>
      <c r="AS4" s="47" t="s">
        <v>138</v>
      </c>
      <c r="AT4" s="48" t="s">
        <v>153</v>
      </c>
      <c r="AU4" s="49" t="s">
        <v>154</v>
      </c>
      <c r="AV4" s="50" t="s">
        <v>182</v>
      </c>
      <c r="AW4" s="51" t="s">
        <v>138</v>
      </c>
      <c r="AX4" s="52" t="s">
        <v>138</v>
      </c>
      <c r="AY4" s="53" t="s">
        <v>138</v>
      </c>
      <c r="AZ4" s="54" t="s">
        <v>138</v>
      </c>
      <c r="BA4" s="55" t="s">
        <v>138</v>
      </c>
      <c r="BB4" s="56" t="s">
        <v>138</v>
      </c>
      <c r="BC4" s="57" t="s">
        <v>138</v>
      </c>
      <c r="BD4" s="58" t="s">
        <v>138</v>
      </c>
      <c r="BE4" s="59" t="s">
        <v>138</v>
      </c>
      <c r="BF4" s="60" t="s">
        <v>138</v>
      </c>
      <c r="BG4" s="61">
        <v>43076</v>
      </c>
      <c r="BH4" s="62">
        <v>0.2</v>
      </c>
      <c r="BI4" s="63" t="s">
        <v>156</v>
      </c>
      <c r="BJ4" s="64" t="s">
        <v>138</v>
      </c>
      <c r="BK4" s="65" t="s">
        <v>138</v>
      </c>
      <c r="BL4" s="66" t="s">
        <v>157</v>
      </c>
      <c r="BM4" s="67" t="s">
        <v>158</v>
      </c>
      <c r="BN4" s="68" t="s">
        <v>138</v>
      </c>
      <c r="BO4" s="69" t="s">
        <v>159</v>
      </c>
      <c r="BP4" s="70" t="s">
        <v>138</v>
      </c>
      <c r="BQ4" s="71" t="s">
        <v>138</v>
      </c>
      <c r="BR4" s="72" t="s">
        <v>138</v>
      </c>
      <c r="BS4" s="73" t="s">
        <v>160</v>
      </c>
      <c r="BT4" s="74">
        <v>43076</v>
      </c>
      <c r="BU4" s="75">
        <v>0.2</v>
      </c>
      <c r="BV4" s="76" t="s">
        <v>156</v>
      </c>
      <c r="BW4" s="77" t="s">
        <v>138</v>
      </c>
      <c r="BX4" s="78" t="s">
        <v>138</v>
      </c>
      <c r="BY4" s="79" t="s">
        <v>157</v>
      </c>
      <c r="BZ4" s="80" t="s">
        <v>158</v>
      </c>
      <c r="CA4" s="81" t="s">
        <v>138</v>
      </c>
      <c r="CB4" s="82" t="s">
        <v>159</v>
      </c>
      <c r="CC4" s="83" t="s">
        <v>138</v>
      </c>
      <c r="CD4" s="84" t="s">
        <v>138</v>
      </c>
      <c r="CE4" s="85" t="s">
        <v>138</v>
      </c>
      <c r="CF4" s="86" t="s">
        <v>160</v>
      </c>
      <c r="CG4" s="87" t="s">
        <v>138</v>
      </c>
      <c r="CH4" s="88" t="s">
        <v>138</v>
      </c>
      <c r="CI4" s="89" t="s">
        <v>138</v>
      </c>
      <c r="CJ4" s="90" t="s">
        <v>138</v>
      </c>
      <c r="CK4" s="91" t="s">
        <v>138</v>
      </c>
      <c r="CL4" s="92" t="s">
        <v>138</v>
      </c>
      <c r="CM4" s="93" t="s">
        <v>138</v>
      </c>
      <c r="CN4" s="94" t="s">
        <v>138</v>
      </c>
      <c r="CO4" s="95" t="s">
        <v>138</v>
      </c>
      <c r="CP4" s="96" t="s">
        <v>138</v>
      </c>
      <c r="CQ4" s="97" t="s">
        <v>138</v>
      </c>
      <c r="CR4" s="98" t="s">
        <v>138</v>
      </c>
      <c r="CS4" s="99" t="s">
        <v>138</v>
      </c>
      <c r="CT4" s="100" t="s">
        <v>138</v>
      </c>
      <c r="CU4" s="101" t="s">
        <v>138</v>
      </c>
      <c r="CV4" s="102" t="s">
        <v>138</v>
      </c>
      <c r="CW4" s="103" t="s">
        <v>138</v>
      </c>
      <c r="CX4" s="104" t="s">
        <v>138</v>
      </c>
      <c r="CY4" s="105" t="s">
        <v>138</v>
      </c>
      <c r="CZ4" s="106" t="s">
        <v>138</v>
      </c>
      <c r="DA4" s="107" t="s">
        <v>138</v>
      </c>
      <c r="DB4" s="108" t="s">
        <v>138</v>
      </c>
      <c r="DC4" s="109" t="s">
        <v>138</v>
      </c>
      <c r="DD4" s="110" t="s">
        <v>138</v>
      </c>
      <c r="DE4" s="111" t="s">
        <v>138</v>
      </c>
      <c r="DF4" s="112" t="s">
        <v>138</v>
      </c>
      <c r="DG4" s="113" t="s">
        <v>138</v>
      </c>
      <c r="DH4" s="114" t="s">
        <v>138</v>
      </c>
      <c r="DI4" s="115" t="s">
        <v>138</v>
      </c>
      <c r="DJ4" s="116" t="s">
        <v>138</v>
      </c>
      <c r="DK4" s="117" t="s">
        <v>138</v>
      </c>
      <c r="DL4" s="118" t="s">
        <v>138</v>
      </c>
      <c r="DM4" s="119" t="s">
        <v>138</v>
      </c>
      <c r="DN4" s="120" t="s">
        <v>138</v>
      </c>
      <c r="DO4" s="121" t="s">
        <v>138</v>
      </c>
      <c r="DP4" s="122" t="s">
        <v>138</v>
      </c>
      <c r="DQ4" s="123" t="s">
        <v>138</v>
      </c>
      <c r="DR4" s="124" t="s">
        <v>138</v>
      </c>
      <c r="DS4" s="125" t="s">
        <v>138</v>
      </c>
      <c r="DT4" s="126" t="s">
        <v>138</v>
      </c>
      <c r="DU4" s="127" t="s">
        <v>138</v>
      </c>
      <c r="DV4" s="128" t="s">
        <v>138</v>
      </c>
      <c r="DW4" s="129" t="s">
        <v>138</v>
      </c>
      <c r="DX4" s="130" t="s">
        <v>138</v>
      </c>
      <c r="DY4" s="131" t="s">
        <v>161</v>
      </c>
      <c r="DZ4" s="261" t="str">
        <f>HYPERLINK("https://my.pitchbook.com?c=221943-88", "View company online")</f>
        <v>View company online</v>
      </c>
    </row>
    <row r="5" spans="1:130" x14ac:dyDescent="0.2">
      <c r="A5" s="132" t="s">
        <v>183</v>
      </c>
      <c r="B5" s="133" t="s">
        <v>184</v>
      </c>
      <c r="C5" s="134" t="s">
        <v>138</v>
      </c>
      <c r="D5" s="135" t="s">
        <v>138</v>
      </c>
      <c r="E5" s="136" t="s">
        <v>183</v>
      </c>
      <c r="F5" s="137" t="s">
        <v>185</v>
      </c>
      <c r="G5" s="138" t="s">
        <v>186</v>
      </c>
      <c r="H5" s="139" t="s">
        <v>187</v>
      </c>
      <c r="I5" s="140" t="s">
        <v>188</v>
      </c>
      <c r="J5" s="141" t="s">
        <v>189</v>
      </c>
      <c r="K5" s="142" t="s">
        <v>138</v>
      </c>
      <c r="L5" s="143" t="s">
        <v>190</v>
      </c>
      <c r="M5" s="144">
        <v>0.35</v>
      </c>
      <c r="N5" s="145" t="s">
        <v>191</v>
      </c>
      <c r="O5" s="146" t="s">
        <v>145</v>
      </c>
      <c r="P5" s="147" t="s">
        <v>192</v>
      </c>
      <c r="Q5" s="148" t="s">
        <v>193</v>
      </c>
      <c r="R5" s="149" t="s">
        <v>138</v>
      </c>
      <c r="S5" s="150" t="s">
        <v>138</v>
      </c>
      <c r="T5" s="151" t="s">
        <v>138</v>
      </c>
      <c r="U5" s="152">
        <v>2013</v>
      </c>
      <c r="V5" s="153" t="s">
        <v>138</v>
      </c>
      <c r="W5" s="154" t="s">
        <v>194</v>
      </c>
      <c r="X5" s="155" t="s">
        <v>194</v>
      </c>
      <c r="Y5" s="156" t="s">
        <v>138</v>
      </c>
      <c r="Z5" s="157" t="s">
        <v>138</v>
      </c>
      <c r="AA5" s="158" t="s">
        <v>138</v>
      </c>
      <c r="AB5" s="159" t="s">
        <v>138</v>
      </c>
      <c r="AC5" s="160" t="s">
        <v>138</v>
      </c>
      <c r="AD5" s="161" t="s">
        <v>138</v>
      </c>
      <c r="AE5" s="162" t="s">
        <v>195</v>
      </c>
      <c r="AF5" s="163" t="s">
        <v>196</v>
      </c>
      <c r="AG5" s="164" t="s">
        <v>197</v>
      </c>
      <c r="AH5" s="165" t="s">
        <v>138</v>
      </c>
      <c r="AI5" s="166" t="s">
        <v>198</v>
      </c>
      <c r="AJ5" s="167" t="s">
        <v>199</v>
      </c>
      <c r="AK5" s="168" t="s">
        <v>200</v>
      </c>
      <c r="AL5" s="169" t="s">
        <v>138</v>
      </c>
      <c r="AM5" s="170" t="s">
        <v>138</v>
      </c>
      <c r="AN5" s="171" t="s">
        <v>201</v>
      </c>
      <c r="AO5" s="172" t="s">
        <v>202</v>
      </c>
      <c r="AP5" s="173" t="s">
        <v>151</v>
      </c>
      <c r="AQ5" s="174" t="s">
        <v>198</v>
      </c>
      <c r="AR5" s="175" t="s">
        <v>138</v>
      </c>
      <c r="AS5" s="176" t="s">
        <v>203</v>
      </c>
      <c r="AT5" s="177" t="s">
        <v>153</v>
      </c>
      <c r="AU5" s="178" t="s">
        <v>154</v>
      </c>
      <c r="AV5" s="179" t="s">
        <v>204</v>
      </c>
      <c r="AW5" s="180" t="s">
        <v>138</v>
      </c>
      <c r="AX5" s="181" t="s">
        <v>138</v>
      </c>
      <c r="AY5" s="182" t="s">
        <v>138</v>
      </c>
      <c r="AZ5" s="183" t="s">
        <v>138</v>
      </c>
      <c r="BA5" s="184" t="s">
        <v>138</v>
      </c>
      <c r="BB5" s="185" t="s">
        <v>138</v>
      </c>
      <c r="BC5" s="186" t="s">
        <v>138</v>
      </c>
      <c r="BD5" s="187" t="s">
        <v>138</v>
      </c>
      <c r="BE5" s="188" t="s">
        <v>138</v>
      </c>
      <c r="BF5" s="189" t="s">
        <v>138</v>
      </c>
      <c r="BG5" s="190">
        <v>42691</v>
      </c>
      <c r="BH5" s="191">
        <v>0.25</v>
      </c>
      <c r="BI5" s="192" t="s">
        <v>156</v>
      </c>
      <c r="BJ5" s="193" t="s">
        <v>138</v>
      </c>
      <c r="BK5" s="194" t="s">
        <v>138</v>
      </c>
      <c r="BL5" s="195" t="s">
        <v>205</v>
      </c>
      <c r="BM5" s="196" t="s">
        <v>138</v>
      </c>
      <c r="BN5" s="197" t="s">
        <v>138</v>
      </c>
      <c r="BO5" s="198" t="s">
        <v>206</v>
      </c>
      <c r="BP5" s="199" t="s">
        <v>205</v>
      </c>
      <c r="BQ5" s="200" t="s">
        <v>138</v>
      </c>
      <c r="BR5" s="201" t="s">
        <v>138</v>
      </c>
      <c r="BS5" s="202" t="s">
        <v>160</v>
      </c>
      <c r="BT5" s="203">
        <v>43075</v>
      </c>
      <c r="BU5" s="204">
        <v>0.1</v>
      </c>
      <c r="BV5" s="205" t="s">
        <v>156</v>
      </c>
      <c r="BW5" s="206" t="s">
        <v>138</v>
      </c>
      <c r="BX5" s="207" t="s">
        <v>138</v>
      </c>
      <c r="BY5" s="208" t="s">
        <v>157</v>
      </c>
      <c r="BZ5" s="209" t="s">
        <v>158</v>
      </c>
      <c r="CA5" s="210" t="s">
        <v>138</v>
      </c>
      <c r="CB5" s="211" t="s">
        <v>159</v>
      </c>
      <c r="CC5" s="212" t="s">
        <v>205</v>
      </c>
      <c r="CD5" s="213" t="s">
        <v>138</v>
      </c>
      <c r="CE5" s="214" t="s">
        <v>138</v>
      </c>
      <c r="CF5" s="215" t="s">
        <v>207</v>
      </c>
      <c r="CG5" s="216" t="s">
        <v>138</v>
      </c>
      <c r="CH5" s="217" t="s">
        <v>138</v>
      </c>
      <c r="CI5" s="218" t="s">
        <v>138</v>
      </c>
      <c r="CJ5" s="219" t="s">
        <v>138</v>
      </c>
      <c r="CK5" s="220" t="s">
        <v>138</v>
      </c>
      <c r="CL5" s="221" t="s">
        <v>138</v>
      </c>
      <c r="CM5" s="222" t="s">
        <v>138</v>
      </c>
      <c r="CN5" s="223" t="s">
        <v>138</v>
      </c>
      <c r="CO5" s="224" t="s">
        <v>138</v>
      </c>
      <c r="CP5" s="225" t="s">
        <v>138</v>
      </c>
      <c r="CQ5" s="226" t="s">
        <v>138</v>
      </c>
      <c r="CR5" s="227" t="s">
        <v>138</v>
      </c>
      <c r="CS5" s="228" t="s">
        <v>138</v>
      </c>
      <c r="CT5" s="229" t="s">
        <v>138</v>
      </c>
      <c r="CU5" s="230" t="s">
        <v>138</v>
      </c>
      <c r="CV5" s="231" t="s">
        <v>138</v>
      </c>
      <c r="CW5" s="232" t="s">
        <v>138</v>
      </c>
      <c r="CX5" s="233" t="s">
        <v>138</v>
      </c>
      <c r="CY5" s="234" t="s">
        <v>138</v>
      </c>
      <c r="CZ5" s="235" t="s">
        <v>138</v>
      </c>
      <c r="DA5" s="236" t="s">
        <v>138</v>
      </c>
      <c r="DB5" s="237" t="s">
        <v>138</v>
      </c>
      <c r="DC5" s="238" t="s">
        <v>138</v>
      </c>
      <c r="DD5" s="239" t="s">
        <v>138</v>
      </c>
      <c r="DE5" s="240" t="s">
        <v>138</v>
      </c>
      <c r="DF5" s="241" t="s">
        <v>138</v>
      </c>
      <c r="DG5" s="242" t="s">
        <v>138</v>
      </c>
      <c r="DH5" s="243" t="s">
        <v>138</v>
      </c>
      <c r="DI5" s="244" t="s">
        <v>138</v>
      </c>
      <c r="DJ5" s="245" t="s">
        <v>138</v>
      </c>
      <c r="DK5" s="246" t="s">
        <v>138</v>
      </c>
      <c r="DL5" s="247" t="s">
        <v>138</v>
      </c>
      <c r="DM5" s="248" t="s">
        <v>138</v>
      </c>
      <c r="DN5" s="249" t="s">
        <v>138</v>
      </c>
      <c r="DO5" s="250" t="s">
        <v>138</v>
      </c>
      <c r="DP5" s="251" t="s">
        <v>138</v>
      </c>
      <c r="DQ5" s="252" t="s">
        <v>138</v>
      </c>
      <c r="DR5" s="253" t="s">
        <v>138</v>
      </c>
      <c r="DS5" s="254" t="s">
        <v>138</v>
      </c>
      <c r="DT5" s="255" t="s">
        <v>138</v>
      </c>
      <c r="DU5" s="256" t="s">
        <v>138</v>
      </c>
      <c r="DV5" s="257" t="s">
        <v>138</v>
      </c>
      <c r="DW5" s="258" t="s">
        <v>138</v>
      </c>
      <c r="DX5" s="259" t="s">
        <v>138</v>
      </c>
      <c r="DY5" s="260" t="s">
        <v>161</v>
      </c>
      <c r="DZ5" s="262" t="str">
        <f>HYPERLINK("https://my.pitchbook.com?c=222845-41", "View company online")</f>
        <v>View company online</v>
      </c>
    </row>
    <row r="6" spans="1:130" x14ac:dyDescent="0.2">
      <c r="A6" s="3" t="s">
        <v>208</v>
      </c>
      <c r="B6" s="4" t="s">
        <v>209</v>
      </c>
      <c r="C6" s="5" t="s">
        <v>138</v>
      </c>
      <c r="D6" s="6" t="s">
        <v>138</v>
      </c>
      <c r="E6" s="7" t="s">
        <v>208</v>
      </c>
      <c r="F6" s="8" t="s">
        <v>210</v>
      </c>
      <c r="G6" s="9" t="s">
        <v>186</v>
      </c>
      <c r="H6" s="10" t="s">
        <v>187</v>
      </c>
      <c r="I6" s="11" t="s">
        <v>211</v>
      </c>
      <c r="J6" s="12" t="s">
        <v>212</v>
      </c>
      <c r="K6" s="13" t="s">
        <v>213</v>
      </c>
      <c r="L6" s="14" t="s">
        <v>214</v>
      </c>
      <c r="M6" s="15">
        <v>0.02</v>
      </c>
      <c r="N6" s="16" t="s">
        <v>215</v>
      </c>
      <c r="O6" s="17" t="s">
        <v>145</v>
      </c>
      <c r="P6" s="18" t="s">
        <v>146</v>
      </c>
      <c r="Q6" s="19" t="s">
        <v>216</v>
      </c>
      <c r="R6" s="20" t="s">
        <v>138</v>
      </c>
      <c r="S6" s="21" t="s">
        <v>138</v>
      </c>
      <c r="T6" s="22" t="s">
        <v>138</v>
      </c>
      <c r="U6" s="23">
        <v>2015</v>
      </c>
      <c r="V6" s="24" t="s">
        <v>138</v>
      </c>
      <c r="W6" s="25" t="s">
        <v>138</v>
      </c>
      <c r="X6" s="26" t="s">
        <v>138</v>
      </c>
      <c r="Y6" s="27" t="s">
        <v>138</v>
      </c>
      <c r="Z6" s="28" t="s">
        <v>138</v>
      </c>
      <c r="AA6" s="29" t="s">
        <v>138</v>
      </c>
      <c r="AB6" s="30" t="s">
        <v>138</v>
      </c>
      <c r="AC6" s="31" t="s">
        <v>138</v>
      </c>
      <c r="AD6" s="32" t="s">
        <v>138</v>
      </c>
      <c r="AE6" s="33" t="s">
        <v>138</v>
      </c>
      <c r="AF6" s="34" t="s">
        <v>138</v>
      </c>
      <c r="AG6" s="35" t="s">
        <v>138</v>
      </c>
      <c r="AH6" s="36" t="s">
        <v>138</v>
      </c>
      <c r="AI6" s="37" t="s">
        <v>138</v>
      </c>
      <c r="AJ6" s="38" t="s">
        <v>217</v>
      </c>
      <c r="AK6" s="39" t="s">
        <v>218</v>
      </c>
      <c r="AL6" s="40" t="s">
        <v>138</v>
      </c>
      <c r="AM6" s="41" t="s">
        <v>219</v>
      </c>
      <c r="AN6" s="42" t="s">
        <v>220</v>
      </c>
      <c r="AO6" s="43" t="s">
        <v>221</v>
      </c>
      <c r="AP6" s="44" t="s">
        <v>151</v>
      </c>
      <c r="AQ6" s="45" t="s">
        <v>222</v>
      </c>
      <c r="AR6" s="46" t="s">
        <v>138</v>
      </c>
      <c r="AS6" s="47" t="s">
        <v>138</v>
      </c>
      <c r="AT6" s="48" t="s">
        <v>153</v>
      </c>
      <c r="AU6" s="49" t="s">
        <v>154</v>
      </c>
      <c r="AV6" s="50" t="s">
        <v>223</v>
      </c>
      <c r="AW6" s="51" t="s">
        <v>224</v>
      </c>
      <c r="AX6" s="52">
        <v>1</v>
      </c>
      <c r="AY6" s="53" t="s">
        <v>138</v>
      </c>
      <c r="AZ6" s="54" t="s">
        <v>138</v>
      </c>
      <c r="BA6" s="55" t="s">
        <v>138</v>
      </c>
      <c r="BB6" s="56" t="s">
        <v>225</v>
      </c>
      <c r="BC6" s="57" t="s">
        <v>138</v>
      </c>
      <c r="BD6" s="58" t="s">
        <v>138</v>
      </c>
      <c r="BE6" s="59" t="s">
        <v>138</v>
      </c>
      <c r="BF6" s="60" t="s">
        <v>138</v>
      </c>
      <c r="BG6" s="61" t="s">
        <v>138</v>
      </c>
      <c r="BH6" s="62" t="s">
        <v>138</v>
      </c>
      <c r="BI6" s="63" t="s">
        <v>138</v>
      </c>
      <c r="BJ6" s="64" t="s">
        <v>138</v>
      </c>
      <c r="BK6" s="65" t="s">
        <v>138</v>
      </c>
      <c r="BL6" s="66" t="s">
        <v>226</v>
      </c>
      <c r="BM6" s="67" t="s">
        <v>138</v>
      </c>
      <c r="BN6" s="68" t="s">
        <v>138</v>
      </c>
      <c r="BO6" s="69" t="s">
        <v>227</v>
      </c>
      <c r="BP6" s="70" t="s">
        <v>138</v>
      </c>
      <c r="BQ6" s="71" t="s">
        <v>138</v>
      </c>
      <c r="BR6" s="72" t="s">
        <v>138</v>
      </c>
      <c r="BS6" s="73" t="s">
        <v>160</v>
      </c>
      <c r="BT6" s="74">
        <v>43075</v>
      </c>
      <c r="BU6" s="75">
        <v>0.02</v>
      </c>
      <c r="BV6" s="76" t="s">
        <v>156</v>
      </c>
      <c r="BW6" s="77" t="s">
        <v>138</v>
      </c>
      <c r="BX6" s="78" t="s">
        <v>138</v>
      </c>
      <c r="BY6" s="79" t="s">
        <v>157</v>
      </c>
      <c r="BZ6" s="80" t="s">
        <v>158</v>
      </c>
      <c r="CA6" s="81" t="s">
        <v>138</v>
      </c>
      <c r="CB6" s="82" t="s">
        <v>159</v>
      </c>
      <c r="CC6" s="83" t="s">
        <v>138</v>
      </c>
      <c r="CD6" s="84" t="s">
        <v>138</v>
      </c>
      <c r="CE6" s="85" t="s">
        <v>138</v>
      </c>
      <c r="CF6" s="86" t="s">
        <v>160</v>
      </c>
      <c r="CG6" s="87" t="s">
        <v>228</v>
      </c>
      <c r="CH6" s="88" t="s">
        <v>229</v>
      </c>
      <c r="CI6" s="89" t="s">
        <v>228</v>
      </c>
      <c r="CJ6" s="90" t="s">
        <v>228</v>
      </c>
      <c r="CK6" s="91" t="s">
        <v>228</v>
      </c>
      <c r="CL6" s="92" t="s">
        <v>230</v>
      </c>
      <c r="CM6" s="93" t="s">
        <v>138</v>
      </c>
      <c r="CN6" s="94" t="s">
        <v>138</v>
      </c>
      <c r="CO6" s="95" t="s">
        <v>228</v>
      </c>
      <c r="CP6" s="96" t="s">
        <v>231</v>
      </c>
      <c r="CQ6" s="97" t="s">
        <v>228</v>
      </c>
      <c r="CR6" s="98" t="s">
        <v>232</v>
      </c>
      <c r="CS6" s="99" t="s">
        <v>138</v>
      </c>
      <c r="CT6" s="100" t="s">
        <v>138</v>
      </c>
      <c r="CU6" s="101" t="s">
        <v>138</v>
      </c>
      <c r="CV6" s="102" t="s">
        <v>138</v>
      </c>
      <c r="CW6" s="103" t="s">
        <v>233</v>
      </c>
      <c r="CX6" s="104" t="s">
        <v>234</v>
      </c>
      <c r="CY6" s="105" t="s">
        <v>235</v>
      </c>
      <c r="CZ6" s="106" t="s">
        <v>236</v>
      </c>
      <c r="DA6" s="107" t="s">
        <v>233</v>
      </c>
      <c r="DB6" s="108" t="s">
        <v>237</v>
      </c>
      <c r="DC6" s="109" t="s">
        <v>138</v>
      </c>
      <c r="DD6" s="110" t="s">
        <v>138</v>
      </c>
      <c r="DE6" s="111" t="s">
        <v>238</v>
      </c>
      <c r="DF6" s="112" t="s">
        <v>239</v>
      </c>
      <c r="DG6" s="113" t="s">
        <v>240</v>
      </c>
      <c r="DH6" s="114" t="s">
        <v>241</v>
      </c>
      <c r="DI6" s="115" t="s">
        <v>138</v>
      </c>
      <c r="DJ6" s="116" t="s">
        <v>138</v>
      </c>
      <c r="DK6" s="117" t="s">
        <v>138</v>
      </c>
      <c r="DL6" s="118" t="s">
        <v>138</v>
      </c>
      <c r="DM6" s="119" t="s">
        <v>242</v>
      </c>
      <c r="DN6" s="120" t="s">
        <v>243</v>
      </c>
      <c r="DO6" s="121" t="s">
        <v>244</v>
      </c>
      <c r="DP6" s="122" t="s">
        <v>138</v>
      </c>
      <c r="DQ6" s="123" t="s">
        <v>138</v>
      </c>
      <c r="DR6" s="124" t="s">
        <v>138</v>
      </c>
      <c r="DS6" s="125" t="s">
        <v>245</v>
      </c>
      <c r="DT6" s="126" t="s">
        <v>246</v>
      </c>
      <c r="DU6" s="127" t="s">
        <v>228</v>
      </c>
      <c r="DV6" s="128" t="s">
        <v>138</v>
      </c>
      <c r="DW6" s="129" t="s">
        <v>138</v>
      </c>
      <c r="DX6" s="130" t="s">
        <v>138</v>
      </c>
      <c r="DY6" s="131" t="s">
        <v>161</v>
      </c>
      <c r="DZ6" s="261" t="str">
        <f>HYPERLINK("https://my.pitchbook.com?c=149195-98", "View company online")</f>
        <v>View company online</v>
      </c>
    </row>
    <row r="7" spans="1:130" x14ac:dyDescent="0.2">
      <c r="A7" s="132" t="s">
        <v>247</v>
      </c>
      <c r="B7" s="133" t="s">
        <v>248</v>
      </c>
      <c r="C7" s="134" t="s">
        <v>138</v>
      </c>
      <c r="D7" s="135" t="s">
        <v>138</v>
      </c>
      <c r="E7" s="136" t="s">
        <v>247</v>
      </c>
      <c r="F7" s="137" t="s">
        <v>249</v>
      </c>
      <c r="G7" s="138" t="s">
        <v>250</v>
      </c>
      <c r="H7" s="139" t="s">
        <v>251</v>
      </c>
      <c r="I7" s="140" t="s">
        <v>252</v>
      </c>
      <c r="J7" s="141" t="s">
        <v>253</v>
      </c>
      <c r="K7" s="142" t="s">
        <v>254</v>
      </c>
      <c r="L7" s="143" t="s">
        <v>214</v>
      </c>
      <c r="M7" s="144" t="s">
        <v>138</v>
      </c>
      <c r="N7" s="145" t="s">
        <v>255</v>
      </c>
      <c r="O7" s="146" t="s">
        <v>145</v>
      </c>
      <c r="P7" s="147" t="s">
        <v>146</v>
      </c>
      <c r="Q7" s="148" t="s">
        <v>256</v>
      </c>
      <c r="R7" s="149" t="s">
        <v>138</v>
      </c>
      <c r="S7" s="150" t="s">
        <v>138</v>
      </c>
      <c r="T7" s="151" t="s">
        <v>138</v>
      </c>
      <c r="U7" s="152" t="s">
        <v>138</v>
      </c>
      <c r="V7" s="153" t="s">
        <v>138</v>
      </c>
      <c r="W7" s="154" t="s">
        <v>138</v>
      </c>
      <c r="X7" s="155" t="s">
        <v>138</v>
      </c>
      <c r="Y7" s="156" t="s">
        <v>138</v>
      </c>
      <c r="Z7" s="157" t="s">
        <v>138</v>
      </c>
      <c r="AA7" s="158" t="s">
        <v>138</v>
      </c>
      <c r="AB7" s="159" t="s">
        <v>138</v>
      </c>
      <c r="AC7" s="160" t="s">
        <v>138</v>
      </c>
      <c r="AD7" s="161" t="s">
        <v>138</v>
      </c>
      <c r="AE7" s="162" t="s">
        <v>257</v>
      </c>
      <c r="AF7" s="163" t="s">
        <v>258</v>
      </c>
      <c r="AG7" s="164" t="s">
        <v>259</v>
      </c>
      <c r="AH7" s="165" t="s">
        <v>260</v>
      </c>
      <c r="AI7" s="166" t="s">
        <v>261</v>
      </c>
      <c r="AJ7" s="167" t="s">
        <v>262</v>
      </c>
      <c r="AK7" s="168" t="s">
        <v>263</v>
      </c>
      <c r="AL7" s="169" t="s">
        <v>138</v>
      </c>
      <c r="AM7" s="170" t="s">
        <v>264</v>
      </c>
      <c r="AN7" s="171" t="s">
        <v>265</v>
      </c>
      <c r="AO7" s="172" t="s">
        <v>266</v>
      </c>
      <c r="AP7" s="173" t="s">
        <v>151</v>
      </c>
      <c r="AQ7" s="174" t="s">
        <v>261</v>
      </c>
      <c r="AR7" s="175" t="s">
        <v>138</v>
      </c>
      <c r="AS7" s="176" t="s">
        <v>267</v>
      </c>
      <c r="AT7" s="177" t="s">
        <v>153</v>
      </c>
      <c r="AU7" s="178" t="s">
        <v>154</v>
      </c>
      <c r="AV7" s="179" t="s">
        <v>268</v>
      </c>
      <c r="AW7" s="180" t="s">
        <v>269</v>
      </c>
      <c r="AX7" s="181">
        <v>3</v>
      </c>
      <c r="AY7" s="182" t="s">
        <v>138</v>
      </c>
      <c r="AZ7" s="183" t="s">
        <v>138</v>
      </c>
      <c r="BA7" s="184" t="s">
        <v>138</v>
      </c>
      <c r="BB7" s="185" t="s">
        <v>270</v>
      </c>
      <c r="BC7" s="186" t="s">
        <v>138</v>
      </c>
      <c r="BD7" s="187" t="s">
        <v>138</v>
      </c>
      <c r="BE7" s="188" t="s">
        <v>138</v>
      </c>
      <c r="BF7" s="189" t="s">
        <v>138</v>
      </c>
      <c r="BG7" s="190">
        <v>42619</v>
      </c>
      <c r="BH7" s="191">
        <v>0.05</v>
      </c>
      <c r="BI7" s="192" t="s">
        <v>156</v>
      </c>
      <c r="BJ7" s="193" t="s">
        <v>138</v>
      </c>
      <c r="BK7" s="194" t="s">
        <v>138</v>
      </c>
      <c r="BL7" s="195" t="s">
        <v>226</v>
      </c>
      <c r="BM7" s="196" t="s">
        <v>138</v>
      </c>
      <c r="BN7" s="197" t="s">
        <v>138</v>
      </c>
      <c r="BO7" s="198" t="s">
        <v>227</v>
      </c>
      <c r="BP7" s="199" t="s">
        <v>205</v>
      </c>
      <c r="BQ7" s="200" t="s">
        <v>138</v>
      </c>
      <c r="BR7" s="201" t="s">
        <v>138</v>
      </c>
      <c r="BS7" s="202" t="s">
        <v>160</v>
      </c>
      <c r="BT7" s="203">
        <v>43075</v>
      </c>
      <c r="BU7" s="204">
        <v>0.03</v>
      </c>
      <c r="BV7" s="205" t="s">
        <v>156</v>
      </c>
      <c r="BW7" s="206" t="s">
        <v>138</v>
      </c>
      <c r="BX7" s="207" t="s">
        <v>138</v>
      </c>
      <c r="BY7" s="208" t="s">
        <v>157</v>
      </c>
      <c r="BZ7" s="209" t="s">
        <v>158</v>
      </c>
      <c r="CA7" s="210" t="s">
        <v>138</v>
      </c>
      <c r="CB7" s="211" t="s">
        <v>159</v>
      </c>
      <c r="CC7" s="212" t="s">
        <v>138</v>
      </c>
      <c r="CD7" s="213" t="s">
        <v>138</v>
      </c>
      <c r="CE7" s="214" t="s">
        <v>138</v>
      </c>
      <c r="CF7" s="215" t="s">
        <v>160</v>
      </c>
      <c r="CG7" s="216" t="s">
        <v>271</v>
      </c>
      <c r="CH7" s="217" t="s">
        <v>272</v>
      </c>
      <c r="CI7" s="218" t="s">
        <v>273</v>
      </c>
      <c r="CJ7" s="219" t="s">
        <v>274</v>
      </c>
      <c r="CK7" s="220" t="s">
        <v>228</v>
      </c>
      <c r="CL7" s="221" t="s">
        <v>230</v>
      </c>
      <c r="CM7" s="222" t="s">
        <v>275</v>
      </c>
      <c r="CN7" s="223" t="s">
        <v>276</v>
      </c>
      <c r="CO7" s="224" t="s">
        <v>228</v>
      </c>
      <c r="CP7" s="225" t="s">
        <v>231</v>
      </c>
      <c r="CQ7" s="226" t="s">
        <v>138</v>
      </c>
      <c r="CR7" s="227" t="s">
        <v>138</v>
      </c>
      <c r="CS7" s="228" t="s">
        <v>228</v>
      </c>
      <c r="CT7" s="229" t="s">
        <v>277</v>
      </c>
      <c r="CU7" s="230" t="s">
        <v>278</v>
      </c>
      <c r="CV7" s="231" t="s">
        <v>279</v>
      </c>
      <c r="CW7" s="232" t="s">
        <v>280</v>
      </c>
      <c r="CX7" s="233" t="s">
        <v>281</v>
      </c>
      <c r="CY7" s="234" t="s">
        <v>282</v>
      </c>
      <c r="CZ7" s="235" t="s">
        <v>283</v>
      </c>
      <c r="DA7" s="236" t="s">
        <v>284</v>
      </c>
      <c r="DB7" s="237" t="s">
        <v>285</v>
      </c>
      <c r="DC7" s="238" t="s">
        <v>280</v>
      </c>
      <c r="DD7" s="239" t="s">
        <v>286</v>
      </c>
      <c r="DE7" s="240" t="s">
        <v>284</v>
      </c>
      <c r="DF7" s="241" t="s">
        <v>285</v>
      </c>
      <c r="DG7" s="242" t="s">
        <v>138</v>
      </c>
      <c r="DH7" s="243" t="s">
        <v>138</v>
      </c>
      <c r="DI7" s="244" t="s">
        <v>287</v>
      </c>
      <c r="DJ7" s="245" t="s">
        <v>288</v>
      </c>
      <c r="DK7" s="246" t="s">
        <v>289</v>
      </c>
      <c r="DL7" s="247" t="s">
        <v>290</v>
      </c>
      <c r="DM7" s="248" t="s">
        <v>291</v>
      </c>
      <c r="DN7" s="249" t="s">
        <v>292</v>
      </c>
      <c r="DO7" s="250" t="s">
        <v>293</v>
      </c>
      <c r="DP7" s="251" t="s">
        <v>294</v>
      </c>
      <c r="DQ7" s="252" t="s">
        <v>245</v>
      </c>
      <c r="DR7" s="253" t="s">
        <v>295</v>
      </c>
      <c r="DS7" s="254" t="s">
        <v>138</v>
      </c>
      <c r="DT7" s="255" t="s">
        <v>138</v>
      </c>
      <c r="DU7" s="256" t="s">
        <v>138</v>
      </c>
      <c r="DV7" s="257" t="s">
        <v>296</v>
      </c>
      <c r="DW7" s="258" t="s">
        <v>234</v>
      </c>
      <c r="DX7" s="259" t="s">
        <v>297</v>
      </c>
      <c r="DY7" s="260" t="s">
        <v>161</v>
      </c>
      <c r="DZ7" s="262" t="str">
        <f>HYPERLINK("https://my.pitchbook.com?c=167691-16", "View company online")</f>
        <v>View company online</v>
      </c>
    </row>
    <row r="8" spans="1:130" x14ac:dyDescent="0.2">
      <c r="A8" s="3" t="s">
        <v>298</v>
      </c>
      <c r="B8" s="4" t="s">
        <v>299</v>
      </c>
      <c r="C8" s="5" t="s">
        <v>138</v>
      </c>
      <c r="D8" s="6" t="s">
        <v>138</v>
      </c>
      <c r="E8" s="7" t="s">
        <v>298</v>
      </c>
      <c r="F8" s="8" t="s">
        <v>300</v>
      </c>
      <c r="G8" s="9" t="s">
        <v>301</v>
      </c>
      <c r="H8" s="10" t="s">
        <v>302</v>
      </c>
      <c r="I8" s="11" t="s">
        <v>303</v>
      </c>
      <c r="J8" s="12" t="s">
        <v>304</v>
      </c>
      <c r="K8" s="13" t="s">
        <v>305</v>
      </c>
      <c r="L8" s="14" t="s">
        <v>214</v>
      </c>
      <c r="M8" s="15">
        <v>0.76500000000000001</v>
      </c>
      <c r="N8" s="16" t="s">
        <v>191</v>
      </c>
      <c r="O8" s="17" t="s">
        <v>145</v>
      </c>
      <c r="P8" s="18" t="s">
        <v>306</v>
      </c>
      <c r="Q8" s="19" t="s">
        <v>307</v>
      </c>
      <c r="R8" s="20" t="s">
        <v>138</v>
      </c>
      <c r="S8" s="21" t="s">
        <v>138</v>
      </c>
      <c r="T8" s="22" t="s">
        <v>138</v>
      </c>
      <c r="U8" s="23">
        <v>2015</v>
      </c>
      <c r="V8" s="24" t="s">
        <v>138</v>
      </c>
      <c r="W8" s="25" t="s">
        <v>138</v>
      </c>
      <c r="X8" s="26" t="s">
        <v>138</v>
      </c>
      <c r="Y8" s="27" t="s">
        <v>138</v>
      </c>
      <c r="Z8" s="28" t="s">
        <v>138</v>
      </c>
      <c r="AA8" s="29" t="s">
        <v>138</v>
      </c>
      <c r="AB8" s="30" t="s">
        <v>138</v>
      </c>
      <c r="AC8" s="31" t="s">
        <v>138</v>
      </c>
      <c r="AD8" s="32" t="s">
        <v>138</v>
      </c>
      <c r="AE8" s="33" t="s">
        <v>308</v>
      </c>
      <c r="AF8" s="34" t="s">
        <v>309</v>
      </c>
      <c r="AG8" s="35" t="s">
        <v>310</v>
      </c>
      <c r="AH8" s="36" t="s">
        <v>311</v>
      </c>
      <c r="AI8" s="37" t="s">
        <v>312</v>
      </c>
      <c r="AJ8" s="38" t="s">
        <v>313</v>
      </c>
      <c r="AK8" s="39" t="s">
        <v>314</v>
      </c>
      <c r="AL8" s="40" t="s">
        <v>138</v>
      </c>
      <c r="AM8" s="41" t="s">
        <v>315</v>
      </c>
      <c r="AN8" s="42" t="s">
        <v>180</v>
      </c>
      <c r="AO8" s="43" t="s">
        <v>316</v>
      </c>
      <c r="AP8" s="44" t="s">
        <v>151</v>
      </c>
      <c r="AQ8" s="45" t="s">
        <v>312</v>
      </c>
      <c r="AR8" s="46" t="s">
        <v>138</v>
      </c>
      <c r="AS8" s="47" t="s">
        <v>138</v>
      </c>
      <c r="AT8" s="48" t="s">
        <v>153</v>
      </c>
      <c r="AU8" s="49" t="s">
        <v>154</v>
      </c>
      <c r="AV8" s="50" t="s">
        <v>317</v>
      </c>
      <c r="AW8" s="51" t="s">
        <v>318</v>
      </c>
      <c r="AX8" s="52">
        <v>1</v>
      </c>
      <c r="AY8" s="53" t="s">
        <v>138</v>
      </c>
      <c r="AZ8" s="54" t="s">
        <v>138</v>
      </c>
      <c r="BA8" s="55" t="s">
        <v>138</v>
      </c>
      <c r="BB8" s="56" t="s">
        <v>319</v>
      </c>
      <c r="BC8" s="57" t="s">
        <v>138</v>
      </c>
      <c r="BD8" s="58" t="s">
        <v>138</v>
      </c>
      <c r="BE8" s="59" t="s">
        <v>138</v>
      </c>
      <c r="BF8" s="60" t="s">
        <v>138</v>
      </c>
      <c r="BG8" s="61">
        <v>42653</v>
      </c>
      <c r="BH8" s="62" t="s">
        <v>138</v>
      </c>
      <c r="BI8" s="63" t="s">
        <v>138</v>
      </c>
      <c r="BJ8" s="64" t="s">
        <v>138</v>
      </c>
      <c r="BK8" s="65" t="s">
        <v>138</v>
      </c>
      <c r="BL8" s="66" t="s">
        <v>226</v>
      </c>
      <c r="BM8" s="67" t="s">
        <v>138</v>
      </c>
      <c r="BN8" s="68" t="s">
        <v>138</v>
      </c>
      <c r="BO8" s="69" t="s">
        <v>227</v>
      </c>
      <c r="BP8" s="70" t="s">
        <v>138</v>
      </c>
      <c r="BQ8" s="71" t="s">
        <v>138</v>
      </c>
      <c r="BR8" s="72" t="s">
        <v>138</v>
      </c>
      <c r="BS8" s="73" t="s">
        <v>160</v>
      </c>
      <c r="BT8" s="74">
        <v>43075</v>
      </c>
      <c r="BU8" s="75">
        <v>0.77</v>
      </c>
      <c r="BV8" s="76" t="s">
        <v>156</v>
      </c>
      <c r="BW8" s="77" t="s">
        <v>138</v>
      </c>
      <c r="BX8" s="78" t="s">
        <v>138</v>
      </c>
      <c r="BY8" s="79" t="s">
        <v>157</v>
      </c>
      <c r="BZ8" s="80" t="s">
        <v>158</v>
      </c>
      <c r="CA8" s="81" t="s">
        <v>138</v>
      </c>
      <c r="CB8" s="82" t="s">
        <v>159</v>
      </c>
      <c r="CC8" s="83" t="s">
        <v>138</v>
      </c>
      <c r="CD8" s="84" t="s">
        <v>138</v>
      </c>
      <c r="CE8" s="85" t="s">
        <v>138</v>
      </c>
      <c r="CF8" s="86" t="s">
        <v>160</v>
      </c>
      <c r="CG8" s="87" t="s">
        <v>228</v>
      </c>
      <c r="CH8" s="88" t="s">
        <v>229</v>
      </c>
      <c r="CI8" s="89" t="s">
        <v>228</v>
      </c>
      <c r="CJ8" s="90" t="s">
        <v>228</v>
      </c>
      <c r="CK8" s="91" t="s">
        <v>228</v>
      </c>
      <c r="CL8" s="92" t="s">
        <v>230</v>
      </c>
      <c r="CM8" s="93" t="s">
        <v>228</v>
      </c>
      <c r="CN8" s="94" t="s">
        <v>320</v>
      </c>
      <c r="CO8" s="95" t="s">
        <v>138</v>
      </c>
      <c r="CP8" s="96" t="s">
        <v>138</v>
      </c>
      <c r="CQ8" s="97" t="s">
        <v>228</v>
      </c>
      <c r="CR8" s="98" t="s">
        <v>232</v>
      </c>
      <c r="CS8" s="99" t="s">
        <v>138</v>
      </c>
      <c r="CT8" s="100" t="s">
        <v>138</v>
      </c>
      <c r="CU8" s="101" t="s">
        <v>228</v>
      </c>
      <c r="CV8" s="102" t="s">
        <v>232</v>
      </c>
      <c r="CW8" s="103" t="s">
        <v>321</v>
      </c>
      <c r="CX8" s="104" t="s">
        <v>322</v>
      </c>
      <c r="CY8" s="105" t="s">
        <v>235</v>
      </c>
      <c r="CZ8" s="106" t="s">
        <v>323</v>
      </c>
      <c r="DA8" s="107" t="s">
        <v>324</v>
      </c>
      <c r="DB8" s="108" t="s">
        <v>325</v>
      </c>
      <c r="DC8" s="109" t="s">
        <v>326</v>
      </c>
      <c r="DD8" s="110" t="s">
        <v>320</v>
      </c>
      <c r="DE8" s="111" t="s">
        <v>138</v>
      </c>
      <c r="DF8" s="112" t="s">
        <v>138</v>
      </c>
      <c r="DG8" s="113" t="s">
        <v>324</v>
      </c>
      <c r="DH8" s="114" t="s">
        <v>327</v>
      </c>
      <c r="DI8" s="115" t="s">
        <v>138</v>
      </c>
      <c r="DJ8" s="116" t="s">
        <v>138</v>
      </c>
      <c r="DK8" s="117" t="s">
        <v>326</v>
      </c>
      <c r="DL8" s="118" t="s">
        <v>328</v>
      </c>
      <c r="DM8" s="119" t="s">
        <v>138</v>
      </c>
      <c r="DN8" s="120" t="s">
        <v>138</v>
      </c>
      <c r="DO8" s="121" t="s">
        <v>138</v>
      </c>
      <c r="DP8" s="122" t="s">
        <v>138</v>
      </c>
      <c r="DQ8" s="123" t="s">
        <v>138</v>
      </c>
      <c r="DR8" s="124" t="s">
        <v>138</v>
      </c>
      <c r="DS8" s="125" t="s">
        <v>329</v>
      </c>
      <c r="DT8" s="126" t="s">
        <v>246</v>
      </c>
      <c r="DU8" s="127" t="s">
        <v>228</v>
      </c>
      <c r="DV8" s="128" t="s">
        <v>330</v>
      </c>
      <c r="DW8" s="129" t="s">
        <v>246</v>
      </c>
      <c r="DX8" s="130" t="s">
        <v>228</v>
      </c>
      <c r="DY8" s="131" t="s">
        <v>161</v>
      </c>
      <c r="DZ8" s="261" t="str">
        <f>HYPERLINK("https://my.pitchbook.com?c=117055-72", "View company online")</f>
        <v>View company online</v>
      </c>
    </row>
    <row r="9" spans="1:130" x14ac:dyDescent="0.2">
      <c r="A9" s="132" t="s">
        <v>331</v>
      </c>
      <c r="B9" s="133" t="s">
        <v>332</v>
      </c>
      <c r="C9" s="134" t="s">
        <v>138</v>
      </c>
      <c r="D9" s="135" t="s">
        <v>138</v>
      </c>
      <c r="E9" s="136" t="s">
        <v>331</v>
      </c>
      <c r="F9" s="137" t="s">
        <v>139</v>
      </c>
      <c r="G9" s="138" t="s">
        <v>140</v>
      </c>
      <c r="H9" s="139" t="s">
        <v>141</v>
      </c>
      <c r="I9" s="140" t="s">
        <v>141</v>
      </c>
      <c r="J9" s="141" t="s">
        <v>142</v>
      </c>
      <c r="K9" s="142" t="s">
        <v>138</v>
      </c>
      <c r="L9" s="143" t="s">
        <v>143</v>
      </c>
      <c r="M9" s="144">
        <v>0.3</v>
      </c>
      <c r="N9" s="145" t="s">
        <v>144</v>
      </c>
      <c r="O9" s="146" t="s">
        <v>145</v>
      </c>
      <c r="P9" s="147" t="s">
        <v>146</v>
      </c>
      <c r="Q9" s="148" t="s">
        <v>138</v>
      </c>
      <c r="R9" s="149" t="s">
        <v>138</v>
      </c>
      <c r="S9" s="150" t="s">
        <v>138</v>
      </c>
      <c r="T9" s="151" t="s">
        <v>138</v>
      </c>
      <c r="U9" s="152">
        <v>2017</v>
      </c>
      <c r="V9" s="153" t="s">
        <v>138</v>
      </c>
      <c r="W9" s="154" t="s">
        <v>194</v>
      </c>
      <c r="X9" s="155" t="s">
        <v>194</v>
      </c>
      <c r="Y9" s="156" t="s">
        <v>138</v>
      </c>
      <c r="Z9" s="157" t="s">
        <v>138</v>
      </c>
      <c r="AA9" s="158" t="s">
        <v>138</v>
      </c>
      <c r="AB9" s="159" t="s">
        <v>138</v>
      </c>
      <c r="AC9" s="160" t="s">
        <v>138</v>
      </c>
      <c r="AD9" s="161" t="s">
        <v>138</v>
      </c>
      <c r="AE9" s="162" t="s">
        <v>333</v>
      </c>
      <c r="AF9" s="163" t="s">
        <v>334</v>
      </c>
      <c r="AG9" s="164" t="s">
        <v>335</v>
      </c>
      <c r="AH9" s="165" t="s">
        <v>138</v>
      </c>
      <c r="AI9" s="166" t="s">
        <v>336</v>
      </c>
      <c r="AJ9" s="167" t="s">
        <v>337</v>
      </c>
      <c r="AK9" s="168" t="s">
        <v>338</v>
      </c>
      <c r="AL9" s="169" t="s">
        <v>138</v>
      </c>
      <c r="AM9" s="170" t="s">
        <v>339</v>
      </c>
      <c r="AN9" s="171" t="s">
        <v>220</v>
      </c>
      <c r="AO9" s="172" t="s">
        <v>340</v>
      </c>
      <c r="AP9" s="173" t="s">
        <v>151</v>
      </c>
      <c r="AQ9" s="174" t="s">
        <v>336</v>
      </c>
      <c r="AR9" s="175" t="s">
        <v>138</v>
      </c>
      <c r="AS9" s="176" t="s">
        <v>138</v>
      </c>
      <c r="AT9" s="177" t="s">
        <v>153</v>
      </c>
      <c r="AU9" s="178" t="s">
        <v>154</v>
      </c>
      <c r="AV9" s="179" t="s">
        <v>341</v>
      </c>
      <c r="AW9" s="180" t="s">
        <v>138</v>
      </c>
      <c r="AX9" s="181" t="s">
        <v>138</v>
      </c>
      <c r="AY9" s="182" t="s">
        <v>138</v>
      </c>
      <c r="AZ9" s="183" t="s">
        <v>138</v>
      </c>
      <c r="BA9" s="184" t="s">
        <v>138</v>
      </c>
      <c r="BB9" s="185" t="s">
        <v>138</v>
      </c>
      <c r="BC9" s="186" t="s">
        <v>138</v>
      </c>
      <c r="BD9" s="187" t="s">
        <v>138</v>
      </c>
      <c r="BE9" s="188" t="s">
        <v>138</v>
      </c>
      <c r="BF9" s="189" t="s">
        <v>138</v>
      </c>
      <c r="BG9" s="190">
        <v>43075</v>
      </c>
      <c r="BH9" s="191">
        <v>0.3</v>
      </c>
      <c r="BI9" s="192" t="s">
        <v>156</v>
      </c>
      <c r="BJ9" s="193" t="s">
        <v>138</v>
      </c>
      <c r="BK9" s="194" t="s">
        <v>138</v>
      </c>
      <c r="BL9" s="195" t="s">
        <v>157</v>
      </c>
      <c r="BM9" s="196" t="s">
        <v>158</v>
      </c>
      <c r="BN9" s="197" t="s">
        <v>138</v>
      </c>
      <c r="BO9" s="198" t="s">
        <v>159</v>
      </c>
      <c r="BP9" s="199" t="s">
        <v>138</v>
      </c>
      <c r="BQ9" s="200" t="s">
        <v>138</v>
      </c>
      <c r="BR9" s="201" t="s">
        <v>138</v>
      </c>
      <c r="BS9" s="202" t="s">
        <v>160</v>
      </c>
      <c r="BT9" s="203">
        <v>43075</v>
      </c>
      <c r="BU9" s="204">
        <v>0.3</v>
      </c>
      <c r="BV9" s="205" t="s">
        <v>156</v>
      </c>
      <c r="BW9" s="206" t="s">
        <v>138</v>
      </c>
      <c r="BX9" s="207" t="s">
        <v>138</v>
      </c>
      <c r="BY9" s="208" t="s">
        <v>157</v>
      </c>
      <c r="BZ9" s="209" t="s">
        <v>158</v>
      </c>
      <c r="CA9" s="210" t="s">
        <v>138</v>
      </c>
      <c r="CB9" s="211" t="s">
        <v>159</v>
      </c>
      <c r="CC9" s="212" t="s">
        <v>138</v>
      </c>
      <c r="CD9" s="213" t="s">
        <v>138</v>
      </c>
      <c r="CE9" s="214" t="s">
        <v>138</v>
      </c>
      <c r="CF9" s="215" t="s">
        <v>160</v>
      </c>
      <c r="CG9" s="216" t="s">
        <v>138</v>
      </c>
      <c r="CH9" s="217" t="s">
        <v>138</v>
      </c>
      <c r="CI9" s="218" t="s">
        <v>138</v>
      </c>
      <c r="CJ9" s="219" t="s">
        <v>138</v>
      </c>
      <c r="CK9" s="220" t="s">
        <v>138</v>
      </c>
      <c r="CL9" s="221" t="s">
        <v>138</v>
      </c>
      <c r="CM9" s="222" t="s">
        <v>138</v>
      </c>
      <c r="CN9" s="223" t="s">
        <v>138</v>
      </c>
      <c r="CO9" s="224" t="s">
        <v>138</v>
      </c>
      <c r="CP9" s="225" t="s">
        <v>138</v>
      </c>
      <c r="CQ9" s="226" t="s">
        <v>138</v>
      </c>
      <c r="CR9" s="227" t="s">
        <v>138</v>
      </c>
      <c r="CS9" s="228" t="s">
        <v>138</v>
      </c>
      <c r="CT9" s="229" t="s">
        <v>138</v>
      </c>
      <c r="CU9" s="230" t="s">
        <v>138</v>
      </c>
      <c r="CV9" s="231" t="s">
        <v>138</v>
      </c>
      <c r="CW9" s="232" t="s">
        <v>138</v>
      </c>
      <c r="CX9" s="233" t="s">
        <v>138</v>
      </c>
      <c r="CY9" s="234" t="s">
        <v>138</v>
      </c>
      <c r="CZ9" s="235" t="s">
        <v>138</v>
      </c>
      <c r="DA9" s="236" t="s">
        <v>138</v>
      </c>
      <c r="DB9" s="237" t="s">
        <v>138</v>
      </c>
      <c r="DC9" s="238" t="s">
        <v>138</v>
      </c>
      <c r="DD9" s="239" t="s">
        <v>138</v>
      </c>
      <c r="DE9" s="240" t="s">
        <v>138</v>
      </c>
      <c r="DF9" s="241" t="s">
        <v>138</v>
      </c>
      <c r="DG9" s="242" t="s">
        <v>138</v>
      </c>
      <c r="DH9" s="243" t="s">
        <v>138</v>
      </c>
      <c r="DI9" s="244" t="s">
        <v>138</v>
      </c>
      <c r="DJ9" s="245" t="s">
        <v>138</v>
      </c>
      <c r="DK9" s="246" t="s">
        <v>138</v>
      </c>
      <c r="DL9" s="247" t="s">
        <v>138</v>
      </c>
      <c r="DM9" s="248" t="s">
        <v>138</v>
      </c>
      <c r="DN9" s="249" t="s">
        <v>138</v>
      </c>
      <c r="DO9" s="250" t="s">
        <v>138</v>
      </c>
      <c r="DP9" s="251" t="s">
        <v>138</v>
      </c>
      <c r="DQ9" s="252" t="s">
        <v>138</v>
      </c>
      <c r="DR9" s="253" t="s">
        <v>138</v>
      </c>
      <c r="DS9" s="254" t="s">
        <v>138</v>
      </c>
      <c r="DT9" s="255" t="s">
        <v>138</v>
      </c>
      <c r="DU9" s="256" t="s">
        <v>138</v>
      </c>
      <c r="DV9" s="257" t="s">
        <v>138</v>
      </c>
      <c r="DW9" s="258" t="s">
        <v>138</v>
      </c>
      <c r="DX9" s="259" t="s">
        <v>138</v>
      </c>
      <c r="DY9" s="260" t="s">
        <v>161</v>
      </c>
      <c r="DZ9" s="262" t="str">
        <f>HYPERLINK("https://my.pitchbook.com?c=222841-09", "View company online")</f>
        <v>View company online</v>
      </c>
    </row>
    <row r="10" spans="1:130" x14ac:dyDescent="0.2">
      <c r="A10" s="3" t="s">
        <v>342</v>
      </c>
      <c r="B10" s="4" t="s">
        <v>343</v>
      </c>
      <c r="C10" s="5" t="s">
        <v>138</v>
      </c>
      <c r="D10" s="6" t="s">
        <v>138</v>
      </c>
      <c r="E10" s="7" t="s">
        <v>342</v>
      </c>
      <c r="F10" s="8" t="s">
        <v>139</v>
      </c>
      <c r="G10" s="9" t="s">
        <v>140</v>
      </c>
      <c r="H10" s="10" t="s">
        <v>141</v>
      </c>
      <c r="I10" s="11" t="s">
        <v>141</v>
      </c>
      <c r="J10" s="12" t="s">
        <v>142</v>
      </c>
      <c r="K10" s="13" t="s">
        <v>138</v>
      </c>
      <c r="L10" s="14" t="s">
        <v>143</v>
      </c>
      <c r="M10" s="15">
        <v>0.43157000000000001</v>
      </c>
      <c r="N10" s="16" t="s">
        <v>144</v>
      </c>
      <c r="O10" s="17" t="s">
        <v>145</v>
      </c>
      <c r="P10" s="18" t="s">
        <v>146</v>
      </c>
      <c r="Q10" s="19" t="s">
        <v>344</v>
      </c>
      <c r="R10" s="20" t="s">
        <v>138</v>
      </c>
      <c r="S10" s="21" t="s">
        <v>138</v>
      </c>
      <c r="T10" s="22" t="s">
        <v>138</v>
      </c>
      <c r="U10" s="23">
        <v>2017</v>
      </c>
      <c r="V10" s="24" t="s">
        <v>138</v>
      </c>
      <c r="W10" s="25" t="s">
        <v>345</v>
      </c>
      <c r="X10" s="26" t="s">
        <v>345</v>
      </c>
      <c r="Y10" s="27" t="s">
        <v>138</v>
      </c>
      <c r="Z10" s="28" t="s">
        <v>138</v>
      </c>
      <c r="AA10" s="29" t="s">
        <v>138</v>
      </c>
      <c r="AB10" s="30" t="s">
        <v>138</v>
      </c>
      <c r="AC10" s="31" t="s">
        <v>138</v>
      </c>
      <c r="AD10" s="32" t="s">
        <v>138</v>
      </c>
      <c r="AE10" s="33" t="s">
        <v>346</v>
      </c>
      <c r="AF10" s="34" t="s">
        <v>347</v>
      </c>
      <c r="AG10" s="35" t="s">
        <v>335</v>
      </c>
      <c r="AH10" s="36" t="s">
        <v>348</v>
      </c>
      <c r="AI10" s="37" t="s">
        <v>349</v>
      </c>
      <c r="AJ10" s="38" t="s">
        <v>350</v>
      </c>
      <c r="AK10" s="39" t="s">
        <v>351</v>
      </c>
      <c r="AL10" s="40" t="s">
        <v>352</v>
      </c>
      <c r="AM10" s="41" t="s">
        <v>353</v>
      </c>
      <c r="AN10" s="42" t="s">
        <v>220</v>
      </c>
      <c r="AO10" s="43" t="s">
        <v>354</v>
      </c>
      <c r="AP10" s="44" t="s">
        <v>151</v>
      </c>
      <c r="AQ10" s="45" t="s">
        <v>349</v>
      </c>
      <c r="AR10" s="46" t="s">
        <v>138</v>
      </c>
      <c r="AS10" s="47" t="s">
        <v>138</v>
      </c>
      <c r="AT10" s="48" t="s">
        <v>153</v>
      </c>
      <c r="AU10" s="49" t="s">
        <v>154</v>
      </c>
      <c r="AV10" s="50" t="s">
        <v>355</v>
      </c>
      <c r="AW10" s="51" t="s">
        <v>138</v>
      </c>
      <c r="AX10" s="52" t="s">
        <v>138</v>
      </c>
      <c r="AY10" s="53" t="s">
        <v>138</v>
      </c>
      <c r="AZ10" s="54" t="s">
        <v>138</v>
      </c>
      <c r="BA10" s="55" t="s">
        <v>138</v>
      </c>
      <c r="BB10" s="56" t="s">
        <v>138</v>
      </c>
      <c r="BC10" s="57" t="s">
        <v>138</v>
      </c>
      <c r="BD10" s="58" t="s">
        <v>138</v>
      </c>
      <c r="BE10" s="59" t="s">
        <v>138</v>
      </c>
      <c r="BF10" s="60" t="s">
        <v>138</v>
      </c>
      <c r="BG10" s="61">
        <v>43075</v>
      </c>
      <c r="BH10" s="62">
        <v>0.43</v>
      </c>
      <c r="BI10" s="63" t="s">
        <v>156</v>
      </c>
      <c r="BJ10" s="64" t="s">
        <v>138</v>
      </c>
      <c r="BK10" s="65" t="s">
        <v>138</v>
      </c>
      <c r="BL10" s="66" t="s">
        <v>157</v>
      </c>
      <c r="BM10" s="67" t="s">
        <v>158</v>
      </c>
      <c r="BN10" s="68" t="s">
        <v>138</v>
      </c>
      <c r="BO10" s="69" t="s">
        <v>159</v>
      </c>
      <c r="BP10" s="70" t="s">
        <v>138</v>
      </c>
      <c r="BQ10" s="71" t="s">
        <v>138</v>
      </c>
      <c r="BR10" s="72" t="s">
        <v>138</v>
      </c>
      <c r="BS10" s="73" t="s">
        <v>160</v>
      </c>
      <c r="BT10" s="74">
        <v>43075</v>
      </c>
      <c r="BU10" s="75">
        <v>0.43</v>
      </c>
      <c r="BV10" s="76" t="s">
        <v>156</v>
      </c>
      <c r="BW10" s="77" t="s">
        <v>138</v>
      </c>
      <c r="BX10" s="78" t="s">
        <v>138</v>
      </c>
      <c r="BY10" s="79" t="s">
        <v>157</v>
      </c>
      <c r="BZ10" s="80" t="s">
        <v>158</v>
      </c>
      <c r="CA10" s="81" t="s">
        <v>138</v>
      </c>
      <c r="CB10" s="82" t="s">
        <v>159</v>
      </c>
      <c r="CC10" s="83" t="s">
        <v>138</v>
      </c>
      <c r="CD10" s="84" t="s">
        <v>138</v>
      </c>
      <c r="CE10" s="85" t="s">
        <v>138</v>
      </c>
      <c r="CF10" s="86" t="s">
        <v>160</v>
      </c>
      <c r="CG10" s="87" t="s">
        <v>138</v>
      </c>
      <c r="CH10" s="88" t="s">
        <v>138</v>
      </c>
      <c r="CI10" s="89" t="s">
        <v>138</v>
      </c>
      <c r="CJ10" s="90" t="s">
        <v>138</v>
      </c>
      <c r="CK10" s="91" t="s">
        <v>138</v>
      </c>
      <c r="CL10" s="92" t="s">
        <v>138</v>
      </c>
      <c r="CM10" s="93" t="s">
        <v>138</v>
      </c>
      <c r="CN10" s="94" t="s">
        <v>138</v>
      </c>
      <c r="CO10" s="95" t="s">
        <v>138</v>
      </c>
      <c r="CP10" s="96" t="s">
        <v>138</v>
      </c>
      <c r="CQ10" s="97" t="s">
        <v>138</v>
      </c>
      <c r="CR10" s="98" t="s">
        <v>138</v>
      </c>
      <c r="CS10" s="99" t="s">
        <v>138</v>
      </c>
      <c r="CT10" s="100" t="s">
        <v>138</v>
      </c>
      <c r="CU10" s="101" t="s">
        <v>138</v>
      </c>
      <c r="CV10" s="102" t="s">
        <v>138</v>
      </c>
      <c r="CW10" s="103" t="s">
        <v>138</v>
      </c>
      <c r="CX10" s="104" t="s">
        <v>138</v>
      </c>
      <c r="CY10" s="105" t="s">
        <v>138</v>
      </c>
      <c r="CZ10" s="106" t="s">
        <v>138</v>
      </c>
      <c r="DA10" s="107" t="s">
        <v>138</v>
      </c>
      <c r="DB10" s="108" t="s">
        <v>138</v>
      </c>
      <c r="DC10" s="109" t="s">
        <v>138</v>
      </c>
      <c r="DD10" s="110" t="s">
        <v>138</v>
      </c>
      <c r="DE10" s="111" t="s">
        <v>138</v>
      </c>
      <c r="DF10" s="112" t="s">
        <v>138</v>
      </c>
      <c r="DG10" s="113" t="s">
        <v>138</v>
      </c>
      <c r="DH10" s="114" t="s">
        <v>138</v>
      </c>
      <c r="DI10" s="115" t="s">
        <v>138</v>
      </c>
      <c r="DJ10" s="116" t="s">
        <v>138</v>
      </c>
      <c r="DK10" s="117" t="s">
        <v>138</v>
      </c>
      <c r="DL10" s="118" t="s">
        <v>138</v>
      </c>
      <c r="DM10" s="119" t="s">
        <v>138</v>
      </c>
      <c r="DN10" s="120" t="s">
        <v>138</v>
      </c>
      <c r="DO10" s="121" t="s">
        <v>138</v>
      </c>
      <c r="DP10" s="122" t="s">
        <v>138</v>
      </c>
      <c r="DQ10" s="123" t="s">
        <v>138</v>
      </c>
      <c r="DR10" s="124" t="s">
        <v>138</v>
      </c>
      <c r="DS10" s="125" t="s">
        <v>138</v>
      </c>
      <c r="DT10" s="126" t="s">
        <v>138</v>
      </c>
      <c r="DU10" s="127" t="s">
        <v>138</v>
      </c>
      <c r="DV10" s="128" t="s">
        <v>138</v>
      </c>
      <c r="DW10" s="129" t="s">
        <v>138</v>
      </c>
      <c r="DX10" s="130" t="s">
        <v>138</v>
      </c>
      <c r="DY10" s="131" t="s">
        <v>161</v>
      </c>
      <c r="DZ10" s="261" t="str">
        <f>HYPERLINK("https://my.pitchbook.com?c=221705-92", "View company online")</f>
        <v>View company online</v>
      </c>
    </row>
    <row r="11" spans="1:130" x14ac:dyDescent="0.2">
      <c r="A11" s="132" t="s">
        <v>356</v>
      </c>
      <c r="B11" s="133" t="s">
        <v>357</v>
      </c>
      <c r="C11" s="134" t="s">
        <v>138</v>
      </c>
      <c r="D11" s="135" t="s">
        <v>138</v>
      </c>
      <c r="E11" s="136" t="s">
        <v>356</v>
      </c>
      <c r="F11" s="137" t="s">
        <v>358</v>
      </c>
      <c r="G11" s="138" t="s">
        <v>301</v>
      </c>
      <c r="H11" s="139" t="s">
        <v>302</v>
      </c>
      <c r="I11" s="140" t="s">
        <v>359</v>
      </c>
      <c r="J11" s="141" t="s">
        <v>360</v>
      </c>
      <c r="K11" s="142" t="s">
        <v>361</v>
      </c>
      <c r="L11" s="143" t="s">
        <v>143</v>
      </c>
      <c r="M11" s="144">
        <v>5.4500010000000003</v>
      </c>
      <c r="N11" s="145" t="s">
        <v>255</v>
      </c>
      <c r="O11" s="146" t="s">
        <v>145</v>
      </c>
      <c r="P11" s="147" t="s">
        <v>146</v>
      </c>
      <c r="Q11" s="148" t="s">
        <v>362</v>
      </c>
      <c r="R11" s="149">
        <v>8</v>
      </c>
      <c r="S11" s="150" t="s">
        <v>138</v>
      </c>
      <c r="T11" s="151" t="s">
        <v>138</v>
      </c>
      <c r="U11" s="152">
        <v>2012</v>
      </c>
      <c r="V11" s="153" t="s">
        <v>138</v>
      </c>
      <c r="W11" s="154" t="s">
        <v>138</v>
      </c>
      <c r="X11" s="155" t="s">
        <v>194</v>
      </c>
      <c r="Y11" s="156" t="s">
        <v>138</v>
      </c>
      <c r="Z11" s="157" t="s">
        <v>138</v>
      </c>
      <c r="AA11" s="158" t="s">
        <v>138</v>
      </c>
      <c r="AB11" s="159" t="s">
        <v>138</v>
      </c>
      <c r="AC11" s="160" t="s">
        <v>138</v>
      </c>
      <c r="AD11" s="161" t="s">
        <v>363</v>
      </c>
      <c r="AE11" s="162" t="s">
        <v>364</v>
      </c>
      <c r="AF11" s="163" t="s">
        <v>365</v>
      </c>
      <c r="AG11" s="164" t="s">
        <v>366</v>
      </c>
      <c r="AH11" s="165" t="s">
        <v>367</v>
      </c>
      <c r="AI11" s="166" t="s">
        <v>368</v>
      </c>
      <c r="AJ11" s="167" t="s">
        <v>369</v>
      </c>
      <c r="AK11" s="168" t="s">
        <v>370</v>
      </c>
      <c r="AL11" s="169" t="s">
        <v>371</v>
      </c>
      <c r="AM11" s="170" t="s">
        <v>372</v>
      </c>
      <c r="AN11" s="171" t="s">
        <v>373</v>
      </c>
      <c r="AO11" s="172" t="s">
        <v>374</v>
      </c>
      <c r="AP11" s="173" t="s">
        <v>151</v>
      </c>
      <c r="AQ11" s="174" t="s">
        <v>368</v>
      </c>
      <c r="AR11" s="175" t="s">
        <v>138</v>
      </c>
      <c r="AS11" s="176" t="s">
        <v>375</v>
      </c>
      <c r="AT11" s="177" t="s">
        <v>153</v>
      </c>
      <c r="AU11" s="178" t="s">
        <v>154</v>
      </c>
      <c r="AV11" s="179" t="s">
        <v>376</v>
      </c>
      <c r="AW11" s="180" t="s">
        <v>138</v>
      </c>
      <c r="AX11" s="181" t="s">
        <v>138</v>
      </c>
      <c r="AY11" s="182" t="s">
        <v>138</v>
      </c>
      <c r="AZ11" s="183" t="s">
        <v>138</v>
      </c>
      <c r="BA11" s="184" t="s">
        <v>138</v>
      </c>
      <c r="BB11" s="185" t="s">
        <v>138</v>
      </c>
      <c r="BC11" s="186" t="s">
        <v>138</v>
      </c>
      <c r="BD11" s="187" t="s">
        <v>138</v>
      </c>
      <c r="BE11" s="188" t="s">
        <v>138</v>
      </c>
      <c r="BF11" s="189" t="s">
        <v>138</v>
      </c>
      <c r="BG11" s="190">
        <v>42005</v>
      </c>
      <c r="BH11" s="191">
        <v>3</v>
      </c>
      <c r="BI11" s="192" t="s">
        <v>156</v>
      </c>
      <c r="BJ11" s="193" t="s">
        <v>138</v>
      </c>
      <c r="BK11" s="194" t="s">
        <v>138</v>
      </c>
      <c r="BL11" s="195" t="s">
        <v>377</v>
      </c>
      <c r="BM11" s="196" t="s">
        <v>138</v>
      </c>
      <c r="BN11" s="197" t="s">
        <v>138</v>
      </c>
      <c r="BO11" s="198" t="s">
        <v>159</v>
      </c>
      <c r="BP11" s="199" t="s">
        <v>138</v>
      </c>
      <c r="BQ11" s="200" t="s">
        <v>138</v>
      </c>
      <c r="BR11" s="201" t="s">
        <v>138</v>
      </c>
      <c r="BS11" s="202" t="s">
        <v>160</v>
      </c>
      <c r="BT11" s="203">
        <v>43074</v>
      </c>
      <c r="BU11" s="204">
        <v>0.45</v>
      </c>
      <c r="BV11" s="205" t="s">
        <v>156</v>
      </c>
      <c r="BW11" s="206" t="s">
        <v>138</v>
      </c>
      <c r="BX11" s="207" t="s">
        <v>138</v>
      </c>
      <c r="BY11" s="208" t="s">
        <v>157</v>
      </c>
      <c r="BZ11" s="209" t="s">
        <v>158</v>
      </c>
      <c r="CA11" s="210" t="s">
        <v>138</v>
      </c>
      <c r="CB11" s="211" t="s">
        <v>159</v>
      </c>
      <c r="CC11" s="212" t="s">
        <v>138</v>
      </c>
      <c r="CD11" s="213" t="s">
        <v>138</v>
      </c>
      <c r="CE11" s="214" t="s">
        <v>138</v>
      </c>
      <c r="CF11" s="215" t="s">
        <v>160</v>
      </c>
      <c r="CG11" s="216" t="s">
        <v>378</v>
      </c>
      <c r="CH11" s="217" t="s">
        <v>379</v>
      </c>
      <c r="CI11" s="218" t="s">
        <v>380</v>
      </c>
      <c r="CJ11" s="219" t="s">
        <v>381</v>
      </c>
      <c r="CK11" s="220" t="s">
        <v>382</v>
      </c>
      <c r="CL11" s="221" t="s">
        <v>383</v>
      </c>
      <c r="CM11" s="222" t="s">
        <v>384</v>
      </c>
      <c r="CN11" s="223" t="s">
        <v>385</v>
      </c>
      <c r="CO11" s="224" t="s">
        <v>138</v>
      </c>
      <c r="CP11" s="225" t="s">
        <v>138</v>
      </c>
      <c r="CQ11" s="226" t="s">
        <v>382</v>
      </c>
      <c r="CR11" s="227" t="s">
        <v>379</v>
      </c>
      <c r="CS11" s="228" t="s">
        <v>386</v>
      </c>
      <c r="CT11" s="229" t="s">
        <v>387</v>
      </c>
      <c r="CU11" s="230" t="s">
        <v>388</v>
      </c>
      <c r="CV11" s="231" t="s">
        <v>389</v>
      </c>
      <c r="CW11" s="232" t="s">
        <v>390</v>
      </c>
      <c r="CX11" s="233" t="s">
        <v>391</v>
      </c>
      <c r="CY11" s="234" t="s">
        <v>392</v>
      </c>
      <c r="CZ11" s="235" t="s">
        <v>393</v>
      </c>
      <c r="DA11" s="236" t="s">
        <v>394</v>
      </c>
      <c r="DB11" s="237" t="s">
        <v>242</v>
      </c>
      <c r="DC11" s="238" t="s">
        <v>395</v>
      </c>
      <c r="DD11" s="239" t="s">
        <v>396</v>
      </c>
      <c r="DE11" s="240" t="s">
        <v>138</v>
      </c>
      <c r="DF11" s="241" t="s">
        <v>138</v>
      </c>
      <c r="DG11" s="242" t="s">
        <v>394</v>
      </c>
      <c r="DH11" s="243" t="s">
        <v>276</v>
      </c>
      <c r="DI11" s="244" t="s">
        <v>397</v>
      </c>
      <c r="DJ11" s="245" t="s">
        <v>398</v>
      </c>
      <c r="DK11" s="246" t="s">
        <v>399</v>
      </c>
      <c r="DL11" s="247" t="s">
        <v>400</v>
      </c>
      <c r="DM11" s="248" t="s">
        <v>138</v>
      </c>
      <c r="DN11" s="249" t="s">
        <v>138</v>
      </c>
      <c r="DO11" s="250" t="s">
        <v>138</v>
      </c>
      <c r="DP11" s="251" t="s">
        <v>401</v>
      </c>
      <c r="DQ11" s="252" t="s">
        <v>246</v>
      </c>
      <c r="DR11" s="253" t="s">
        <v>228</v>
      </c>
      <c r="DS11" s="254" t="s">
        <v>402</v>
      </c>
      <c r="DT11" s="255" t="s">
        <v>403</v>
      </c>
      <c r="DU11" s="256" t="s">
        <v>404</v>
      </c>
      <c r="DV11" s="257" t="s">
        <v>405</v>
      </c>
      <c r="DW11" s="258" t="s">
        <v>406</v>
      </c>
      <c r="DX11" s="259" t="s">
        <v>407</v>
      </c>
      <c r="DY11" s="260" t="s">
        <v>161</v>
      </c>
      <c r="DZ11" s="262" t="str">
        <f>HYPERLINK("https://my.pitchbook.com?c=185209-84", "View company online")</f>
        <v>View company online</v>
      </c>
    </row>
    <row r="12" spans="1:130" x14ac:dyDescent="0.2">
      <c r="A12" s="3" t="s">
        <v>408</v>
      </c>
      <c r="B12" s="4" t="s">
        <v>409</v>
      </c>
      <c r="C12" s="5" t="s">
        <v>138</v>
      </c>
      <c r="D12" s="6" t="s">
        <v>138</v>
      </c>
      <c r="E12" s="7" t="s">
        <v>408</v>
      </c>
      <c r="F12" s="8" t="s">
        <v>410</v>
      </c>
      <c r="G12" s="9" t="s">
        <v>250</v>
      </c>
      <c r="H12" s="10" t="s">
        <v>411</v>
      </c>
      <c r="I12" s="11" t="s">
        <v>412</v>
      </c>
      <c r="J12" s="12" t="s">
        <v>413</v>
      </c>
      <c r="K12" s="13" t="s">
        <v>138</v>
      </c>
      <c r="L12" s="14" t="s">
        <v>414</v>
      </c>
      <c r="M12" s="15" t="s">
        <v>138</v>
      </c>
      <c r="N12" s="16" t="s">
        <v>255</v>
      </c>
      <c r="O12" s="17" t="s">
        <v>415</v>
      </c>
      <c r="P12" s="18" t="s">
        <v>192</v>
      </c>
      <c r="Q12" s="19" t="s">
        <v>416</v>
      </c>
      <c r="R12" s="20" t="s">
        <v>138</v>
      </c>
      <c r="S12" s="21" t="s">
        <v>138</v>
      </c>
      <c r="T12" s="22" t="s">
        <v>138</v>
      </c>
      <c r="U12" s="23">
        <v>2012</v>
      </c>
      <c r="V12" s="24" t="s">
        <v>138</v>
      </c>
      <c r="W12" s="25" t="s">
        <v>138</v>
      </c>
      <c r="X12" s="26" t="s">
        <v>194</v>
      </c>
      <c r="Y12" s="27" t="s">
        <v>138</v>
      </c>
      <c r="Z12" s="28" t="s">
        <v>138</v>
      </c>
      <c r="AA12" s="29" t="s">
        <v>138</v>
      </c>
      <c r="AB12" s="30" t="s">
        <v>138</v>
      </c>
      <c r="AC12" s="31" t="s">
        <v>138</v>
      </c>
      <c r="AD12" s="32" t="s">
        <v>138</v>
      </c>
      <c r="AE12" s="33" t="s">
        <v>417</v>
      </c>
      <c r="AF12" s="34" t="s">
        <v>418</v>
      </c>
      <c r="AG12" s="35" t="s">
        <v>419</v>
      </c>
      <c r="AH12" s="36" t="s">
        <v>420</v>
      </c>
      <c r="AI12" s="37" t="s">
        <v>138</v>
      </c>
      <c r="AJ12" s="38" t="s">
        <v>421</v>
      </c>
      <c r="AK12" s="39" t="s">
        <v>138</v>
      </c>
      <c r="AL12" s="40" t="s">
        <v>138</v>
      </c>
      <c r="AM12" s="41" t="s">
        <v>422</v>
      </c>
      <c r="AN12" s="42" t="s">
        <v>423</v>
      </c>
      <c r="AO12" s="43" t="s">
        <v>138</v>
      </c>
      <c r="AP12" s="44" t="s">
        <v>151</v>
      </c>
      <c r="AQ12" s="45" t="s">
        <v>138</v>
      </c>
      <c r="AR12" s="46" t="s">
        <v>138</v>
      </c>
      <c r="AS12" s="47" t="s">
        <v>424</v>
      </c>
      <c r="AT12" s="48" t="s">
        <v>153</v>
      </c>
      <c r="AU12" s="49" t="s">
        <v>154</v>
      </c>
      <c r="AV12" s="50" t="s">
        <v>425</v>
      </c>
      <c r="AW12" s="51" t="s">
        <v>138</v>
      </c>
      <c r="AX12" s="52" t="s">
        <v>138</v>
      </c>
      <c r="AY12" s="53" t="s">
        <v>138</v>
      </c>
      <c r="AZ12" s="54" t="s">
        <v>138</v>
      </c>
      <c r="BA12" s="55" t="s">
        <v>138</v>
      </c>
      <c r="BB12" s="56" t="s">
        <v>138</v>
      </c>
      <c r="BC12" s="57" t="s">
        <v>138</v>
      </c>
      <c r="BD12" s="58" t="s">
        <v>138</v>
      </c>
      <c r="BE12" s="59" t="s">
        <v>138</v>
      </c>
      <c r="BF12" s="60" t="s">
        <v>426</v>
      </c>
      <c r="BG12" s="61">
        <v>43074</v>
      </c>
      <c r="BH12" s="62">
        <v>0.01</v>
      </c>
      <c r="BI12" s="63" t="s">
        <v>156</v>
      </c>
      <c r="BJ12" s="64" t="s">
        <v>138</v>
      </c>
      <c r="BK12" s="65" t="s">
        <v>138</v>
      </c>
      <c r="BL12" s="66" t="s">
        <v>427</v>
      </c>
      <c r="BM12" s="67" t="s">
        <v>138</v>
      </c>
      <c r="BN12" s="68" t="s">
        <v>138</v>
      </c>
      <c r="BO12" s="69" t="s">
        <v>159</v>
      </c>
      <c r="BP12" s="70" t="s">
        <v>138</v>
      </c>
      <c r="BQ12" s="71" t="s">
        <v>138</v>
      </c>
      <c r="BR12" s="72" t="s">
        <v>138</v>
      </c>
      <c r="BS12" s="73" t="s">
        <v>207</v>
      </c>
      <c r="BT12" s="74">
        <v>43074</v>
      </c>
      <c r="BU12" s="75">
        <v>0.01</v>
      </c>
      <c r="BV12" s="76" t="s">
        <v>156</v>
      </c>
      <c r="BW12" s="77" t="s">
        <v>138</v>
      </c>
      <c r="BX12" s="78" t="s">
        <v>138</v>
      </c>
      <c r="BY12" s="79" t="s">
        <v>427</v>
      </c>
      <c r="BZ12" s="80" t="s">
        <v>138</v>
      </c>
      <c r="CA12" s="81" t="s">
        <v>138</v>
      </c>
      <c r="CB12" s="82" t="s">
        <v>159</v>
      </c>
      <c r="CC12" s="83" t="s">
        <v>138</v>
      </c>
      <c r="CD12" s="84" t="s">
        <v>138</v>
      </c>
      <c r="CE12" s="85" t="s">
        <v>138</v>
      </c>
      <c r="CF12" s="86" t="s">
        <v>207</v>
      </c>
      <c r="CG12" s="87" t="s">
        <v>138</v>
      </c>
      <c r="CH12" s="88" t="s">
        <v>138</v>
      </c>
      <c r="CI12" s="89" t="s">
        <v>138</v>
      </c>
      <c r="CJ12" s="90" t="s">
        <v>138</v>
      </c>
      <c r="CK12" s="91" t="s">
        <v>138</v>
      </c>
      <c r="CL12" s="92" t="s">
        <v>138</v>
      </c>
      <c r="CM12" s="93" t="s">
        <v>138</v>
      </c>
      <c r="CN12" s="94" t="s">
        <v>138</v>
      </c>
      <c r="CO12" s="95" t="s">
        <v>138</v>
      </c>
      <c r="CP12" s="96" t="s">
        <v>138</v>
      </c>
      <c r="CQ12" s="97" t="s">
        <v>138</v>
      </c>
      <c r="CR12" s="98" t="s">
        <v>138</v>
      </c>
      <c r="CS12" s="99" t="s">
        <v>138</v>
      </c>
      <c r="CT12" s="100" t="s">
        <v>138</v>
      </c>
      <c r="CU12" s="101" t="s">
        <v>138</v>
      </c>
      <c r="CV12" s="102" t="s">
        <v>138</v>
      </c>
      <c r="CW12" s="103" t="s">
        <v>138</v>
      </c>
      <c r="CX12" s="104" t="s">
        <v>138</v>
      </c>
      <c r="CY12" s="105" t="s">
        <v>138</v>
      </c>
      <c r="CZ12" s="106" t="s">
        <v>138</v>
      </c>
      <c r="DA12" s="107" t="s">
        <v>138</v>
      </c>
      <c r="DB12" s="108" t="s">
        <v>138</v>
      </c>
      <c r="DC12" s="109" t="s">
        <v>138</v>
      </c>
      <c r="DD12" s="110" t="s">
        <v>138</v>
      </c>
      <c r="DE12" s="111" t="s">
        <v>138</v>
      </c>
      <c r="DF12" s="112" t="s">
        <v>138</v>
      </c>
      <c r="DG12" s="113" t="s">
        <v>138</v>
      </c>
      <c r="DH12" s="114" t="s">
        <v>138</v>
      </c>
      <c r="DI12" s="115" t="s">
        <v>138</v>
      </c>
      <c r="DJ12" s="116" t="s">
        <v>138</v>
      </c>
      <c r="DK12" s="117" t="s">
        <v>138</v>
      </c>
      <c r="DL12" s="118" t="s">
        <v>138</v>
      </c>
      <c r="DM12" s="119" t="s">
        <v>138</v>
      </c>
      <c r="DN12" s="120" t="s">
        <v>138</v>
      </c>
      <c r="DO12" s="121" t="s">
        <v>138</v>
      </c>
      <c r="DP12" s="122" t="s">
        <v>138</v>
      </c>
      <c r="DQ12" s="123" t="s">
        <v>138</v>
      </c>
      <c r="DR12" s="124" t="s">
        <v>138</v>
      </c>
      <c r="DS12" s="125" t="s">
        <v>138</v>
      </c>
      <c r="DT12" s="126" t="s">
        <v>138</v>
      </c>
      <c r="DU12" s="127" t="s">
        <v>138</v>
      </c>
      <c r="DV12" s="128" t="s">
        <v>138</v>
      </c>
      <c r="DW12" s="129" t="s">
        <v>138</v>
      </c>
      <c r="DX12" s="130" t="s">
        <v>138</v>
      </c>
      <c r="DY12" s="131" t="s">
        <v>161</v>
      </c>
      <c r="DZ12" s="261" t="str">
        <f>HYPERLINK("https://my.pitchbook.com?c=222782-32", "View company online")</f>
        <v>View company online</v>
      </c>
    </row>
    <row r="13" spans="1:130" x14ac:dyDescent="0.2">
      <c r="A13" s="132" t="s">
        <v>428</v>
      </c>
      <c r="B13" s="133" t="s">
        <v>429</v>
      </c>
      <c r="C13" s="134" t="s">
        <v>138</v>
      </c>
      <c r="D13" s="135" t="s">
        <v>138</v>
      </c>
      <c r="E13" s="136" t="s">
        <v>428</v>
      </c>
      <c r="F13" s="137" t="s">
        <v>430</v>
      </c>
      <c r="G13" s="138" t="s">
        <v>431</v>
      </c>
      <c r="H13" s="139" t="s">
        <v>432</v>
      </c>
      <c r="I13" s="140" t="s">
        <v>432</v>
      </c>
      <c r="J13" s="141" t="s">
        <v>433</v>
      </c>
      <c r="K13" s="142" t="s">
        <v>434</v>
      </c>
      <c r="L13" s="143" t="s">
        <v>190</v>
      </c>
      <c r="M13" s="144">
        <v>4.5719999999999997E-2</v>
      </c>
      <c r="N13" s="145" t="s">
        <v>255</v>
      </c>
      <c r="O13" s="146" t="s">
        <v>145</v>
      </c>
      <c r="P13" s="147" t="s">
        <v>146</v>
      </c>
      <c r="Q13" s="148" t="s">
        <v>435</v>
      </c>
      <c r="R13" s="149" t="s">
        <v>138</v>
      </c>
      <c r="S13" s="150" t="s">
        <v>138</v>
      </c>
      <c r="T13" s="151" t="s">
        <v>138</v>
      </c>
      <c r="U13" s="152">
        <v>2017</v>
      </c>
      <c r="V13" s="153" t="s">
        <v>138</v>
      </c>
      <c r="W13" s="154" t="s">
        <v>138</v>
      </c>
      <c r="X13" s="155" t="s">
        <v>194</v>
      </c>
      <c r="Y13" s="156" t="s">
        <v>138</v>
      </c>
      <c r="Z13" s="157" t="s">
        <v>138</v>
      </c>
      <c r="AA13" s="158" t="s">
        <v>138</v>
      </c>
      <c r="AB13" s="159" t="s">
        <v>138</v>
      </c>
      <c r="AC13" s="160" t="s">
        <v>138</v>
      </c>
      <c r="AD13" s="161" t="s">
        <v>138</v>
      </c>
      <c r="AE13" s="162" t="s">
        <v>436</v>
      </c>
      <c r="AF13" s="163" t="s">
        <v>437</v>
      </c>
      <c r="AG13" s="164" t="s">
        <v>438</v>
      </c>
      <c r="AH13" s="165" t="s">
        <v>138</v>
      </c>
      <c r="AI13" s="166" t="s">
        <v>439</v>
      </c>
      <c r="AJ13" s="167" t="s">
        <v>440</v>
      </c>
      <c r="AK13" s="168" t="s">
        <v>441</v>
      </c>
      <c r="AL13" s="169" t="s">
        <v>138</v>
      </c>
      <c r="AM13" s="170" t="s">
        <v>442</v>
      </c>
      <c r="AN13" s="171" t="s">
        <v>443</v>
      </c>
      <c r="AO13" s="172" t="s">
        <v>444</v>
      </c>
      <c r="AP13" s="173" t="s">
        <v>151</v>
      </c>
      <c r="AQ13" s="174" t="s">
        <v>439</v>
      </c>
      <c r="AR13" s="175" t="s">
        <v>138</v>
      </c>
      <c r="AS13" s="176" t="s">
        <v>138</v>
      </c>
      <c r="AT13" s="177" t="s">
        <v>153</v>
      </c>
      <c r="AU13" s="178" t="s">
        <v>154</v>
      </c>
      <c r="AV13" s="179" t="s">
        <v>445</v>
      </c>
      <c r="AW13" s="180" t="s">
        <v>446</v>
      </c>
      <c r="AX13" s="181">
        <v>1</v>
      </c>
      <c r="AY13" s="182" t="s">
        <v>138</v>
      </c>
      <c r="AZ13" s="183" t="s">
        <v>138</v>
      </c>
      <c r="BA13" s="184" t="s">
        <v>138</v>
      </c>
      <c r="BB13" s="185" t="s">
        <v>447</v>
      </c>
      <c r="BC13" s="186" t="s">
        <v>138</v>
      </c>
      <c r="BD13" s="187" t="s">
        <v>138</v>
      </c>
      <c r="BE13" s="188" t="s">
        <v>138</v>
      </c>
      <c r="BF13" s="189" t="s">
        <v>138</v>
      </c>
      <c r="BG13" s="190">
        <v>43061</v>
      </c>
      <c r="BH13" s="191" t="s">
        <v>138</v>
      </c>
      <c r="BI13" s="192" t="s">
        <v>138</v>
      </c>
      <c r="BJ13" s="193" t="s">
        <v>138</v>
      </c>
      <c r="BK13" s="194" t="s">
        <v>138</v>
      </c>
      <c r="BL13" s="195" t="s">
        <v>226</v>
      </c>
      <c r="BM13" s="196" t="s">
        <v>138</v>
      </c>
      <c r="BN13" s="197" t="s">
        <v>138</v>
      </c>
      <c r="BO13" s="198" t="s">
        <v>227</v>
      </c>
      <c r="BP13" s="199" t="s">
        <v>138</v>
      </c>
      <c r="BQ13" s="200" t="s">
        <v>138</v>
      </c>
      <c r="BR13" s="201" t="s">
        <v>138</v>
      </c>
      <c r="BS13" s="202" t="s">
        <v>160</v>
      </c>
      <c r="BT13" s="203">
        <v>43074</v>
      </c>
      <c r="BU13" s="204">
        <v>0.05</v>
      </c>
      <c r="BV13" s="205" t="s">
        <v>156</v>
      </c>
      <c r="BW13" s="206" t="s">
        <v>138</v>
      </c>
      <c r="BX13" s="207" t="s">
        <v>138</v>
      </c>
      <c r="BY13" s="208" t="s">
        <v>157</v>
      </c>
      <c r="BZ13" s="209" t="s">
        <v>158</v>
      </c>
      <c r="CA13" s="210" t="s">
        <v>138</v>
      </c>
      <c r="CB13" s="211" t="s">
        <v>159</v>
      </c>
      <c r="CC13" s="212" t="s">
        <v>205</v>
      </c>
      <c r="CD13" s="213" t="s">
        <v>138</v>
      </c>
      <c r="CE13" s="214" t="s">
        <v>138</v>
      </c>
      <c r="CF13" s="215" t="s">
        <v>207</v>
      </c>
      <c r="CG13" s="216" t="s">
        <v>228</v>
      </c>
      <c r="CH13" s="217" t="s">
        <v>229</v>
      </c>
      <c r="CI13" s="218" t="s">
        <v>228</v>
      </c>
      <c r="CJ13" s="219" t="s">
        <v>228</v>
      </c>
      <c r="CK13" s="220" t="s">
        <v>228</v>
      </c>
      <c r="CL13" s="221" t="s">
        <v>230</v>
      </c>
      <c r="CM13" s="222" t="s">
        <v>138</v>
      </c>
      <c r="CN13" s="223" t="s">
        <v>138</v>
      </c>
      <c r="CO13" s="224" t="s">
        <v>228</v>
      </c>
      <c r="CP13" s="225" t="s">
        <v>231</v>
      </c>
      <c r="CQ13" s="226" t="s">
        <v>228</v>
      </c>
      <c r="CR13" s="227" t="s">
        <v>232</v>
      </c>
      <c r="CS13" s="228" t="s">
        <v>138</v>
      </c>
      <c r="CT13" s="229" t="s">
        <v>138</v>
      </c>
      <c r="CU13" s="230" t="s">
        <v>138</v>
      </c>
      <c r="CV13" s="231" t="s">
        <v>138</v>
      </c>
      <c r="CW13" s="232" t="s">
        <v>448</v>
      </c>
      <c r="CX13" s="233" t="s">
        <v>449</v>
      </c>
      <c r="CY13" s="234" t="s">
        <v>235</v>
      </c>
      <c r="CZ13" s="235" t="s">
        <v>450</v>
      </c>
      <c r="DA13" s="236" t="s">
        <v>448</v>
      </c>
      <c r="DB13" s="237" t="s">
        <v>292</v>
      </c>
      <c r="DC13" s="238" t="s">
        <v>138</v>
      </c>
      <c r="DD13" s="239" t="s">
        <v>138</v>
      </c>
      <c r="DE13" s="240" t="s">
        <v>451</v>
      </c>
      <c r="DF13" s="241" t="s">
        <v>452</v>
      </c>
      <c r="DG13" s="242" t="s">
        <v>240</v>
      </c>
      <c r="DH13" s="243" t="s">
        <v>241</v>
      </c>
      <c r="DI13" s="244" t="s">
        <v>138</v>
      </c>
      <c r="DJ13" s="245" t="s">
        <v>138</v>
      </c>
      <c r="DK13" s="246" t="s">
        <v>138</v>
      </c>
      <c r="DL13" s="247" t="s">
        <v>138</v>
      </c>
      <c r="DM13" s="248" t="s">
        <v>453</v>
      </c>
      <c r="DN13" s="249" t="s">
        <v>454</v>
      </c>
      <c r="DO13" s="250" t="s">
        <v>455</v>
      </c>
      <c r="DP13" s="251" t="s">
        <v>138</v>
      </c>
      <c r="DQ13" s="252" t="s">
        <v>138</v>
      </c>
      <c r="DR13" s="253" t="s">
        <v>138</v>
      </c>
      <c r="DS13" s="254" t="s">
        <v>245</v>
      </c>
      <c r="DT13" s="255" t="s">
        <v>246</v>
      </c>
      <c r="DU13" s="256" t="s">
        <v>228</v>
      </c>
      <c r="DV13" s="257" t="s">
        <v>138</v>
      </c>
      <c r="DW13" s="258" t="s">
        <v>138</v>
      </c>
      <c r="DX13" s="259" t="s">
        <v>138</v>
      </c>
      <c r="DY13" s="260" t="s">
        <v>161</v>
      </c>
      <c r="DZ13" s="262" t="str">
        <f>HYPERLINK("https://my.pitchbook.com?c=184000-15", "View company online")</f>
        <v>View company online</v>
      </c>
    </row>
    <row r="14" spans="1:130" x14ac:dyDescent="0.2">
      <c r="A14" s="3" t="s">
        <v>456</v>
      </c>
      <c r="B14" s="4" t="s">
        <v>457</v>
      </c>
      <c r="C14" s="5" t="s">
        <v>138</v>
      </c>
      <c r="D14" s="6" t="s">
        <v>458</v>
      </c>
      <c r="E14" s="7" t="s">
        <v>456</v>
      </c>
      <c r="F14" s="8" t="s">
        <v>459</v>
      </c>
      <c r="G14" s="9" t="s">
        <v>301</v>
      </c>
      <c r="H14" s="10" t="s">
        <v>302</v>
      </c>
      <c r="I14" s="11" t="s">
        <v>460</v>
      </c>
      <c r="J14" s="12" t="s">
        <v>461</v>
      </c>
      <c r="K14" s="13" t="s">
        <v>361</v>
      </c>
      <c r="L14" s="14" t="s">
        <v>190</v>
      </c>
      <c r="M14" s="15">
        <v>0.05</v>
      </c>
      <c r="N14" s="16" t="s">
        <v>255</v>
      </c>
      <c r="O14" s="17" t="s">
        <v>415</v>
      </c>
      <c r="P14" s="18" t="s">
        <v>192</v>
      </c>
      <c r="Q14" s="19" t="s">
        <v>462</v>
      </c>
      <c r="R14" s="20" t="s">
        <v>138</v>
      </c>
      <c r="S14" s="21" t="s">
        <v>138</v>
      </c>
      <c r="T14" s="22" t="s">
        <v>138</v>
      </c>
      <c r="U14" s="23">
        <v>2013</v>
      </c>
      <c r="V14" s="24" t="s">
        <v>138</v>
      </c>
      <c r="W14" s="25" t="s">
        <v>194</v>
      </c>
      <c r="X14" s="26" t="s">
        <v>194</v>
      </c>
      <c r="Y14" s="27" t="s">
        <v>138</v>
      </c>
      <c r="Z14" s="28" t="s">
        <v>138</v>
      </c>
      <c r="AA14" s="29" t="s">
        <v>138</v>
      </c>
      <c r="AB14" s="30" t="s">
        <v>138</v>
      </c>
      <c r="AC14" s="31" t="s">
        <v>138</v>
      </c>
      <c r="AD14" s="32" t="s">
        <v>138</v>
      </c>
      <c r="AE14" s="33" t="s">
        <v>463</v>
      </c>
      <c r="AF14" s="34" t="s">
        <v>464</v>
      </c>
      <c r="AG14" s="35" t="s">
        <v>465</v>
      </c>
      <c r="AH14" s="36" t="s">
        <v>466</v>
      </c>
      <c r="AI14" s="37" t="s">
        <v>467</v>
      </c>
      <c r="AJ14" s="38" t="s">
        <v>468</v>
      </c>
      <c r="AK14" s="39" t="s">
        <v>469</v>
      </c>
      <c r="AL14" s="40" t="s">
        <v>470</v>
      </c>
      <c r="AM14" s="41" t="s">
        <v>471</v>
      </c>
      <c r="AN14" s="42" t="s">
        <v>471</v>
      </c>
      <c r="AO14" s="43" t="s">
        <v>472</v>
      </c>
      <c r="AP14" s="44" t="s">
        <v>151</v>
      </c>
      <c r="AQ14" s="45" t="s">
        <v>467</v>
      </c>
      <c r="AR14" s="46" t="s">
        <v>138</v>
      </c>
      <c r="AS14" s="47" t="s">
        <v>138</v>
      </c>
      <c r="AT14" s="48" t="s">
        <v>153</v>
      </c>
      <c r="AU14" s="49" t="s">
        <v>154</v>
      </c>
      <c r="AV14" s="50" t="s">
        <v>473</v>
      </c>
      <c r="AW14" s="51" t="s">
        <v>138</v>
      </c>
      <c r="AX14" s="52" t="s">
        <v>138</v>
      </c>
      <c r="AY14" s="53" t="s">
        <v>138</v>
      </c>
      <c r="AZ14" s="54" t="s">
        <v>138</v>
      </c>
      <c r="BA14" s="55" t="s">
        <v>138</v>
      </c>
      <c r="BB14" s="56" t="s">
        <v>138</v>
      </c>
      <c r="BC14" s="57" t="s">
        <v>138</v>
      </c>
      <c r="BD14" s="58" t="s">
        <v>138</v>
      </c>
      <c r="BE14" s="59" t="s">
        <v>138</v>
      </c>
      <c r="BF14" s="60" t="s">
        <v>426</v>
      </c>
      <c r="BG14" s="61">
        <v>42840</v>
      </c>
      <c r="BH14" s="62">
        <v>0.01</v>
      </c>
      <c r="BI14" s="63" t="s">
        <v>156</v>
      </c>
      <c r="BJ14" s="64" t="s">
        <v>138</v>
      </c>
      <c r="BK14" s="65" t="s">
        <v>138</v>
      </c>
      <c r="BL14" s="66" t="s">
        <v>427</v>
      </c>
      <c r="BM14" s="67" t="s">
        <v>138</v>
      </c>
      <c r="BN14" s="68" t="s">
        <v>138</v>
      </c>
      <c r="BO14" s="69" t="s">
        <v>159</v>
      </c>
      <c r="BP14" s="70" t="s">
        <v>138</v>
      </c>
      <c r="BQ14" s="71" t="s">
        <v>138</v>
      </c>
      <c r="BR14" s="72" t="s">
        <v>138</v>
      </c>
      <c r="BS14" s="73" t="s">
        <v>160</v>
      </c>
      <c r="BT14" s="74">
        <v>43074</v>
      </c>
      <c r="BU14" s="75">
        <v>0.05</v>
      </c>
      <c r="BV14" s="76" t="s">
        <v>156</v>
      </c>
      <c r="BW14" s="77" t="s">
        <v>138</v>
      </c>
      <c r="BX14" s="78" t="s">
        <v>138</v>
      </c>
      <c r="BY14" s="79" t="s">
        <v>157</v>
      </c>
      <c r="BZ14" s="80" t="s">
        <v>158</v>
      </c>
      <c r="CA14" s="81" t="s">
        <v>138</v>
      </c>
      <c r="CB14" s="82" t="s">
        <v>159</v>
      </c>
      <c r="CC14" s="83" t="s">
        <v>205</v>
      </c>
      <c r="CD14" s="84" t="s">
        <v>138</v>
      </c>
      <c r="CE14" s="85" t="s">
        <v>138</v>
      </c>
      <c r="CF14" s="86" t="s">
        <v>207</v>
      </c>
      <c r="CG14" s="87" t="s">
        <v>138</v>
      </c>
      <c r="CH14" s="88" t="s">
        <v>138</v>
      </c>
      <c r="CI14" s="89" t="s">
        <v>138</v>
      </c>
      <c r="CJ14" s="90" t="s">
        <v>138</v>
      </c>
      <c r="CK14" s="91" t="s">
        <v>138</v>
      </c>
      <c r="CL14" s="92" t="s">
        <v>138</v>
      </c>
      <c r="CM14" s="93" t="s">
        <v>138</v>
      </c>
      <c r="CN14" s="94" t="s">
        <v>138</v>
      </c>
      <c r="CO14" s="95" t="s">
        <v>138</v>
      </c>
      <c r="CP14" s="96" t="s">
        <v>138</v>
      </c>
      <c r="CQ14" s="97" t="s">
        <v>138</v>
      </c>
      <c r="CR14" s="98" t="s">
        <v>138</v>
      </c>
      <c r="CS14" s="99" t="s">
        <v>138</v>
      </c>
      <c r="CT14" s="100" t="s">
        <v>138</v>
      </c>
      <c r="CU14" s="101" t="s">
        <v>138</v>
      </c>
      <c r="CV14" s="102" t="s">
        <v>138</v>
      </c>
      <c r="CW14" s="103" t="s">
        <v>138</v>
      </c>
      <c r="CX14" s="104" t="s">
        <v>138</v>
      </c>
      <c r="CY14" s="105" t="s">
        <v>138</v>
      </c>
      <c r="CZ14" s="106" t="s">
        <v>138</v>
      </c>
      <c r="DA14" s="107" t="s">
        <v>138</v>
      </c>
      <c r="DB14" s="108" t="s">
        <v>138</v>
      </c>
      <c r="DC14" s="109" t="s">
        <v>138</v>
      </c>
      <c r="DD14" s="110" t="s">
        <v>138</v>
      </c>
      <c r="DE14" s="111" t="s">
        <v>138</v>
      </c>
      <c r="DF14" s="112" t="s">
        <v>138</v>
      </c>
      <c r="DG14" s="113" t="s">
        <v>138</v>
      </c>
      <c r="DH14" s="114" t="s">
        <v>138</v>
      </c>
      <c r="DI14" s="115" t="s">
        <v>138</v>
      </c>
      <c r="DJ14" s="116" t="s">
        <v>138</v>
      </c>
      <c r="DK14" s="117" t="s">
        <v>138</v>
      </c>
      <c r="DL14" s="118" t="s">
        <v>138</v>
      </c>
      <c r="DM14" s="119" t="s">
        <v>138</v>
      </c>
      <c r="DN14" s="120" t="s">
        <v>138</v>
      </c>
      <c r="DO14" s="121" t="s">
        <v>138</v>
      </c>
      <c r="DP14" s="122" t="s">
        <v>138</v>
      </c>
      <c r="DQ14" s="123" t="s">
        <v>138</v>
      </c>
      <c r="DR14" s="124" t="s">
        <v>138</v>
      </c>
      <c r="DS14" s="125" t="s">
        <v>138</v>
      </c>
      <c r="DT14" s="126" t="s">
        <v>138</v>
      </c>
      <c r="DU14" s="127" t="s">
        <v>138</v>
      </c>
      <c r="DV14" s="128" t="s">
        <v>138</v>
      </c>
      <c r="DW14" s="129" t="s">
        <v>138</v>
      </c>
      <c r="DX14" s="130" t="s">
        <v>138</v>
      </c>
      <c r="DY14" s="131" t="s">
        <v>161</v>
      </c>
      <c r="DZ14" s="261" t="str">
        <f>HYPERLINK("https://my.pitchbook.com?c=222818-14", "View company online")</f>
        <v>View company online</v>
      </c>
    </row>
    <row r="15" spans="1:130" x14ac:dyDescent="0.2">
      <c r="A15" s="132" t="s">
        <v>474</v>
      </c>
      <c r="B15" s="133" t="s">
        <v>475</v>
      </c>
      <c r="C15" s="134" t="s">
        <v>138</v>
      </c>
      <c r="D15" s="135" t="s">
        <v>138</v>
      </c>
      <c r="E15" s="136" t="s">
        <v>474</v>
      </c>
      <c r="F15" s="137" t="s">
        <v>476</v>
      </c>
      <c r="G15" s="138" t="s">
        <v>301</v>
      </c>
      <c r="H15" s="139" t="s">
        <v>302</v>
      </c>
      <c r="I15" s="140" t="s">
        <v>460</v>
      </c>
      <c r="J15" s="141" t="s">
        <v>477</v>
      </c>
      <c r="K15" s="142" t="s">
        <v>478</v>
      </c>
      <c r="L15" s="143" t="s">
        <v>214</v>
      </c>
      <c r="M15" s="144">
        <v>0.82833000000000001</v>
      </c>
      <c r="N15" s="145" t="s">
        <v>191</v>
      </c>
      <c r="O15" s="146" t="s">
        <v>145</v>
      </c>
      <c r="P15" s="147" t="s">
        <v>146</v>
      </c>
      <c r="Q15" s="148" t="s">
        <v>479</v>
      </c>
      <c r="R15" s="149" t="s">
        <v>138</v>
      </c>
      <c r="S15" s="150" t="s">
        <v>138</v>
      </c>
      <c r="T15" s="151" t="s">
        <v>138</v>
      </c>
      <c r="U15" s="152">
        <v>2016</v>
      </c>
      <c r="V15" s="153" t="s">
        <v>138</v>
      </c>
      <c r="W15" s="154" t="s">
        <v>138</v>
      </c>
      <c r="X15" s="155" t="s">
        <v>138</v>
      </c>
      <c r="Y15" s="156" t="s">
        <v>138</v>
      </c>
      <c r="Z15" s="157" t="s">
        <v>138</v>
      </c>
      <c r="AA15" s="158" t="s">
        <v>138</v>
      </c>
      <c r="AB15" s="159" t="s">
        <v>138</v>
      </c>
      <c r="AC15" s="160" t="s">
        <v>138</v>
      </c>
      <c r="AD15" s="161" t="s">
        <v>138</v>
      </c>
      <c r="AE15" s="162" t="s">
        <v>480</v>
      </c>
      <c r="AF15" s="163" t="s">
        <v>481</v>
      </c>
      <c r="AG15" s="164" t="s">
        <v>482</v>
      </c>
      <c r="AH15" s="165" t="s">
        <v>483</v>
      </c>
      <c r="AI15" s="166" t="s">
        <v>138</v>
      </c>
      <c r="AJ15" s="167" t="s">
        <v>484</v>
      </c>
      <c r="AK15" s="168" t="s">
        <v>485</v>
      </c>
      <c r="AL15" s="169" t="s">
        <v>138</v>
      </c>
      <c r="AM15" s="170" t="s">
        <v>486</v>
      </c>
      <c r="AN15" s="171" t="s">
        <v>487</v>
      </c>
      <c r="AO15" s="172" t="s">
        <v>488</v>
      </c>
      <c r="AP15" s="173" t="s">
        <v>151</v>
      </c>
      <c r="AQ15" s="174" t="s">
        <v>138</v>
      </c>
      <c r="AR15" s="175" t="s">
        <v>138</v>
      </c>
      <c r="AS15" s="176" t="s">
        <v>489</v>
      </c>
      <c r="AT15" s="177" t="s">
        <v>153</v>
      </c>
      <c r="AU15" s="178" t="s">
        <v>154</v>
      </c>
      <c r="AV15" s="179" t="s">
        <v>490</v>
      </c>
      <c r="AW15" s="180" t="s">
        <v>491</v>
      </c>
      <c r="AX15" s="181">
        <v>2</v>
      </c>
      <c r="AY15" s="182" t="s">
        <v>138</v>
      </c>
      <c r="AZ15" s="183" t="s">
        <v>138</v>
      </c>
      <c r="BA15" s="184" t="s">
        <v>138</v>
      </c>
      <c r="BB15" s="185" t="s">
        <v>492</v>
      </c>
      <c r="BC15" s="186" t="s">
        <v>138</v>
      </c>
      <c r="BD15" s="187" t="s">
        <v>138</v>
      </c>
      <c r="BE15" s="188" t="s">
        <v>138</v>
      </c>
      <c r="BF15" s="189" t="s">
        <v>138</v>
      </c>
      <c r="BG15" s="190" t="s">
        <v>138</v>
      </c>
      <c r="BH15" s="191" t="s">
        <v>138</v>
      </c>
      <c r="BI15" s="192" t="s">
        <v>138</v>
      </c>
      <c r="BJ15" s="193" t="s">
        <v>138</v>
      </c>
      <c r="BK15" s="194" t="s">
        <v>138</v>
      </c>
      <c r="BL15" s="195" t="s">
        <v>226</v>
      </c>
      <c r="BM15" s="196" t="s">
        <v>138</v>
      </c>
      <c r="BN15" s="197" t="s">
        <v>138</v>
      </c>
      <c r="BO15" s="198" t="s">
        <v>227</v>
      </c>
      <c r="BP15" s="199" t="s">
        <v>138</v>
      </c>
      <c r="BQ15" s="200" t="s">
        <v>138</v>
      </c>
      <c r="BR15" s="201" t="s">
        <v>138</v>
      </c>
      <c r="BS15" s="202" t="s">
        <v>160</v>
      </c>
      <c r="BT15" s="203">
        <v>43074</v>
      </c>
      <c r="BU15" s="204">
        <v>0.71</v>
      </c>
      <c r="BV15" s="205" t="s">
        <v>156</v>
      </c>
      <c r="BW15" s="206" t="s">
        <v>138</v>
      </c>
      <c r="BX15" s="207" t="s">
        <v>138</v>
      </c>
      <c r="BY15" s="208" t="s">
        <v>157</v>
      </c>
      <c r="BZ15" s="209" t="s">
        <v>158</v>
      </c>
      <c r="CA15" s="210" t="s">
        <v>138</v>
      </c>
      <c r="CB15" s="211" t="s">
        <v>159</v>
      </c>
      <c r="CC15" s="212" t="s">
        <v>138</v>
      </c>
      <c r="CD15" s="213" t="s">
        <v>138</v>
      </c>
      <c r="CE15" s="214" t="s">
        <v>138</v>
      </c>
      <c r="CF15" s="215" t="s">
        <v>160</v>
      </c>
      <c r="CG15" s="216" t="s">
        <v>493</v>
      </c>
      <c r="CH15" s="217" t="s">
        <v>494</v>
      </c>
      <c r="CI15" s="218" t="s">
        <v>495</v>
      </c>
      <c r="CJ15" s="219" t="s">
        <v>496</v>
      </c>
      <c r="CK15" s="220" t="s">
        <v>228</v>
      </c>
      <c r="CL15" s="221" t="s">
        <v>230</v>
      </c>
      <c r="CM15" s="222" t="s">
        <v>497</v>
      </c>
      <c r="CN15" s="223" t="s">
        <v>498</v>
      </c>
      <c r="CO15" s="224" t="s">
        <v>228</v>
      </c>
      <c r="CP15" s="225" t="s">
        <v>231</v>
      </c>
      <c r="CQ15" s="226" t="s">
        <v>228</v>
      </c>
      <c r="CR15" s="227" t="s">
        <v>232</v>
      </c>
      <c r="CS15" s="228" t="s">
        <v>499</v>
      </c>
      <c r="CT15" s="229" t="s">
        <v>500</v>
      </c>
      <c r="CU15" s="230" t="s">
        <v>501</v>
      </c>
      <c r="CV15" s="231" t="s">
        <v>502</v>
      </c>
      <c r="CW15" s="232" t="s">
        <v>503</v>
      </c>
      <c r="CX15" s="233" t="s">
        <v>504</v>
      </c>
      <c r="CY15" s="234" t="s">
        <v>282</v>
      </c>
      <c r="CZ15" s="235" t="s">
        <v>505</v>
      </c>
      <c r="DA15" s="236" t="s">
        <v>506</v>
      </c>
      <c r="DB15" s="237" t="s">
        <v>507</v>
      </c>
      <c r="DC15" s="238" t="s">
        <v>508</v>
      </c>
      <c r="DD15" s="239" t="s">
        <v>509</v>
      </c>
      <c r="DE15" s="240" t="s">
        <v>510</v>
      </c>
      <c r="DF15" s="241" t="s">
        <v>281</v>
      </c>
      <c r="DG15" s="242" t="s">
        <v>511</v>
      </c>
      <c r="DH15" s="243" t="s">
        <v>512</v>
      </c>
      <c r="DI15" s="244" t="s">
        <v>513</v>
      </c>
      <c r="DJ15" s="245" t="s">
        <v>514</v>
      </c>
      <c r="DK15" s="246" t="s">
        <v>284</v>
      </c>
      <c r="DL15" s="247" t="s">
        <v>507</v>
      </c>
      <c r="DM15" s="248" t="s">
        <v>515</v>
      </c>
      <c r="DN15" s="249" t="s">
        <v>232</v>
      </c>
      <c r="DO15" s="250" t="s">
        <v>516</v>
      </c>
      <c r="DP15" s="251" t="s">
        <v>517</v>
      </c>
      <c r="DQ15" s="252" t="s">
        <v>518</v>
      </c>
      <c r="DR15" s="253" t="s">
        <v>519</v>
      </c>
      <c r="DS15" s="254" t="s">
        <v>292</v>
      </c>
      <c r="DT15" s="255" t="s">
        <v>246</v>
      </c>
      <c r="DU15" s="256" t="s">
        <v>228</v>
      </c>
      <c r="DV15" s="257" t="s">
        <v>520</v>
      </c>
      <c r="DW15" s="258" t="s">
        <v>518</v>
      </c>
      <c r="DX15" s="259" t="s">
        <v>521</v>
      </c>
      <c r="DY15" s="260" t="s">
        <v>161</v>
      </c>
      <c r="DZ15" s="262" t="str">
        <f>HYPERLINK("https://my.pitchbook.com?c=168588-28", "View company online")</f>
        <v>View company online</v>
      </c>
    </row>
    <row r="16" spans="1:130" x14ac:dyDescent="0.2">
      <c r="A16" s="3" t="s">
        <v>522</v>
      </c>
      <c r="B16" s="4" t="s">
        <v>523</v>
      </c>
      <c r="C16" s="5" t="s">
        <v>138</v>
      </c>
      <c r="D16" s="6" t="s">
        <v>138</v>
      </c>
      <c r="E16" s="7" t="s">
        <v>522</v>
      </c>
      <c r="F16" s="8" t="s">
        <v>524</v>
      </c>
      <c r="G16" s="9" t="s">
        <v>250</v>
      </c>
      <c r="H16" s="10" t="s">
        <v>411</v>
      </c>
      <c r="I16" s="11" t="s">
        <v>525</v>
      </c>
      <c r="J16" s="12" t="s">
        <v>526</v>
      </c>
      <c r="K16" s="13" t="s">
        <v>254</v>
      </c>
      <c r="L16" s="14" t="s">
        <v>190</v>
      </c>
      <c r="M16" s="15">
        <v>0.04</v>
      </c>
      <c r="N16" s="16" t="s">
        <v>255</v>
      </c>
      <c r="O16" s="17" t="s">
        <v>415</v>
      </c>
      <c r="P16" s="18" t="s">
        <v>146</v>
      </c>
      <c r="Q16" s="19" t="s">
        <v>527</v>
      </c>
      <c r="R16" s="20" t="s">
        <v>138</v>
      </c>
      <c r="S16" s="21" t="s">
        <v>138</v>
      </c>
      <c r="T16" s="22" t="s">
        <v>138</v>
      </c>
      <c r="U16" s="23">
        <v>2017</v>
      </c>
      <c r="V16" s="24" t="s">
        <v>138</v>
      </c>
      <c r="W16" s="25" t="s">
        <v>194</v>
      </c>
      <c r="X16" s="26" t="s">
        <v>194</v>
      </c>
      <c r="Y16" s="27" t="s">
        <v>138</v>
      </c>
      <c r="Z16" s="28" t="s">
        <v>138</v>
      </c>
      <c r="AA16" s="29" t="s">
        <v>138</v>
      </c>
      <c r="AB16" s="30" t="s">
        <v>138</v>
      </c>
      <c r="AC16" s="31" t="s">
        <v>138</v>
      </c>
      <c r="AD16" s="32" t="s">
        <v>138</v>
      </c>
      <c r="AE16" s="33" t="s">
        <v>528</v>
      </c>
      <c r="AF16" s="34" t="s">
        <v>529</v>
      </c>
      <c r="AG16" s="35" t="s">
        <v>335</v>
      </c>
      <c r="AH16" s="36" t="s">
        <v>530</v>
      </c>
      <c r="AI16" s="37" t="s">
        <v>531</v>
      </c>
      <c r="AJ16" s="38" t="s">
        <v>468</v>
      </c>
      <c r="AK16" s="39" t="s">
        <v>532</v>
      </c>
      <c r="AL16" s="40" t="s">
        <v>533</v>
      </c>
      <c r="AM16" s="41" t="s">
        <v>471</v>
      </c>
      <c r="AN16" s="42" t="s">
        <v>471</v>
      </c>
      <c r="AO16" s="43" t="s">
        <v>534</v>
      </c>
      <c r="AP16" s="44" t="s">
        <v>151</v>
      </c>
      <c r="AQ16" s="45" t="s">
        <v>531</v>
      </c>
      <c r="AR16" s="46" t="s">
        <v>138</v>
      </c>
      <c r="AS16" s="47" t="s">
        <v>535</v>
      </c>
      <c r="AT16" s="48" t="s">
        <v>153</v>
      </c>
      <c r="AU16" s="49" t="s">
        <v>154</v>
      </c>
      <c r="AV16" s="50" t="s">
        <v>536</v>
      </c>
      <c r="AW16" s="51" t="s">
        <v>138</v>
      </c>
      <c r="AX16" s="52" t="s">
        <v>138</v>
      </c>
      <c r="AY16" s="53" t="s">
        <v>138</v>
      </c>
      <c r="AZ16" s="54" t="s">
        <v>138</v>
      </c>
      <c r="BA16" s="55" t="s">
        <v>138</v>
      </c>
      <c r="BB16" s="56" t="s">
        <v>138</v>
      </c>
      <c r="BC16" s="57" t="s">
        <v>138</v>
      </c>
      <c r="BD16" s="58" t="s">
        <v>138</v>
      </c>
      <c r="BE16" s="59" t="s">
        <v>138</v>
      </c>
      <c r="BF16" s="60" t="s">
        <v>138</v>
      </c>
      <c r="BG16" s="61">
        <v>43074</v>
      </c>
      <c r="BH16" s="62">
        <v>0.04</v>
      </c>
      <c r="BI16" s="63" t="s">
        <v>156</v>
      </c>
      <c r="BJ16" s="64" t="s">
        <v>138</v>
      </c>
      <c r="BK16" s="65" t="s">
        <v>138</v>
      </c>
      <c r="BL16" s="66" t="s">
        <v>157</v>
      </c>
      <c r="BM16" s="67" t="s">
        <v>158</v>
      </c>
      <c r="BN16" s="68" t="s">
        <v>138</v>
      </c>
      <c r="BO16" s="69" t="s">
        <v>159</v>
      </c>
      <c r="BP16" s="70" t="s">
        <v>205</v>
      </c>
      <c r="BQ16" s="71" t="s">
        <v>138</v>
      </c>
      <c r="BR16" s="72" t="s">
        <v>138</v>
      </c>
      <c r="BS16" s="73" t="s">
        <v>207</v>
      </c>
      <c r="BT16" s="74">
        <v>43074</v>
      </c>
      <c r="BU16" s="75">
        <v>0.04</v>
      </c>
      <c r="BV16" s="76" t="s">
        <v>156</v>
      </c>
      <c r="BW16" s="77" t="s">
        <v>138</v>
      </c>
      <c r="BX16" s="78" t="s">
        <v>138</v>
      </c>
      <c r="BY16" s="79" t="s">
        <v>157</v>
      </c>
      <c r="BZ16" s="80" t="s">
        <v>158</v>
      </c>
      <c r="CA16" s="81" t="s">
        <v>138</v>
      </c>
      <c r="CB16" s="82" t="s">
        <v>159</v>
      </c>
      <c r="CC16" s="83" t="s">
        <v>205</v>
      </c>
      <c r="CD16" s="84" t="s">
        <v>138</v>
      </c>
      <c r="CE16" s="85" t="s">
        <v>138</v>
      </c>
      <c r="CF16" s="86" t="s">
        <v>207</v>
      </c>
      <c r="CG16" s="87" t="s">
        <v>138</v>
      </c>
      <c r="CH16" s="88" t="s">
        <v>138</v>
      </c>
      <c r="CI16" s="89" t="s">
        <v>138</v>
      </c>
      <c r="CJ16" s="90" t="s">
        <v>138</v>
      </c>
      <c r="CK16" s="91" t="s">
        <v>138</v>
      </c>
      <c r="CL16" s="92" t="s">
        <v>138</v>
      </c>
      <c r="CM16" s="93" t="s">
        <v>138</v>
      </c>
      <c r="CN16" s="94" t="s">
        <v>138</v>
      </c>
      <c r="CO16" s="95" t="s">
        <v>138</v>
      </c>
      <c r="CP16" s="96" t="s">
        <v>138</v>
      </c>
      <c r="CQ16" s="97" t="s">
        <v>138</v>
      </c>
      <c r="CR16" s="98" t="s">
        <v>138</v>
      </c>
      <c r="CS16" s="99" t="s">
        <v>138</v>
      </c>
      <c r="CT16" s="100" t="s">
        <v>138</v>
      </c>
      <c r="CU16" s="101" t="s">
        <v>138</v>
      </c>
      <c r="CV16" s="102" t="s">
        <v>138</v>
      </c>
      <c r="CW16" s="103" t="s">
        <v>138</v>
      </c>
      <c r="CX16" s="104" t="s">
        <v>138</v>
      </c>
      <c r="CY16" s="105" t="s">
        <v>138</v>
      </c>
      <c r="CZ16" s="106" t="s">
        <v>138</v>
      </c>
      <c r="DA16" s="107" t="s">
        <v>138</v>
      </c>
      <c r="DB16" s="108" t="s">
        <v>138</v>
      </c>
      <c r="DC16" s="109" t="s">
        <v>138</v>
      </c>
      <c r="DD16" s="110" t="s">
        <v>138</v>
      </c>
      <c r="DE16" s="111" t="s">
        <v>138</v>
      </c>
      <c r="DF16" s="112" t="s">
        <v>138</v>
      </c>
      <c r="DG16" s="113" t="s">
        <v>138</v>
      </c>
      <c r="DH16" s="114" t="s">
        <v>138</v>
      </c>
      <c r="DI16" s="115" t="s">
        <v>138</v>
      </c>
      <c r="DJ16" s="116" t="s">
        <v>138</v>
      </c>
      <c r="DK16" s="117" t="s">
        <v>138</v>
      </c>
      <c r="DL16" s="118" t="s">
        <v>138</v>
      </c>
      <c r="DM16" s="119" t="s">
        <v>138</v>
      </c>
      <c r="DN16" s="120" t="s">
        <v>138</v>
      </c>
      <c r="DO16" s="121" t="s">
        <v>138</v>
      </c>
      <c r="DP16" s="122" t="s">
        <v>138</v>
      </c>
      <c r="DQ16" s="123" t="s">
        <v>138</v>
      </c>
      <c r="DR16" s="124" t="s">
        <v>138</v>
      </c>
      <c r="DS16" s="125" t="s">
        <v>138</v>
      </c>
      <c r="DT16" s="126" t="s">
        <v>138</v>
      </c>
      <c r="DU16" s="127" t="s">
        <v>138</v>
      </c>
      <c r="DV16" s="128" t="s">
        <v>138</v>
      </c>
      <c r="DW16" s="129" t="s">
        <v>138</v>
      </c>
      <c r="DX16" s="130" t="s">
        <v>138</v>
      </c>
      <c r="DY16" s="131" t="s">
        <v>161</v>
      </c>
      <c r="DZ16" s="261" t="str">
        <f>HYPERLINK("https://my.pitchbook.com?c=222817-69", "View company online")</f>
        <v>View company online</v>
      </c>
    </row>
    <row r="17" spans="1:130" x14ac:dyDescent="0.2">
      <c r="A17" s="132" t="s">
        <v>537</v>
      </c>
      <c r="B17" s="133" t="s">
        <v>538</v>
      </c>
      <c r="C17" s="134" t="s">
        <v>138</v>
      </c>
      <c r="D17" s="135" t="s">
        <v>138</v>
      </c>
      <c r="E17" s="136" t="s">
        <v>537</v>
      </c>
      <c r="F17" s="137" t="s">
        <v>539</v>
      </c>
      <c r="G17" s="138" t="s">
        <v>301</v>
      </c>
      <c r="H17" s="139" t="s">
        <v>302</v>
      </c>
      <c r="I17" s="140" t="s">
        <v>460</v>
      </c>
      <c r="J17" s="141" t="s">
        <v>540</v>
      </c>
      <c r="K17" s="142" t="s">
        <v>361</v>
      </c>
      <c r="L17" s="143" t="s">
        <v>143</v>
      </c>
      <c r="M17" s="144">
        <v>0.82000000000000006</v>
      </c>
      <c r="N17" s="145" t="s">
        <v>191</v>
      </c>
      <c r="O17" s="146" t="s">
        <v>145</v>
      </c>
      <c r="P17" s="147" t="s">
        <v>146</v>
      </c>
      <c r="Q17" s="148" t="s">
        <v>541</v>
      </c>
      <c r="R17" s="149" t="s">
        <v>138</v>
      </c>
      <c r="S17" s="150" t="s">
        <v>138</v>
      </c>
      <c r="T17" s="151" t="s">
        <v>138</v>
      </c>
      <c r="U17" s="152">
        <v>2013</v>
      </c>
      <c r="V17" s="153" t="s">
        <v>138</v>
      </c>
      <c r="W17" s="154" t="s">
        <v>138</v>
      </c>
      <c r="X17" s="155" t="s">
        <v>542</v>
      </c>
      <c r="Y17" s="156" t="s">
        <v>138</v>
      </c>
      <c r="Z17" s="157" t="s">
        <v>138</v>
      </c>
      <c r="AA17" s="158" t="s">
        <v>138</v>
      </c>
      <c r="AB17" s="159" t="s">
        <v>138</v>
      </c>
      <c r="AC17" s="160" t="s">
        <v>138</v>
      </c>
      <c r="AD17" s="161" t="s">
        <v>138</v>
      </c>
      <c r="AE17" s="162" t="s">
        <v>543</v>
      </c>
      <c r="AF17" s="163" t="s">
        <v>544</v>
      </c>
      <c r="AG17" s="164" t="s">
        <v>545</v>
      </c>
      <c r="AH17" s="165" t="s">
        <v>138</v>
      </c>
      <c r="AI17" s="166" t="s">
        <v>546</v>
      </c>
      <c r="AJ17" s="167" t="s">
        <v>468</v>
      </c>
      <c r="AK17" s="168" t="s">
        <v>547</v>
      </c>
      <c r="AL17" s="169" t="s">
        <v>548</v>
      </c>
      <c r="AM17" s="170" t="s">
        <v>471</v>
      </c>
      <c r="AN17" s="171" t="s">
        <v>471</v>
      </c>
      <c r="AO17" s="172" t="s">
        <v>549</v>
      </c>
      <c r="AP17" s="173" t="s">
        <v>151</v>
      </c>
      <c r="AQ17" s="174" t="s">
        <v>546</v>
      </c>
      <c r="AR17" s="175" t="s">
        <v>138</v>
      </c>
      <c r="AS17" s="176" t="s">
        <v>550</v>
      </c>
      <c r="AT17" s="177" t="s">
        <v>153</v>
      </c>
      <c r="AU17" s="178" t="s">
        <v>154</v>
      </c>
      <c r="AV17" s="179" t="s">
        <v>551</v>
      </c>
      <c r="AW17" s="180" t="s">
        <v>138</v>
      </c>
      <c r="AX17" s="181" t="s">
        <v>138</v>
      </c>
      <c r="AY17" s="182" t="s">
        <v>138</v>
      </c>
      <c r="AZ17" s="183" t="s">
        <v>138</v>
      </c>
      <c r="BA17" s="184" t="s">
        <v>138</v>
      </c>
      <c r="BB17" s="185" t="s">
        <v>138</v>
      </c>
      <c r="BC17" s="186" t="s">
        <v>138</v>
      </c>
      <c r="BD17" s="187" t="s">
        <v>138</v>
      </c>
      <c r="BE17" s="188" t="s">
        <v>138</v>
      </c>
      <c r="BF17" s="189" t="s">
        <v>138</v>
      </c>
      <c r="BG17" s="190">
        <v>41305</v>
      </c>
      <c r="BH17" s="191">
        <v>0.12</v>
      </c>
      <c r="BI17" s="192" t="s">
        <v>156</v>
      </c>
      <c r="BJ17" s="193">
        <v>1.32</v>
      </c>
      <c r="BK17" s="194" t="s">
        <v>156</v>
      </c>
      <c r="BL17" s="195" t="s">
        <v>377</v>
      </c>
      <c r="BM17" s="196" t="s">
        <v>138</v>
      </c>
      <c r="BN17" s="197" t="s">
        <v>138</v>
      </c>
      <c r="BO17" s="198" t="s">
        <v>159</v>
      </c>
      <c r="BP17" s="199" t="s">
        <v>138</v>
      </c>
      <c r="BQ17" s="200" t="s">
        <v>138</v>
      </c>
      <c r="BR17" s="201" t="s">
        <v>138</v>
      </c>
      <c r="BS17" s="202" t="s">
        <v>160</v>
      </c>
      <c r="BT17" s="203">
        <v>43073</v>
      </c>
      <c r="BU17" s="204">
        <v>0.45</v>
      </c>
      <c r="BV17" s="205" t="s">
        <v>156</v>
      </c>
      <c r="BW17" s="206" t="s">
        <v>138</v>
      </c>
      <c r="BX17" s="207" t="s">
        <v>138</v>
      </c>
      <c r="BY17" s="208" t="s">
        <v>157</v>
      </c>
      <c r="BZ17" s="209" t="s">
        <v>158</v>
      </c>
      <c r="CA17" s="210" t="s">
        <v>138</v>
      </c>
      <c r="CB17" s="211" t="s">
        <v>159</v>
      </c>
      <c r="CC17" s="212" t="s">
        <v>138</v>
      </c>
      <c r="CD17" s="213" t="s">
        <v>138</v>
      </c>
      <c r="CE17" s="214" t="s">
        <v>138</v>
      </c>
      <c r="CF17" s="215" t="s">
        <v>160</v>
      </c>
      <c r="CG17" s="216" t="s">
        <v>228</v>
      </c>
      <c r="CH17" s="217" t="s">
        <v>229</v>
      </c>
      <c r="CI17" s="218" t="s">
        <v>228</v>
      </c>
      <c r="CJ17" s="219" t="s">
        <v>228</v>
      </c>
      <c r="CK17" s="220" t="s">
        <v>228</v>
      </c>
      <c r="CL17" s="221" t="s">
        <v>230</v>
      </c>
      <c r="CM17" s="222" t="s">
        <v>138</v>
      </c>
      <c r="CN17" s="223" t="s">
        <v>138</v>
      </c>
      <c r="CO17" s="224" t="s">
        <v>138</v>
      </c>
      <c r="CP17" s="225" t="s">
        <v>138</v>
      </c>
      <c r="CQ17" s="226" t="s">
        <v>228</v>
      </c>
      <c r="CR17" s="227" t="s">
        <v>232</v>
      </c>
      <c r="CS17" s="228" t="s">
        <v>138</v>
      </c>
      <c r="CT17" s="229" t="s">
        <v>138</v>
      </c>
      <c r="CU17" s="230" t="s">
        <v>138</v>
      </c>
      <c r="CV17" s="231" t="s">
        <v>138</v>
      </c>
      <c r="CW17" s="232" t="s">
        <v>240</v>
      </c>
      <c r="CX17" s="233" t="s">
        <v>241</v>
      </c>
      <c r="CY17" s="234" t="s">
        <v>552</v>
      </c>
      <c r="CZ17" s="235" t="s">
        <v>553</v>
      </c>
      <c r="DA17" s="236" t="s">
        <v>240</v>
      </c>
      <c r="DB17" s="237" t="s">
        <v>241</v>
      </c>
      <c r="DC17" s="238" t="s">
        <v>138</v>
      </c>
      <c r="DD17" s="239" t="s">
        <v>138</v>
      </c>
      <c r="DE17" s="240" t="s">
        <v>138</v>
      </c>
      <c r="DF17" s="241" t="s">
        <v>138</v>
      </c>
      <c r="DG17" s="242" t="s">
        <v>240</v>
      </c>
      <c r="DH17" s="243" t="s">
        <v>241</v>
      </c>
      <c r="DI17" s="244" t="s">
        <v>138</v>
      </c>
      <c r="DJ17" s="245" t="s">
        <v>138</v>
      </c>
      <c r="DK17" s="246" t="s">
        <v>138</v>
      </c>
      <c r="DL17" s="247" t="s">
        <v>138</v>
      </c>
      <c r="DM17" s="248" t="s">
        <v>138</v>
      </c>
      <c r="DN17" s="249" t="s">
        <v>138</v>
      </c>
      <c r="DO17" s="250" t="s">
        <v>138</v>
      </c>
      <c r="DP17" s="251" t="s">
        <v>138</v>
      </c>
      <c r="DQ17" s="252" t="s">
        <v>138</v>
      </c>
      <c r="DR17" s="253" t="s">
        <v>138</v>
      </c>
      <c r="DS17" s="254" t="s">
        <v>518</v>
      </c>
      <c r="DT17" s="255" t="s">
        <v>246</v>
      </c>
      <c r="DU17" s="256" t="s">
        <v>228</v>
      </c>
      <c r="DV17" s="257" t="s">
        <v>403</v>
      </c>
      <c r="DW17" s="258" t="s">
        <v>246</v>
      </c>
      <c r="DX17" s="259" t="s">
        <v>228</v>
      </c>
      <c r="DY17" s="260" t="s">
        <v>161</v>
      </c>
      <c r="DZ17" s="262" t="str">
        <f>HYPERLINK("https://my.pitchbook.com?c=95252-05", "View company online")</f>
        <v>View company online</v>
      </c>
    </row>
    <row r="18" spans="1:130" x14ac:dyDescent="0.2">
      <c r="A18" s="3" t="s">
        <v>554</v>
      </c>
      <c r="B18" s="4" t="s">
        <v>555</v>
      </c>
      <c r="C18" s="5" t="s">
        <v>138</v>
      </c>
      <c r="D18" s="6" t="s">
        <v>138</v>
      </c>
      <c r="E18" s="7" t="s">
        <v>554</v>
      </c>
      <c r="F18" s="8" t="s">
        <v>556</v>
      </c>
      <c r="G18" s="9" t="s">
        <v>140</v>
      </c>
      <c r="H18" s="10" t="s">
        <v>557</v>
      </c>
      <c r="I18" s="11" t="s">
        <v>558</v>
      </c>
      <c r="J18" s="12" t="s">
        <v>559</v>
      </c>
      <c r="K18" s="13" t="s">
        <v>138</v>
      </c>
      <c r="L18" s="14" t="s">
        <v>190</v>
      </c>
      <c r="M18" s="15">
        <v>1</v>
      </c>
      <c r="N18" s="16" t="s">
        <v>255</v>
      </c>
      <c r="O18" s="17" t="s">
        <v>415</v>
      </c>
      <c r="P18" s="18" t="s">
        <v>192</v>
      </c>
      <c r="Q18" s="19" t="s">
        <v>560</v>
      </c>
      <c r="R18" s="20" t="s">
        <v>138</v>
      </c>
      <c r="S18" s="21" t="s">
        <v>138</v>
      </c>
      <c r="T18" s="22" t="s">
        <v>138</v>
      </c>
      <c r="U18" s="23">
        <v>2003</v>
      </c>
      <c r="V18" s="24" t="s">
        <v>138</v>
      </c>
      <c r="W18" s="25" t="s">
        <v>138</v>
      </c>
      <c r="X18" s="26" t="s">
        <v>194</v>
      </c>
      <c r="Y18" s="27" t="s">
        <v>138</v>
      </c>
      <c r="Z18" s="28" t="s">
        <v>138</v>
      </c>
      <c r="AA18" s="29" t="s">
        <v>138</v>
      </c>
      <c r="AB18" s="30" t="s">
        <v>138</v>
      </c>
      <c r="AC18" s="31" t="s">
        <v>138</v>
      </c>
      <c r="AD18" s="32" t="s">
        <v>138</v>
      </c>
      <c r="AE18" s="33" t="s">
        <v>561</v>
      </c>
      <c r="AF18" s="34" t="s">
        <v>562</v>
      </c>
      <c r="AG18" s="35" t="s">
        <v>465</v>
      </c>
      <c r="AH18" s="36" t="s">
        <v>138</v>
      </c>
      <c r="AI18" s="37" t="s">
        <v>563</v>
      </c>
      <c r="AJ18" s="38" t="s">
        <v>564</v>
      </c>
      <c r="AK18" s="39" t="s">
        <v>565</v>
      </c>
      <c r="AL18" s="40" t="s">
        <v>138</v>
      </c>
      <c r="AM18" s="41" t="s">
        <v>566</v>
      </c>
      <c r="AN18" s="42" t="s">
        <v>567</v>
      </c>
      <c r="AO18" s="43" t="s">
        <v>568</v>
      </c>
      <c r="AP18" s="44" t="s">
        <v>151</v>
      </c>
      <c r="AQ18" s="45" t="s">
        <v>563</v>
      </c>
      <c r="AR18" s="46" t="s">
        <v>138</v>
      </c>
      <c r="AS18" s="47" t="s">
        <v>138</v>
      </c>
      <c r="AT18" s="48" t="s">
        <v>153</v>
      </c>
      <c r="AU18" s="49" t="s">
        <v>154</v>
      </c>
      <c r="AV18" s="50" t="s">
        <v>569</v>
      </c>
      <c r="AW18" s="51" t="s">
        <v>138</v>
      </c>
      <c r="AX18" s="52" t="s">
        <v>138</v>
      </c>
      <c r="AY18" s="53" t="s">
        <v>138</v>
      </c>
      <c r="AZ18" s="54" t="s">
        <v>138</v>
      </c>
      <c r="BA18" s="55" t="s">
        <v>138</v>
      </c>
      <c r="BB18" s="56" t="s">
        <v>138</v>
      </c>
      <c r="BC18" s="57" t="s">
        <v>138</v>
      </c>
      <c r="BD18" s="58" t="s">
        <v>138</v>
      </c>
      <c r="BE18" s="59" t="s">
        <v>138</v>
      </c>
      <c r="BF18" s="60" t="s">
        <v>138</v>
      </c>
      <c r="BG18" s="61">
        <v>43073</v>
      </c>
      <c r="BH18" s="62">
        <v>1</v>
      </c>
      <c r="BI18" s="63" t="s">
        <v>156</v>
      </c>
      <c r="BJ18" s="64" t="s">
        <v>138</v>
      </c>
      <c r="BK18" s="65" t="s">
        <v>138</v>
      </c>
      <c r="BL18" s="66" t="s">
        <v>157</v>
      </c>
      <c r="BM18" s="67" t="s">
        <v>158</v>
      </c>
      <c r="BN18" s="68" t="s">
        <v>138</v>
      </c>
      <c r="BO18" s="69" t="s">
        <v>159</v>
      </c>
      <c r="BP18" s="70" t="s">
        <v>205</v>
      </c>
      <c r="BQ18" s="71" t="s">
        <v>138</v>
      </c>
      <c r="BR18" s="72" t="s">
        <v>138</v>
      </c>
      <c r="BS18" s="73" t="s">
        <v>207</v>
      </c>
      <c r="BT18" s="74">
        <v>43073</v>
      </c>
      <c r="BU18" s="75">
        <v>1</v>
      </c>
      <c r="BV18" s="76" t="s">
        <v>156</v>
      </c>
      <c r="BW18" s="77" t="s">
        <v>138</v>
      </c>
      <c r="BX18" s="78" t="s">
        <v>138</v>
      </c>
      <c r="BY18" s="79" t="s">
        <v>157</v>
      </c>
      <c r="BZ18" s="80" t="s">
        <v>158</v>
      </c>
      <c r="CA18" s="81" t="s">
        <v>138</v>
      </c>
      <c r="CB18" s="82" t="s">
        <v>159</v>
      </c>
      <c r="CC18" s="83" t="s">
        <v>205</v>
      </c>
      <c r="CD18" s="84" t="s">
        <v>138</v>
      </c>
      <c r="CE18" s="85" t="s">
        <v>138</v>
      </c>
      <c r="CF18" s="86" t="s">
        <v>207</v>
      </c>
      <c r="CG18" s="87" t="s">
        <v>138</v>
      </c>
      <c r="CH18" s="88" t="s">
        <v>138</v>
      </c>
      <c r="CI18" s="89" t="s">
        <v>138</v>
      </c>
      <c r="CJ18" s="90" t="s">
        <v>138</v>
      </c>
      <c r="CK18" s="91" t="s">
        <v>138</v>
      </c>
      <c r="CL18" s="92" t="s">
        <v>138</v>
      </c>
      <c r="CM18" s="93" t="s">
        <v>138</v>
      </c>
      <c r="CN18" s="94" t="s">
        <v>138</v>
      </c>
      <c r="CO18" s="95" t="s">
        <v>138</v>
      </c>
      <c r="CP18" s="96" t="s">
        <v>138</v>
      </c>
      <c r="CQ18" s="97" t="s">
        <v>138</v>
      </c>
      <c r="CR18" s="98" t="s">
        <v>138</v>
      </c>
      <c r="CS18" s="99" t="s">
        <v>138</v>
      </c>
      <c r="CT18" s="100" t="s">
        <v>138</v>
      </c>
      <c r="CU18" s="101" t="s">
        <v>138</v>
      </c>
      <c r="CV18" s="102" t="s">
        <v>138</v>
      </c>
      <c r="CW18" s="103" t="s">
        <v>138</v>
      </c>
      <c r="CX18" s="104" t="s">
        <v>138</v>
      </c>
      <c r="CY18" s="105" t="s">
        <v>138</v>
      </c>
      <c r="CZ18" s="106" t="s">
        <v>138</v>
      </c>
      <c r="DA18" s="107" t="s">
        <v>138</v>
      </c>
      <c r="DB18" s="108" t="s">
        <v>138</v>
      </c>
      <c r="DC18" s="109" t="s">
        <v>138</v>
      </c>
      <c r="DD18" s="110" t="s">
        <v>138</v>
      </c>
      <c r="DE18" s="111" t="s">
        <v>138</v>
      </c>
      <c r="DF18" s="112" t="s">
        <v>138</v>
      </c>
      <c r="DG18" s="113" t="s">
        <v>138</v>
      </c>
      <c r="DH18" s="114" t="s">
        <v>138</v>
      </c>
      <c r="DI18" s="115" t="s">
        <v>138</v>
      </c>
      <c r="DJ18" s="116" t="s">
        <v>138</v>
      </c>
      <c r="DK18" s="117" t="s">
        <v>138</v>
      </c>
      <c r="DL18" s="118" t="s">
        <v>138</v>
      </c>
      <c r="DM18" s="119" t="s">
        <v>138</v>
      </c>
      <c r="DN18" s="120" t="s">
        <v>138</v>
      </c>
      <c r="DO18" s="121" t="s">
        <v>138</v>
      </c>
      <c r="DP18" s="122" t="s">
        <v>138</v>
      </c>
      <c r="DQ18" s="123" t="s">
        <v>138</v>
      </c>
      <c r="DR18" s="124" t="s">
        <v>138</v>
      </c>
      <c r="DS18" s="125" t="s">
        <v>138</v>
      </c>
      <c r="DT18" s="126" t="s">
        <v>138</v>
      </c>
      <c r="DU18" s="127" t="s">
        <v>138</v>
      </c>
      <c r="DV18" s="128" t="s">
        <v>138</v>
      </c>
      <c r="DW18" s="129" t="s">
        <v>138</v>
      </c>
      <c r="DX18" s="130" t="s">
        <v>138</v>
      </c>
      <c r="DY18" s="131" t="s">
        <v>161</v>
      </c>
      <c r="DZ18" s="261" t="str">
        <f>HYPERLINK("https://my.pitchbook.com?c=222759-19", "View company online")</f>
        <v>View company online</v>
      </c>
    </row>
    <row r="19" spans="1:130" x14ac:dyDescent="0.2">
      <c r="A19" s="132" t="s">
        <v>570</v>
      </c>
      <c r="B19" s="133" t="s">
        <v>571</v>
      </c>
      <c r="C19" s="134" t="s">
        <v>138</v>
      </c>
      <c r="D19" s="135" t="s">
        <v>138</v>
      </c>
      <c r="E19" s="136" t="s">
        <v>570</v>
      </c>
      <c r="F19" s="137" t="s">
        <v>572</v>
      </c>
      <c r="G19" s="138" t="s">
        <v>301</v>
      </c>
      <c r="H19" s="139" t="s">
        <v>302</v>
      </c>
      <c r="I19" s="140" t="s">
        <v>460</v>
      </c>
      <c r="J19" s="141" t="s">
        <v>573</v>
      </c>
      <c r="K19" s="142" t="s">
        <v>574</v>
      </c>
      <c r="L19" s="143" t="s">
        <v>214</v>
      </c>
      <c r="M19" s="144">
        <v>0.52</v>
      </c>
      <c r="N19" s="145" t="s">
        <v>255</v>
      </c>
      <c r="O19" s="146" t="s">
        <v>145</v>
      </c>
      <c r="P19" s="147" t="s">
        <v>146</v>
      </c>
      <c r="Q19" s="148" t="s">
        <v>575</v>
      </c>
      <c r="R19" s="149">
        <v>6</v>
      </c>
      <c r="S19" s="150" t="s">
        <v>138</v>
      </c>
      <c r="T19" s="151" t="s">
        <v>138</v>
      </c>
      <c r="U19" s="152">
        <v>2013</v>
      </c>
      <c r="V19" s="153" t="s">
        <v>138</v>
      </c>
      <c r="W19" s="154" t="s">
        <v>138</v>
      </c>
      <c r="X19" s="155" t="s">
        <v>576</v>
      </c>
      <c r="Y19" s="156" t="s">
        <v>138</v>
      </c>
      <c r="Z19" s="157" t="s">
        <v>138</v>
      </c>
      <c r="AA19" s="158" t="s">
        <v>138</v>
      </c>
      <c r="AB19" s="159" t="s">
        <v>138</v>
      </c>
      <c r="AC19" s="160" t="s">
        <v>138</v>
      </c>
      <c r="AD19" s="161" t="s">
        <v>138</v>
      </c>
      <c r="AE19" s="162" t="s">
        <v>577</v>
      </c>
      <c r="AF19" s="163" t="s">
        <v>578</v>
      </c>
      <c r="AG19" s="164" t="s">
        <v>465</v>
      </c>
      <c r="AH19" s="165" t="s">
        <v>579</v>
      </c>
      <c r="AI19" s="166" t="s">
        <v>580</v>
      </c>
      <c r="AJ19" s="167" t="s">
        <v>581</v>
      </c>
      <c r="AK19" s="168" t="s">
        <v>582</v>
      </c>
      <c r="AL19" s="169" t="s">
        <v>138</v>
      </c>
      <c r="AM19" s="170" t="s">
        <v>583</v>
      </c>
      <c r="AN19" s="171" t="s">
        <v>201</v>
      </c>
      <c r="AO19" s="172" t="s">
        <v>584</v>
      </c>
      <c r="AP19" s="173" t="s">
        <v>151</v>
      </c>
      <c r="AQ19" s="174" t="s">
        <v>580</v>
      </c>
      <c r="AR19" s="175" t="s">
        <v>138</v>
      </c>
      <c r="AS19" s="176" t="s">
        <v>585</v>
      </c>
      <c r="AT19" s="177" t="s">
        <v>153</v>
      </c>
      <c r="AU19" s="178" t="s">
        <v>154</v>
      </c>
      <c r="AV19" s="179" t="s">
        <v>586</v>
      </c>
      <c r="AW19" s="180" t="s">
        <v>587</v>
      </c>
      <c r="AX19" s="181">
        <v>1</v>
      </c>
      <c r="AY19" s="182" t="s">
        <v>138</v>
      </c>
      <c r="AZ19" s="183" t="s">
        <v>138</v>
      </c>
      <c r="BA19" s="184" t="s">
        <v>138</v>
      </c>
      <c r="BB19" s="185" t="s">
        <v>588</v>
      </c>
      <c r="BC19" s="186" t="s">
        <v>138</v>
      </c>
      <c r="BD19" s="187" t="s">
        <v>138</v>
      </c>
      <c r="BE19" s="188" t="s">
        <v>138</v>
      </c>
      <c r="BF19" s="189" t="s">
        <v>138</v>
      </c>
      <c r="BG19" s="190" t="s">
        <v>138</v>
      </c>
      <c r="BH19" s="191" t="s">
        <v>138</v>
      </c>
      <c r="BI19" s="192" t="s">
        <v>138</v>
      </c>
      <c r="BJ19" s="193" t="s">
        <v>138</v>
      </c>
      <c r="BK19" s="194" t="s">
        <v>138</v>
      </c>
      <c r="BL19" s="195" t="s">
        <v>226</v>
      </c>
      <c r="BM19" s="196" t="s">
        <v>138</v>
      </c>
      <c r="BN19" s="197" t="s">
        <v>138</v>
      </c>
      <c r="BO19" s="198" t="s">
        <v>227</v>
      </c>
      <c r="BP19" s="199" t="s">
        <v>138</v>
      </c>
      <c r="BQ19" s="200" t="s">
        <v>138</v>
      </c>
      <c r="BR19" s="201" t="s">
        <v>138</v>
      </c>
      <c r="BS19" s="202" t="s">
        <v>160</v>
      </c>
      <c r="BT19" s="203">
        <v>43073</v>
      </c>
      <c r="BU19" s="204">
        <v>0.52</v>
      </c>
      <c r="BV19" s="205" t="s">
        <v>156</v>
      </c>
      <c r="BW19" s="206" t="s">
        <v>138</v>
      </c>
      <c r="BX19" s="207" t="s">
        <v>138</v>
      </c>
      <c r="BY19" s="208" t="s">
        <v>157</v>
      </c>
      <c r="BZ19" s="209" t="s">
        <v>158</v>
      </c>
      <c r="CA19" s="210" t="s">
        <v>138</v>
      </c>
      <c r="CB19" s="211" t="s">
        <v>159</v>
      </c>
      <c r="CC19" s="212" t="s">
        <v>205</v>
      </c>
      <c r="CD19" s="213" t="s">
        <v>138</v>
      </c>
      <c r="CE19" s="214" t="s">
        <v>138</v>
      </c>
      <c r="CF19" s="215" t="s">
        <v>207</v>
      </c>
      <c r="CG19" s="216" t="s">
        <v>589</v>
      </c>
      <c r="CH19" s="217" t="s">
        <v>500</v>
      </c>
      <c r="CI19" s="218" t="s">
        <v>590</v>
      </c>
      <c r="CJ19" s="219" t="s">
        <v>591</v>
      </c>
      <c r="CK19" s="220" t="s">
        <v>228</v>
      </c>
      <c r="CL19" s="221" t="s">
        <v>230</v>
      </c>
      <c r="CM19" s="222" t="s">
        <v>592</v>
      </c>
      <c r="CN19" s="223" t="s">
        <v>593</v>
      </c>
      <c r="CO19" s="224" t="s">
        <v>228</v>
      </c>
      <c r="CP19" s="225" t="s">
        <v>231</v>
      </c>
      <c r="CQ19" s="226" t="s">
        <v>228</v>
      </c>
      <c r="CR19" s="227" t="s">
        <v>232</v>
      </c>
      <c r="CS19" s="228" t="s">
        <v>594</v>
      </c>
      <c r="CT19" s="229" t="s">
        <v>595</v>
      </c>
      <c r="CU19" s="230" t="s">
        <v>228</v>
      </c>
      <c r="CV19" s="231" t="s">
        <v>232</v>
      </c>
      <c r="CW19" s="232" t="s">
        <v>287</v>
      </c>
      <c r="CX19" s="233" t="s">
        <v>403</v>
      </c>
      <c r="CY19" s="234" t="s">
        <v>235</v>
      </c>
      <c r="CZ19" s="235" t="s">
        <v>596</v>
      </c>
      <c r="DA19" s="236" t="s">
        <v>597</v>
      </c>
      <c r="DB19" s="237" t="s">
        <v>598</v>
      </c>
      <c r="DC19" s="238" t="s">
        <v>599</v>
      </c>
      <c r="DD19" s="239" t="s">
        <v>288</v>
      </c>
      <c r="DE19" s="240" t="s">
        <v>282</v>
      </c>
      <c r="DF19" s="241" t="s">
        <v>518</v>
      </c>
      <c r="DG19" s="242" t="s">
        <v>600</v>
      </c>
      <c r="DH19" s="243" t="s">
        <v>277</v>
      </c>
      <c r="DI19" s="244" t="s">
        <v>600</v>
      </c>
      <c r="DJ19" s="245" t="s">
        <v>601</v>
      </c>
      <c r="DK19" s="246" t="s">
        <v>552</v>
      </c>
      <c r="DL19" s="247" t="s">
        <v>325</v>
      </c>
      <c r="DM19" s="248" t="s">
        <v>241</v>
      </c>
      <c r="DN19" s="249" t="s">
        <v>602</v>
      </c>
      <c r="DO19" s="250" t="s">
        <v>603</v>
      </c>
      <c r="DP19" s="251" t="s">
        <v>604</v>
      </c>
      <c r="DQ19" s="252" t="s">
        <v>246</v>
      </c>
      <c r="DR19" s="253" t="s">
        <v>228</v>
      </c>
      <c r="DS19" s="254" t="s">
        <v>325</v>
      </c>
      <c r="DT19" s="255" t="s">
        <v>518</v>
      </c>
      <c r="DU19" s="256" t="s">
        <v>605</v>
      </c>
      <c r="DV19" s="257" t="s">
        <v>322</v>
      </c>
      <c r="DW19" s="258" t="s">
        <v>246</v>
      </c>
      <c r="DX19" s="259" t="s">
        <v>228</v>
      </c>
      <c r="DY19" s="260" t="s">
        <v>161</v>
      </c>
      <c r="DZ19" s="262" t="str">
        <f>HYPERLINK("https://my.pitchbook.com?c=184258-99", "View company online")</f>
        <v>View company online</v>
      </c>
    </row>
    <row r="20" spans="1:130" x14ac:dyDescent="0.2">
      <c r="A20" s="3" t="s">
        <v>606</v>
      </c>
      <c r="B20" s="4" t="s">
        <v>607</v>
      </c>
      <c r="C20" s="5" t="s">
        <v>138</v>
      </c>
      <c r="D20" s="6" t="s">
        <v>138</v>
      </c>
      <c r="E20" s="7" t="s">
        <v>606</v>
      </c>
      <c r="F20" s="8" t="s">
        <v>608</v>
      </c>
      <c r="G20" s="9" t="s">
        <v>301</v>
      </c>
      <c r="H20" s="10" t="s">
        <v>302</v>
      </c>
      <c r="I20" s="11" t="s">
        <v>609</v>
      </c>
      <c r="J20" s="12" t="s">
        <v>610</v>
      </c>
      <c r="K20" s="13" t="s">
        <v>434</v>
      </c>
      <c r="L20" s="14" t="s">
        <v>214</v>
      </c>
      <c r="M20" s="15">
        <v>0.26550000000000001</v>
      </c>
      <c r="N20" s="16" t="s">
        <v>255</v>
      </c>
      <c r="O20" s="17" t="s">
        <v>145</v>
      </c>
      <c r="P20" s="18" t="s">
        <v>146</v>
      </c>
      <c r="Q20" s="19" t="s">
        <v>611</v>
      </c>
      <c r="R20" s="20" t="s">
        <v>138</v>
      </c>
      <c r="S20" s="21" t="s">
        <v>138</v>
      </c>
      <c r="T20" s="22" t="s">
        <v>138</v>
      </c>
      <c r="U20" s="23">
        <v>2014</v>
      </c>
      <c r="V20" s="24" t="s">
        <v>138</v>
      </c>
      <c r="W20" s="25" t="s">
        <v>138</v>
      </c>
      <c r="X20" s="26" t="s">
        <v>612</v>
      </c>
      <c r="Y20" s="27" t="s">
        <v>138</v>
      </c>
      <c r="Z20" s="28" t="s">
        <v>138</v>
      </c>
      <c r="AA20" s="29" t="s">
        <v>138</v>
      </c>
      <c r="AB20" s="30" t="s">
        <v>138</v>
      </c>
      <c r="AC20" s="31" t="s">
        <v>138</v>
      </c>
      <c r="AD20" s="32" t="s">
        <v>138</v>
      </c>
      <c r="AE20" s="33" t="s">
        <v>613</v>
      </c>
      <c r="AF20" s="34" t="s">
        <v>614</v>
      </c>
      <c r="AG20" s="35" t="s">
        <v>615</v>
      </c>
      <c r="AH20" s="36" t="s">
        <v>616</v>
      </c>
      <c r="AI20" s="37" t="s">
        <v>617</v>
      </c>
      <c r="AJ20" s="38" t="s">
        <v>468</v>
      </c>
      <c r="AK20" s="39" t="s">
        <v>618</v>
      </c>
      <c r="AL20" s="40" t="s">
        <v>619</v>
      </c>
      <c r="AM20" s="41" t="s">
        <v>471</v>
      </c>
      <c r="AN20" s="42" t="s">
        <v>471</v>
      </c>
      <c r="AO20" s="43" t="s">
        <v>620</v>
      </c>
      <c r="AP20" s="44" t="s">
        <v>151</v>
      </c>
      <c r="AQ20" s="45" t="s">
        <v>617</v>
      </c>
      <c r="AR20" s="46" t="s">
        <v>138</v>
      </c>
      <c r="AS20" s="47" t="s">
        <v>621</v>
      </c>
      <c r="AT20" s="48" t="s">
        <v>153</v>
      </c>
      <c r="AU20" s="49" t="s">
        <v>154</v>
      </c>
      <c r="AV20" s="50" t="s">
        <v>622</v>
      </c>
      <c r="AW20" s="51" t="s">
        <v>138</v>
      </c>
      <c r="AX20" s="52" t="s">
        <v>138</v>
      </c>
      <c r="AY20" s="53" t="s">
        <v>138</v>
      </c>
      <c r="AZ20" s="54" t="s">
        <v>138</v>
      </c>
      <c r="BA20" s="55" t="s">
        <v>138</v>
      </c>
      <c r="BB20" s="56" t="s">
        <v>138</v>
      </c>
      <c r="BC20" s="57" t="s">
        <v>138</v>
      </c>
      <c r="BD20" s="58" t="s">
        <v>138</v>
      </c>
      <c r="BE20" s="59" t="s">
        <v>138</v>
      </c>
      <c r="BF20" s="60" t="s">
        <v>623</v>
      </c>
      <c r="BG20" s="61">
        <v>42153</v>
      </c>
      <c r="BH20" s="62">
        <v>0.25</v>
      </c>
      <c r="BI20" s="63" t="s">
        <v>156</v>
      </c>
      <c r="BJ20" s="64" t="s">
        <v>138</v>
      </c>
      <c r="BK20" s="65" t="s">
        <v>138</v>
      </c>
      <c r="BL20" s="66" t="s">
        <v>157</v>
      </c>
      <c r="BM20" s="67" t="s">
        <v>158</v>
      </c>
      <c r="BN20" s="68" t="s">
        <v>138</v>
      </c>
      <c r="BO20" s="69" t="s">
        <v>159</v>
      </c>
      <c r="BP20" s="70" t="s">
        <v>138</v>
      </c>
      <c r="BQ20" s="71" t="s">
        <v>138</v>
      </c>
      <c r="BR20" s="72" t="s">
        <v>138</v>
      </c>
      <c r="BS20" s="73" t="s">
        <v>160</v>
      </c>
      <c r="BT20" s="74">
        <v>43073</v>
      </c>
      <c r="BU20" s="75">
        <v>0.02</v>
      </c>
      <c r="BV20" s="76" t="s">
        <v>156</v>
      </c>
      <c r="BW20" s="77" t="s">
        <v>138</v>
      </c>
      <c r="BX20" s="78" t="s">
        <v>138</v>
      </c>
      <c r="BY20" s="79" t="s">
        <v>157</v>
      </c>
      <c r="BZ20" s="80" t="s">
        <v>158</v>
      </c>
      <c r="CA20" s="81" t="s">
        <v>138</v>
      </c>
      <c r="CB20" s="82" t="s">
        <v>159</v>
      </c>
      <c r="CC20" s="83" t="s">
        <v>138</v>
      </c>
      <c r="CD20" s="84" t="s">
        <v>138</v>
      </c>
      <c r="CE20" s="85" t="s">
        <v>138</v>
      </c>
      <c r="CF20" s="86" t="s">
        <v>207</v>
      </c>
      <c r="CG20" s="87" t="s">
        <v>323</v>
      </c>
      <c r="CH20" s="88" t="s">
        <v>624</v>
      </c>
      <c r="CI20" s="89" t="s">
        <v>228</v>
      </c>
      <c r="CJ20" s="90" t="s">
        <v>625</v>
      </c>
      <c r="CK20" s="91" t="s">
        <v>228</v>
      </c>
      <c r="CL20" s="92" t="s">
        <v>230</v>
      </c>
      <c r="CM20" s="93" t="s">
        <v>626</v>
      </c>
      <c r="CN20" s="94" t="s">
        <v>245</v>
      </c>
      <c r="CO20" s="95" t="s">
        <v>228</v>
      </c>
      <c r="CP20" s="96" t="s">
        <v>231</v>
      </c>
      <c r="CQ20" s="97" t="s">
        <v>228</v>
      </c>
      <c r="CR20" s="98" t="s">
        <v>232</v>
      </c>
      <c r="CS20" s="99" t="s">
        <v>138</v>
      </c>
      <c r="CT20" s="100" t="s">
        <v>138</v>
      </c>
      <c r="CU20" s="101" t="s">
        <v>626</v>
      </c>
      <c r="CV20" s="102" t="s">
        <v>329</v>
      </c>
      <c r="CW20" s="103" t="s">
        <v>627</v>
      </c>
      <c r="CX20" s="104" t="s">
        <v>628</v>
      </c>
      <c r="CY20" s="105" t="s">
        <v>629</v>
      </c>
      <c r="CZ20" s="106" t="s">
        <v>630</v>
      </c>
      <c r="DA20" s="107" t="s">
        <v>631</v>
      </c>
      <c r="DB20" s="108" t="s">
        <v>325</v>
      </c>
      <c r="DC20" s="109" t="s">
        <v>632</v>
      </c>
      <c r="DD20" s="110" t="s">
        <v>286</v>
      </c>
      <c r="DE20" s="111" t="s">
        <v>599</v>
      </c>
      <c r="DF20" s="112" t="s">
        <v>633</v>
      </c>
      <c r="DG20" s="113" t="s">
        <v>552</v>
      </c>
      <c r="DH20" s="114" t="s">
        <v>518</v>
      </c>
      <c r="DI20" s="115" t="s">
        <v>138</v>
      </c>
      <c r="DJ20" s="116" t="s">
        <v>138</v>
      </c>
      <c r="DK20" s="117" t="s">
        <v>632</v>
      </c>
      <c r="DL20" s="118" t="s">
        <v>452</v>
      </c>
      <c r="DM20" s="119" t="s">
        <v>634</v>
      </c>
      <c r="DN20" s="120" t="s">
        <v>635</v>
      </c>
      <c r="DO20" s="121" t="s">
        <v>636</v>
      </c>
      <c r="DP20" s="122" t="s">
        <v>138</v>
      </c>
      <c r="DQ20" s="123" t="s">
        <v>138</v>
      </c>
      <c r="DR20" s="124" t="s">
        <v>138</v>
      </c>
      <c r="DS20" s="125" t="s">
        <v>518</v>
      </c>
      <c r="DT20" s="126" t="s">
        <v>246</v>
      </c>
      <c r="DU20" s="127" t="s">
        <v>228</v>
      </c>
      <c r="DV20" s="128" t="s">
        <v>291</v>
      </c>
      <c r="DW20" s="129" t="s">
        <v>406</v>
      </c>
      <c r="DX20" s="130" t="s">
        <v>625</v>
      </c>
      <c r="DY20" s="131" t="s">
        <v>161</v>
      </c>
      <c r="DZ20" s="261" t="str">
        <f>HYPERLINK("https://my.pitchbook.com?c=117685-00", "View company online")</f>
        <v>View company online</v>
      </c>
    </row>
    <row r="21" spans="1:130" x14ac:dyDescent="0.2">
      <c r="A21" s="132" t="s">
        <v>637</v>
      </c>
      <c r="B21" s="133" t="s">
        <v>638</v>
      </c>
      <c r="C21" s="134" t="s">
        <v>138</v>
      </c>
      <c r="D21" s="135" t="s">
        <v>138</v>
      </c>
      <c r="E21" s="136" t="s">
        <v>637</v>
      </c>
      <c r="F21" s="137" t="s">
        <v>139</v>
      </c>
      <c r="G21" s="138" t="s">
        <v>140</v>
      </c>
      <c r="H21" s="139" t="s">
        <v>141</v>
      </c>
      <c r="I21" s="140" t="s">
        <v>141</v>
      </c>
      <c r="J21" s="141" t="s">
        <v>142</v>
      </c>
      <c r="K21" s="142" t="s">
        <v>138</v>
      </c>
      <c r="L21" s="143" t="s">
        <v>143</v>
      </c>
      <c r="M21" s="144">
        <v>0.67125000000000001</v>
      </c>
      <c r="N21" s="145" t="s">
        <v>144</v>
      </c>
      <c r="O21" s="146" t="s">
        <v>145</v>
      </c>
      <c r="P21" s="147" t="s">
        <v>146</v>
      </c>
      <c r="Q21" s="148" t="s">
        <v>138</v>
      </c>
      <c r="R21" s="149" t="s">
        <v>138</v>
      </c>
      <c r="S21" s="150" t="s">
        <v>138</v>
      </c>
      <c r="T21" s="151" t="s">
        <v>138</v>
      </c>
      <c r="U21" s="152">
        <v>2017</v>
      </c>
      <c r="V21" s="153" t="s">
        <v>138</v>
      </c>
      <c r="W21" s="154" t="s">
        <v>138</v>
      </c>
      <c r="X21" s="155" t="s">
        <v>194</v>
      </c>
      <c r="Y21" s="156" t="s">
        <v>138</v>
      </c>
      <c r="Z21" s="157" t="s">
        <v>138</v>
      </c>
      <c r="AA21" s="158" t="s">
        <v>138</v>
      </c>
      <c r="AB21" s="159" t="s">
        <v>138</v>
      </c>
      <c r="AC21" s="160" t="s">
        <v>138</v>
      </c>
      <c r="AD21" s="161" t="s">
        <v>138</v>
      </c>
      <c r="AE21" s="162" t="s">
        <v>639</v>
      </c>
      <c r="AF21" s="163" t="s">
        <v>640</v>
      </c>
      <c r="AG21" s="164" t="s">
        <v>641</v>
      </c>
      <c r="AH21" s="165" t="s">
        <v>138</v>
      </c>
      <c r="AI21" s="166" t="s">
        <v>642</v>
      </c>
      <c r="AJ21" s="167" t="s">
        <v>313</v>
      </c>
      <c r="AK21" s="168" t="s">
        <v>643</v>
      </c>
      <c r="AL21" s="169" t="s">
        <v>138</v>
      </c>
      <c r="AM21" s="170" t="s">
        <v>315</v>
      </c>
      <c r="AN21" s="171" t="s">
        <v>180</v>
      </c>
      <c r="AO21" s="172" t="s">
        <v>644</v>
      </c>
      <c r="AP21" s="173" t="s">
        <v>151</v>
      </c>
      <c r="AQ21" s="174" t="s">
        <v>642</v>
      </c>
      <c r="AR21" s="175" t="s">
        <v>138</v>
      </c>
      <c r="AS21" s="176" t="s">
        <v>138</v>
      </c>
      <c r="AT21" s="177" t="s">
        <v>153</v>
      </c>
      <c r="AU21" s="178" t="s">
        <v>154</v>
      </c>
      <c r="AV21" s="179" t="s">
        <v>645</v>
      </c>
      <c r="AW21" s="180" t="s">
        <v>138</v>
      </c>
      <c r="AX21" s="181" t="s">
        <v>138</v>
      </c>
      <c r="AY21" s="182" t="s">
        <v>138</v>
      </c>
      <c r="AZ21" s="183" t="s">
        <v>138</v>
      </c>
      <c r="BA21" s="184" t="s">
        <v>138</v>
      </c>
      <c r="BB21" s="185" t="s">
        <v>138</v>
      </c>
      <c r="BC21" s="186" t="s">
        <v>138</v>
      </c>
      <c r="BD21" s="187" t="s">
        <v>138</v>
      </c>
      <c r="BE21" s="188" t="s">
        <v>138</v>
      </c>
      <c r="BF21" s="189" t="s">
        <v>138</v>
      </c>
      <c r="BG21" s="190">
        <v>43073</v>
      </c>
      <c r="BH21" s="191">
        <v>0.67</v>
      </c>
      <c r="BI21" s="192" t="s">
        <v>156</v>
      </c>
      <c r="BJ21" s="193" t="s">
        <v>138</v>
      </c>
      <c r="BK21" s="194" t="s">
        <v>138</v>
      </c>
      <c r="BL21" s="195" t="s">
        <v>157</v>
      </c>
      <c r="BM21" s="196" t="s">
        <v>158</v>
      </c>
      <c r="BN21" s="197" t="s">
        <v>138</v>
      </c>
      <c r="BO21" s="198" t="s">
        <v>159</v>
      </c>
      <c r="BP21" s="199" t="s">
        <v>138</v>
      </c>
      <c r="BQ21" s="200" t="s">
        <v>138</v>
      </c>
      <c r="BR21" s="201" t="s">
        <v>138</v>
      </c>
      <c r="BS21" s="202" t="s">
        <v>160</v>
      </c>
      <c r="BT21" s="203">
        <v>43073</v>
      </c>
      <c r="BU21" s="204">
        <v>0.67</v>
      </c>
      <c r="BV21" s="205" t="s">
        <v>156</v>
      </c>
      <c r="BW21" s="206" t="s">
        <v>138</v>
      </c>
      <c r="BX21" s="207" t="s">
        <v>138</v>
      </c>
      <c r="BY21" s="208" t="s">
        <v>157</v>
      </c>
      <c r="BZ21" s="209" t="s">
        <v>158</v>
      </c>
      <c r="CA21" s="210" t="s">
        <v>138</v>
      </c>
      <c r="CB21" s="211" t="s">
        <v>159</v>
      </c>
      <c r="CC21" s="212" t="s">
        <v>138</v>
      </c>
      <c r="CD21" s="213" t="s">
        <v>138</v>
      </c>
      <c r="CE21" s="214" t="s">
        <v>138</v>
      </c>
      <c r="CF21" s="215" t="s">
        <v>160</v>
      </c>
      <c r="CG21" s="216" t="s">
        <v>138</v>
      </c>
      <c r="CH21" s="217" t="s">
        <v>138</v>
      </c>
      <c r="CI21" s="218" t="s">
        <v>138</v>
      </c>
      <c r="CJ21" s="219" t="s">
        <v>138</v>
      </c>
      <c r="CK21" s="220" t="s">
        <v>138</v>
      </c>
      <c r="CL21" s="221" t="s">
        <v>138</v>
      </c>
      <c r="CM21" s="222" t="s">
        <v>138</v>
      </c>
      <c r="CN21" s="223" t="s">
        <v>138</v>
      </c>
      <c r="CO21" s="224" t="s">
        <v>138</v>
      </c>
      <c r="CP21" s="225" t="s">
        <v>138</v>
      </c>
      <c r="CQ21" s="226" t="s">
        <v>138</v>
      </c>
      <c r="CR21" s="227" t="s">
        <v>138</v>
      </c>
      <c r="CS21" s="228" t="s">
        <v>138</v>
      </c>
      <c r="CT21" s="229" t="s">
        <v>138</v>
      </c>
      <c r="CU21" s="230" t="s">
        <v>138</v>
      </c>
      <c r="CV21" s="231" t="s">
        <v>138</v>
      </c>
      <c r="CW21" s="232" t="s">
        <v>138</v>
      </c>
      <c r="CX21" s="233" t="s">
        <v>138</v>
      </c>
      <c r="CY21" s="234" t="s">
        <v>138</v>
      </c>
      <c r="CZ21" s="235" t="s">
        <v>138</v>
      </c>
      <c r="DA21" s="236" t="s">
        <v>138</v>
      </c>
      <c r="DB21" s="237" t="s">
        <v>138</v>
      </c>
      <c r="DC21" s="238" t="s">
        <v>138</v>
      </c>
      <c r="DD21" s="239" t="s">
        <v>138</v>
      </c>
      <c r="DE21" s="240" t="s">
        <v>138</v>
      </c>
      <c r="DF21" s="241" t="s">
        <v>138</v>
      </c>
      <c r="DG21" s="242" t="s">
        <v>138</v>
      </c>
      <c r="DH21" s="243" t="s">
        <v>138</v>
      </c>
      <c r="DI21" s="244" t="s">
        <v>138</v>
      </c>
      <c r="DJ21" s="245" t="s">
        <v>138</v>
      </c>
      <c r="DK21" s="246" t="s">
        <v>138</v>
      </c>
      <c r="DL21" s="247" t="s">
        <v>138</v>
      </c>
      <c r="DM21" s="248" t="s">
        <v>138</v>
      </c>
      <c r="DN21" s="249" t="s">
        <v>138</v>
      </c>
      <c r="DO21" s="250" t="s">
        <v>138</v>
      </c>
      <c r="DP21" s="251" t="s">
        <v>138</v>
      </c>
      <c r="DQ21" s="252" t="s">
        <v>138</v>
      </c>
      <c r="DR21" s="253" t="s">
        <v>138</v>
      </c>
      <c r="DS21" s="254" t="s">
        <v>138</v>
      </c>
      <c r="DT21" s="255" t="s">
        <v>138</v>
      </c>
      <c r="DU21" s="256" t="s">
        <v>138</v>
      </c>
      <c r="DV21" s="257" t="s">
        <v>138</v>
      </c>
      <c r="DW21" s="258" t="s">
        <v>138</v>
      </c>
      <c r="DX21" s="259" t="s">
        <v>138</v>
      </c>
      <c r="DY21" s="260" t="s">
        <v>161</v>
      </c>
      <c r="DZ21" s="262" t="str">
        <f>HYPERLINK("https://my.pitchbook.com?c=222762-25", "View company online")</f>
        <v>View company online</v>
      </c>
    </row>
    <row r="22" spans="1:130" x14ac:dyDescent="0.2">
      <c r="A22" s="3" t="s">
        <v>646</v>
      </c>
      <c r="B22" s="4" t="s">
        <v>647</v>
      </c>
      <c r="C22" s="5" t="s">
        <v>138</v>
      </c>
      <c r="D22" s="6" t="s">
        <v>138</v>
      </c>
      <c r="E22" s="7" t="s">
        <v>646</v>
      </c>
      <c r="F22" s="8" t="s">
        <v>648</v>
      </c>
      <c r="G22" s="9" t="s">
        <v>301</v>
      </c>
      <c r="H22" s="10" t="s">
        <v>302</v>
      </c>
      <c r="I22" s="11" t="s">
        <v>460</v>
      </c>
      <c r="J22" s="12" t="s">
        <v>649</v>
      </c>
      <c r="K22" s="13" t="s">
        <v>574</v>
      </c>
      <c r="L22" s="14" t="s">
        <v>143</v>
      </c>
      <c r="M22" s="15">
        <v>1.1749799999999999</v>
      </c>
      <c r="N22" s="16" t="s">
        <v>255</v>
      </c>
      <c r="O22" s="17" t="s">
        <v>145</v>
      </c>
      <c r="P22" s="18" t="s">
        <v>146</v>
      </c>
      <c r="Q22" s="19" t="s">
        <v>650</v>
      </c>
      <c r="R22" s="20">
        <v>7</v>
      </c>
      <c r="S22" s="21" t="s">
        <v>138</v>
      </c>
      <c r="T22" s="22" t="s">
        <v>138</v>
      </c>
      <c r="U22" s="23">
        <v>2012</v>
      </c>
      <c r="V22" s="24" t="s">
        <v>138</v>
      </c>
      <c r="W22" s="25" t="s">
        <v>138</v>
      </c>
      <c r="X22" s="26" t="s">
        <v>542</v>
      </c>
      <c r="Y22" s="27" t="s">
        <v>138</v>
      </c>
      <c r="Z22" s="28" t="s">
        <v>138</v>
      </c>
      <c r="AA22" s="29" t="s">
        <v>138</v>
      </c>
      <c r="AB22" s="30" t="s">
        <v>138</v>
      </c>
      <c r="AC22" s="31" t="s">
        <v>138</v>
      </c>
      <c r="AD22" s="32" t="s">
        <v>138</v>
      </c>
      <c r="AE22" s="33" t="s">
        <v>651</v>
      </c>
      <c r="AF22" s="34" t="s">
        <v>652</v>
      </c>
      <c r="AG22" s="35" t="s">
        <v>482</v>
      </c>
      <c r="AH22" s="36" t="s">
        <v>653</v>
      </c>
      <c r="AI22" s="37" t="s">
        <v>654</v>
      </c>
      <c r="AJ22" s="38" t="s">
        <v>655</v>
      </c>
      <c r="AK22" s="39" t="s">
        <v>656</v>
      </c>
      <c r="AL22" s="40" t="s">
        <v>138</v>
      </c>
      <c r="AM22" s="41" t="s">
        <v>657</v>
      </c>
      <c r="AN22" s="42" t="s">
        <v>658</v>
      </c>
      <c r="AO22" s="43" t="s">
        <v>659</v>
      </c>
      <c r="AP22" s="44" t="s">
        <v>151</v>
      </c>
      <c r="AQ22" s="45" t="s">
        <v>654</v>
      </c>
      <c r="AR22" s="46" t="s">
        <v>138</v>
      </c>
      <c r="AS22" s="47" t="s">
        <v>660</v>
      </c>
      <c r="AT22" s="48" t="s">
        <v>153</v>
      </c>
      <c r="AU22" s="49" t="s">
        <v>154</v>
      </c>
      <c r="AV22" s="50" t="s">
        <v>661</v>
      </c>
      <c r="AW22" s="51" t="s">
        <v>662</v>
      </c>
      <c r="AX22" s="52">
        <v>1</v>
      </c>
      <c r="AY22" s="53" t="s">
        <v>138</v>
      </c>
      <c r="AZ22" s="54" t="s">
        <v>138</v>
      </c>
      <c r="BA22" s="55" t="s">
        <v>138</v>
      </c>
      <c r="BB22" s="56" t="s">
        <v>138</v>
      </c>
      <c r="BC22" s="57" t="s">
        <v>138</v>
      </c>
      <c r="BD22" s="58" t="s">
        <v>138</v>
      </c>
      <c r="BE22" s="59" t="s">
        <v>138</v>
      </c>
      <c r="BF22" s="60" t="s">
        <v>138</v>
      </c>
      <c r="BG22" s="61">
        <v>42549</v>
      </c>
      <c r="BH22" s="62">
        <v>0.56999999999999995</v>
      </c>
      <c r="BI22" s="63" t="s">
        <v>156</v>
      </c>
      <c r="BJ22" s="64" t="s">
        <v>138</v>
      </c>
      <c r="BK22" s="65" t="s">
        <v>138</v>
      </c>
      <c r="BL22" s="66" t="s">
        <v>157</v>
      </c>
      <c r="BM22" s="67" t="s">
        <v>158</v>
      </c>
      <c r="BN22" s="68" t="s">
        <v>138</v>
      </c>
      <c r="BO22" s="69" t="s">
        <v>159</v>
      </c>
      <c r="BP22" s="70" t="s">
        <v>138</v>
      </c>
      <c r="BQ22" s="71" t="s">
        <v>138</v>
      </c>
      <c r="BR22" s="72" t="s">
        <v>138</v>
      </c>
      <c r="BS22" s="73" t="s">
        <v>160</v>
      </c>
      <c r="BT22" s="74">
        <v>43070</v>
      </c>
      <c r="BU22" s="75">
        <v>0.6</v>
      </c>
      <c r="BV22" s="76" t="s">
        <v>156</v>
      </c>
      <c r="BW22" s="77" t="s">
        <v>138</v>
      </c>
      <c r="BX22" s="78" t="s">
        <v>138</v>
      </c>
      <c r="BY22" s="79" t="s">
        <v>157</v>
      </c>
      <c r="BZ22" s="80" t="s">
        <v>158</v>
      </c>
      <c r="CA22" s="81" t="s">
        <v>138</v>
      </c>
      <c r="CB22" s="82" t="s">
        <v>159</v>
      </c>
      <c r="CC22" s="83" t="s">
        <v>138</v>
      </c>
      <c r="CD22" s="84" t="s">
        <v>138</v>
      </c>
      <c r="CE22" s="85" t="s">
        <v>138</v>
      </c>
      <c r="CF22" s="86" t="s">
        <v>160</v>
      </c>
      <c r="CG22" s="87" t="s">
        <v>386</v>
      </c>
      <c r="CH22" s="88" t="s">
        <v>595</v>
      </c>
      <c r="CI22" s="89" t="s">
        <v>386</v>
      </c>
      <c r="CJ22" s="90" t="s">
        <v>663</v>
      </c>
      <c r="CK22" s="91" t="s">
        <v>228</v>
      </c>
      <c r="CL22" s="92" t="s">
        <v>230</v>
      </c>
      <c r="CM22" s="93" t="s">
        <v>589</v>
      </c>
      <c r="CN22" s="94" t="s">
        <v>664</v>
      </c>
      <c r="CO22" s="95" t="s">
        <v>228</v>
      </c>
      <c r="CP22" s="96" t="s">
        <v>231</v>
      </c>
      <c r="CQ22" s="97" t="s">
        <v>228</v>
      </c>
      <c r="CR22" s="98" t="s">
        <v>232</v>
      </c>
      <c r="CS22" s="99" t="s">
        <v>493</v>
      </c>
      <c r="CT22" s="100" t="s">
        <v>665</v>
      </c>
      <c r="CU22" s="101" t="s">
        <v>228</v>
      </c>
      <c r="CV22" s="102" t="s">
        <v>232</v>
      </c>
      <c r="CW22" s="103" t="s">
        <v>666</v>
      </c>
      <c r="CX22" s="104" t="s">
        <v>328</v>
      </c>
      <c r="CY22" s="105" t="s">
        <v>629</v>
      </c>
      <c r="CZ22" s="106" t="s">
        <v>667</v>
      </c>
      <c r="DA22" s="107" t="s">
        <v>668</v>
      </c>
      <c r="DB22" s="108" t="s">
        <v>229</v>
      </c>
      <c r="DC22" s="109" t="s">
        <v>600</v>
      </c>
      <c r="DD22" s="110" t="s">
        <v>232</v>
      </c>
      <c r="DE22" s="111" t="s">
        <v>669</v>
      </c>
      <c r="DF22" s="112" t="s">
        <v>292</v>
      </c>
      <c r="DG22" s="113" t="s">
        <v>670</v>
      </c>
      <c r="DH22" s="114" t="s">
        <v>671</v>
      </c>
      <c r="DI22" s="115" t="s">
        <v>326</v>
      </c>
      <c r="DJ22" s="116" t="s">
        <v>601</v>
      </c>
      <c r="DK22" s="117" t="s">
        <v>672</v>
      </c>
      <c r="DL22" s="118" t="s">
        <v>624</v>
      </c>
      <c r="DM22" s="119" t="s">
        <v>673</v>
      </c>
      <c r="DN22" s="120" t="s">
        <v>674</v>
      </c>
      <c r="DO22" s="121" t="s">
        <v>675</v>
      </c>
      <c r="DP22" s="122" t="s">
        <v>676</v>
      </c>
      <c r="DQ22" s="123" t="s">
        <v>518</v>
      </c>
      <c r="DR22" s="124" t="s">
        <v>677</v>
      </c>
      <c r="DS22" s="125" t="s">
        <v>678</v>
      </c>
      <c r="DT22" s="126" t="s">
        <v>679</v>
      </c>
      <c r="DU22" s="127" t="s">
        <v>680</v>
      </c>
      <c r="DV22" s="128" t="s">
        <v>681</v>
      </c>
      <c r="DW22" s="129" t="s">
        <v>682</v>
      </c>
      <c r="DX22" s="130" t="s">
        <v>683</v>
      </c>
      <c r="DY22" s="131" t="s">
        <v>161</v>
      </c>
      <c r="DZ22" s="261" t="str">
        <f>HYPERLINK("https://my.pitchbook.com?c=161851-96", "View company online")</f>
        <v>View company online</v>
      </c>
    </row>
    <row r="23" spans="1:130" x14ac:dyDescent="0.2">
      <c r="A23" s="132" t="s">
        <v>684</v>
      </c>
      <c r="B23" s="133" t="s">
        <v>685</v>
      </c>
      <c r="C23" s="134" t="s">
        <v>138</v>
      </c>
      <c r="D23" s="135" t="s">
        <v>138</v>
      </c>
      <c r="E23" s="136" t="s">
        <v>684</v>
      </c>
      <c r="F23" s="137" t="s">
        <v>686</v>
      </c>
      <c r="G23" s="138" t="s">
        <v>301</v>
      </c>
      <c r="H23" s="139" t="s">
        <v>302</v>
      </c>
      <c r="I23" s="140" t="s">
        <v>609</v>
      </c>
      <c r="J23" s="141" t="s">
        <v>687</v>
      </c>
      <c r="K23" s="142" t="s">
        <v>688</v>
      </c>
      <c r="L23" s="143" t="s">
        <v>143</v>
      </c>
      <c r="M23" s="144">
        <v>0.5</v>
      </c>
      <c r="N23" s="145" t="s">
        <v>255</v>
      </c>
      <c r="O23" s="146" t="s">
        <v>145</v>
      </c>
      <c r="P23" s="147" t="s">
        <v>146</v>
      </c>
      <c r="Q23" s="148" t="s">
        <v>689</v>
      </c>
      <c r="R23" s="149" t="s">
        <v>138</v>
      </c>
      <c r="S23" s="150" t="s">
        <v>138</v>
      </c>
      <c r="T23" s="151" t="s">
        <v>138</v>
      </c>
      <c r="U23" s="152">
        <v>2017</v>
      </c>
      <c r="V23" s="153" t="s">
        <v>138</v>
      </c>
      <c r="W23" s="154" t="s">
        <v>138</v>
      </c>
      <c r="X23" s="155" t="s">
        <v>194</v>
      </c>
      <c r="Y23" s="156" t="s">
        <v>138</v>
      </c>
      <c r="Z23" s="157" t="s">
        <v>138</v>
      </c>
      <c r="AA23" s="158" t="s">
        <v>138</v>
      </c>
      <c r="AB23" s="159" t="s">
        <v>138</v>
      </c>
      <c r="AC23" s="160" t="s">
        <v>138</v>
      </c>
      <c r="AD23" s="161" t="s">
        <v>138</v>
      </c>
      <c r="AE23" s="162" t="s">
        <v>690</v>
      </c>
      <c r="AF23" s="163" t="s">
        <v>691</v>
      </c>
      <c r="AG23" s="164" t="s">
        <v>692</v>
      </c>
      <c r="AH23" s="165" t="s">
        <v>693</v>
      </c>
      <c r="AI23" s="166" t="s">
        <v>694</v>
      </c>
      <c r="AJ23" s="167" t="s">
        <v>695</v>
      </c>
      <c r="AK23" s="168" t="s">
        <v>696</v>
      </c>
      <c r="AL23" s="169" t="s">
        <v>697</v>
      </c>
      <c r="AM23" s="170" t="s">
        <v>698</v>
      </c>
      <c r="AN23" s="171" t="s">
        <v>699</v>
      </c>
      <c r="AO23" s="172" t="s">
        <v>700</v>
      </c>
      <c r="AP23" s="173" t="s">
        <v>151</v>
      </c>
      <c r="AQ23" s="174" t="s">
        <v>694</v>
      </c>
      <c r="AR23" s="175" t="s">
        <v>138</v>
      </c>
      <c r="AS23" s="176" t="s">
        <v>701</v>
      </c>
      <c r="AT23" s="177" t="s">
        <v>153</v>
      </c>
      <c r="AU23" s="178" t="s">
        <v>154</v>
      </c>
      <c r="AV23" s="179" t="s">
        <v>702</v>
      </c>
      <c r="AW23" s="180" t="s">
        <v>138</v>
      </c>
      <c r="AX23" s="181" t="s">
        <v>138</v>
      </c>
      <c r="AY23" s="182" t="s">
        <v>138</v>
      </c>
      <c r="AZ23" s="183" t="s">
        <v>138</v>
      </c>
      <c r="BA23" s="184" t="s">
        <v>138</v>
      </c>
      <c r="BB23" s="185" t="s">
        <v>138</v>
      </c>
      <c r="BC23" s="186" t="s">
        <v>138</v>
      </c>
      <c r="BD23" s="187" t="s">
        <v>138</v>
      </c>
      <c r="BE23" s="188" t="s">
        <v>138</v>
      </c>
      <c r="BF23" s="189" t="s">
        <v>138</v>
      </c>
      <c r="BG23" s="190">
        <v>43070</v>
      </c>
      <c r="BH23" s="191">
        <v>0.5</v>
      </c>
      <c r="BI23" s="192" t="s">
        <v>156</v>
      </c>
      <c r="BJ23" s="193" t="s">
        <v>138</v>
      </c>
      <c r="BK23" s="194" t="s">
        <v>138</v>
      </c>
      <c r="BL23" s="195" t="s">
        <v>157</v>
      </c>
      <c r="BM23" s="196" t="s">
        <v>158</v>
      </c>
      <c r="BN23" s="197" t="s">
        <v>138</v>
      </c>
      <c r="BO23" s="198" t="s">
        <v>159</v>
      </c>
      <c r="BP23" s="199" t="s">
        <v>138</v>
      </c>
      <c r="BQ23" s="200" t="s">
        <v>138</v>
      </c>
      <c r="BR23" s="201" t="s">
        <v>138</v>
      </c>
      <c r="BS23" s="202" t="s">
        <v>160</v>
      </c>
      <c r="BT23" s="203">
        <v>43070</v>
      </c>
      <c r="BU23" s="204">
        <v>0.5</v>
      </c>
      <c r="BV23" s="205" t="s">
        <v>156</v>
      </c>
      <c r="BW23" s="206" t="s">
        <v>138</v>
      </c>
      <c r="BX23" s="207" t="s">
        <v>138</v>
      </c>
      <c r="BY23" s="208" t="s">
        <v>157</v>
      </c>
      <c r="BZ23" s="209" t="s">
        <v>158</v>
      </c>
      <c r="CA23" s="210" t="s">
        <v>138</v>
      </c>
      <c r="CB23" s="211" t="s">
        <v>159</v>
      </c>
      <c r="CC23" s="212" t="s">
        <v>138</v>
      </c>
      <c r="CD23" s="213" t="s">
        <v>138</v>
      </c>
      <c r="CE23" s="214" t="s">
        <v>138</v>
      </c>
      <c r="CF23" s="215" t="s">
        <v>160</v>
      </c>
      <c r="CG23" s="216" t="s">
        <v>138</v>
      </c>
      <c r="CH23" s="217" t="s">
        <v>138</v>
      </c>
      <c r="CI23" s="218" t="s">
        <v>138</v>
      </c>
      <c r="CJ23" s="219" t="s">
        <v>138</v>
      </c>
      <c r="CK23" s="220" t="s">
        <v>138</v>
      </c>
      <c r="CL23" s="221" t="s">
        <v>138</v>
      </c>
      <c r="CM23" s="222" t="s">
        <v>138</v>
      </c>
      <c r="CN23" s="223" t="s">
        <v>138</v>
      </c>
      <c r="CO23" s="224" t="s">
        <v>138</v>
      </c>
      <c r="CP23" s="225" t="s">
        <v>138</v>
      </c>
      <c r="CQ23" s="226" t="s">
        <v>138</v>
      </c>
      <c r="CR23" s="227" t="s">
        <v>138</v>
      </c>
      <c r="CS23" s="228" t="s">
        <v>138</v>
      </c>
      <c r="CT23" s="229" t="s">
        <v>138</v>
      </c>
      <c r="CU23" s="230" t="s">
        <v>138</v>
      </c>
      <c r="CV23" s="231" t="s">
        <v>138</v>
      </c>
      <c r="CW23" s="232" t="s">
        <v>138</v>
      </c>
      <c r="CX23" s="233" t="s">
        <v>138</v>
      </c>
      <c r="CY23" s="234" t="s">
        <v>138</v>
      </c>
      <c r="CZ23" s="235" t="s">
        <v>138</v>
      </c>
      <c r="DA23" s="236" t="s">
        <v>138</v>
      </c>
      <c r="DB23" s="237" t="s">
        <v>138</v>
      </c>
      <c r="DC23" s="238" t="s">
        <v>138</v>
      </c>
      <c r="DD23" s="239" t="s">
        <v>138</v>
      </c>
      <c r="DE23" s="240" t="s">
        <v>138</v>
      </c>
      <c r="DF23" s="241" t="s">
        <v>138</v>
      </c>
      <c r="DG23" s="242" t="s">
        <v>138</v>
      </c>
      <c r="DH23" s="243" t="s">
        <v>138</v>
      </c>
      <c r="DI23" s="244" t="s">
        <v>138</v>
      </c>
      <c r="DJ23" s="245" t="s">
        <v>138</v>
      </c>
      <c r="DK23" s="246" t="s">
        <v>138</v>
      </c>
      <c r="DL23" s="247" t="s">
        <v>138</v>
      </c>
      <c r="DM23" s="248" t="s">
        <v>138</v>
      </c>
      <c r="DN23" s="249" t="s">
        <v>138</v>
      </c>
      <c r="DO23" s="250" t="s">
        <v>138</v>
      </c>
      <c r="DP23" s="251" t="s">
        <v>138</v>
      </c>
      <c r="DQ23" s="252" t="s">
        <v>138</v>
      </c>
      <c r="DR23" s="253" t="s">
        <v>138</v>
      </c>
      <c r="DS23" s="254" t="s">
        <v>138</v>
      </c>
      <c r="DT23" s="255" t="s">
        <v>138</v>
      </c>
      <c r="DU23" s="256" t="s">
        <v>138</v>
      </c>
      <c r="DV23" s="257" t="s">
        <v>138</v>
      </c>
      <c r="DW23" s="258" t="s">
        <v>138</v>
      </c>
      <c r="DX23" s="259" t="s">
        <v>138</v>
      </c>
      <c r="DY23" s="260" t="s">
        <v>161</v>
      </c>
      <c r="DZ23" s="262" t="str">
        <f>HYPERLINK("https://my.pitchbook.com?c=222719-68", "View company online")</f>
        <v>View company online</v>
      </c>
    </row>
    <row r="24" spans="1:130" x14ac:dyDescent="0.2">
      <c r="A24" s="3" t="s">
        <v>703</v>
      </c>
      <c r="B24" s="4" t="s">
        <v>704</v>
      </c>
      <c r="C24" s="5" t="s">
        <v>138</v>
      </c>
      <c r="D24" s="6" t="s">
        <v>138</v>
      </c>
      <c r="E24" s="7" t="s">
        <v>703</v>
      </c>
      <c r="F24" s="8" t="s">
        <v>705</v>
      </c>
      <c r="G24" s="9" t="s">
        <v>301</v>
      </c>
      <c r="H24" s="10" t="s">
        <v>302</v>
      </c>
      <c r="I24" s="11" t="s">
        <v>359</v>
      </c>
      <c r="J24" s="12" t="s">
        <v>706</v>
      </c>
      <c r="K24" s="13" t="s">
        <v>707</v>
      </c>
      <c r="L24" s="14" t="s">
        <v>143</v>
      </c>
      <c r="M24" s="15">
        <v>0.7</v>
      </c>
      <c r="N24" s="16" t="s">
        <v>255</v>
      </c>
      <c r="O24" s="17" t="s">
        <v>145</v>
      </c>
      <c r="P24" s="18" t="s">
        <v>146</v>
      </c>
      <c r="Q24" s="19" t="s">
        <v>708</v>
      </c>
      <c r="R24" s="20" t="s">
        <v>138</v>
      </c>
      <c r="S24" s="21" t="s">
        <v>138</v>
      </c>
      <c r="T24" s="22" t="s">
        <v>138</v>
      </c>
      <c r="U24" s="23">
        <v>2017</v>
      </c>
      <c r="V24" s="24" t="s">
        <v>138</v>
      </c>
      <c r="W24" s="25" t="s">
        <v>138</v>
      </c>
      <c r="X24" s="26" t="s">
        <v>194</v>
      </c>
      <c r="Y24" s="27" t="s">
        <v>138</v>
      </c>
      <c r="Z24" s="28" t="s">
        <v>138</v>
      </c>
      <c r="AA24" s="29" t="s">
        <v>138</v>
      </c>
      <c r="AB24" s="30" t="s">
        <v>138</v>
      </c>
      <c r="AC24" s="31" t="s">
        <v>138</v>
      </c>
      <c r="AD24" s="32" t="s">
        <v>138</v>
      </c>
      <c r="AE24" s="33" t="s">
        <v>709</v>
      </c>
      <c r="AF24" s="34" t="s">
        <v>710</v>
      </c>
      <c r="AG24" s="35" t="s">
        <v>711</v>
      </c>
      <c r="AH24" s="36" t="s">
        <v>712</v>
      </c>
      <c r="AI24" s="37" t="s">
        <v>713</v>
      </c>
      <c r="AJ24" s="38" t="s">
        <v>714</v>
      </c>
      <c r="AK24" s="39" t="s">
        <v>715</v>
      </c>
      <c r="AL24" s="40" t="s">
        <v>138</v>
      </c>
      <c r="AM24" s="41" t="s">
        <v>716</v>
      </c>
      <c r="AN24" s="42" t="s">
        <v>717</v>
      </c>
      <c r="AO24" s="43" t="s">
        <v>718</v>
      </c>
      <c r="AP24" s="44" t="s">
        <v>151</v>
      </c>
      <c r="AQ24" s="45" t="s">
        <v>713</v>
      </c>
      <c r="AR24" s="46" t="s">
        <v>138</v>
      </c>
      <c r="AS24" s="47" t="s">
        <v>719</v>
      </c>
      <c r="AT24" s="48" t="s">
        <v>153</v>
      </c>
      <c r="AU24" s="49" t="s">
        <v>154</v>
      </c>
      <c r="AV24" s="50" t="s">
        <v>720</v>
      </c>
      <c r="AW24" s="51" t="s">
        <v>138</v>
      </c>
      <c r="AX24" s="52" t="s">
        <v>138</v>
      </c>
      <c r="AY24" s="53" t="s">
        <v>138</v>
      </c>
      <c r="AZ24" s="54" t="s">
        <v>138</v>
      </c>
      <c r="BA24" s="55" t="s">
        <v>138</v>
      </c>
      <c r="BB24" s="56" t="s">
        <v>138</v>
      </c>
      <c r="BC24" s="57" t="s">
        <v>138</v>
      </c>
      <c r="BD24" s="58" t="s">
        <v>138</v>
      </c>
      <c r="BE24" s="59" t="s">
        <v>138</v>
      </c>
      <c r="BF24" s="60" t="s">
        <v>138</v>
      </c>
      <c r="BG24" s="61">
        <v>43070</v>
      </c>
      <c r="BH24" s="62">
        <v>0.7</v>
      </c>
      <c r="BI24" s="63" t="s">
        <v>156</v>
      </c>
      <c r="BJ24" s="64" t="s">
        <v>138</v>
      </c>
      <c r="BK24" s="65" t="s">
        <v>138</v>
      </c>
      <c r="BL24" s="66" t="s">
        <v>157</v>
      </c>
      <c r="BM24" s="67" t="s">
        <v>158</v>
      </c>
      <c r="BN24" s="68" t="s">
        <v>138</v>
      </c>
      <c r="BO24" s="69" t="s">
        <v>159</v>
      </c>
      <c r="BP24" s="70" t="s">
        <v>138</v>
      </c>
      <c r="BQ24" s="71" t="s">
        <v>138</v>
      </c>
      <c r="BR24" s="72" t="s">
        <v>138</v>
      </c>
      <c r="BS24" s="73" t="s">
        <v>160</v>
      </c>
      <c r="BT24" s="74">
        <v>43070</v>
      </c>
      <c r="BU24" s="75">
        <v>0.7</v>
      </c>
      <c r="BV24" s="76" t="s">
        <v>156</v>
      </c>
      <c r="BW24" s="77" t="s">
        <v>138</v>
      </c>
      <c r="BX24" s="78" t="s">
        <v>138</v>
      </c>
      <c r="BY24" s="79" t="s">
        <v>157</v>
      </c>
      <c r="BZ24" s="80" t="s">
        <v>158</v>
      </c>
      <c r="CA24" s="81" t="s">
        <v>138</v>
      </c>
      <c r="CB24" s="82" t="s">
        <v>159</v>
      </c>
      <c r="CC24" s="83" t="s">
        <v>138</v>
      </c>
      <c r="CD24" s="84" t="s">
        <v>138</v>
      </c>
      <c r="CE24" s="85" t="s">
        <v>138</v>
      </c>
      <c r="CF24" s="86" t="s">
        <v>160</v>
      </c>
      <c r="CG24" s="87" t="s">
        <v>228</v>
      </c>
      <c r="CH24" s="88" t="s">
        <v>229</v>
      </c>
      <c r="CI24" s="89" t="s">
        <v>228</v>
      </c>
      <c r="CJ24" s="90" t="s">
        <v>228</v>
      </c>
      <c r="CK24" s="91" t="s">
        <v>228</v>
      </c>
      <c r="CL24" s="92" t="s">
        <v>230</v>
      </c>
      <c r="CM24" s="93" t="s">
        <v>138</v>
      </c>
      <c r="CN24" s="94" t="s">
        <v>138</v>
      </c>
      <c r="CO24" s="95" t="s">
        <v>228</v>
      </c>
      <c r="CP24" s="96" t="s">
        <v>231</v>
      </c>
      <c r="CQ24" s="97" t="s">
        <v>138</v>
      </c>
      <c r="CR24" s="98" t="s">
        <v>138</v>
      </c>
      <c r="CS24" s="99" t="s">
        <v>138</v>
      </c>
      <c r="CT24" s="100" t="s">
        <v>138</v>
      </c>
      <c r="CU24" s="101" t="s">
        <v>138</v>
      </c>
      <c r="CV24" s="102" t="s">
        <v>138</v>
      </c>
      <c r="CW24" s="103" t="s">
        <v>721</v>
      </c>
      <c r="CX24" s="104" t="s">
        <v>722</v>
      </c>
      <c r="CY24" s="105" t="s">
        <v>235</v>
      </c>
      <c r="CZ24" s="106" t="s">
        <v>228</v>
      </c>
      <c r="DA24" s="107" t="s">
        <v>721</v>
      </c>
      <c r="DB24" s="108" t="s">
        <v>723</v>
      </c>
      <c r="DC24" s="109" t="s">
        <v>138</v>
      </c>
      <c r="DD24" s="110" t="s">
        <v>138</v>
      </c>
      <c r="DE24" s="111" t="s">
        <v>721</v>
      </c>
      <c r="DF24" s="112" t="s">
        <v>723</v>
      </c>
      <c r="DG24" s="113" t="s">
        <v>138</v>
      </c>
      <c r="DH24" s="114" t="s">
        <v>138</v>
      </c>
      <c r="DI24" s="115" t="s">
        <v>138</v>
      </c>
      <c r="DJ24" s="116" t="s">
        <v>138</v>
      </c>
      <c r="DK24" s="117" t="s">
        <v>138</v>
      </c>
      <c r="DL24" s="118" t="s">
        <v>138</v>
      </c>
      <c r="DM24" s="119" t="s">
        <v>724</v>
      </c>
      <c r="DN24" s="120" t="s">
        <v>725</v>
      </c>
      <c r="DO24" s="121" t="s">
        <v>726</v>
      </c>
      <c r="DP24" s="122" t="s">
        <v>138</v>
      </c>
      <c r="DQ24" s="123" t="s">
        <v>138</v>
      </c>
      <c r="DR24" s="124" t="s">
        <v>138</v>
      </c>
      <c r="DS24" s="125" t="s">
        <v>138</v>
      </c>
      <c r="DT24" s="126" t="s">
        <v>138</v>
      </c>
      <c r="DU24" s="127" t="s">
        <v>138</v>
      </c>
      <c r="DV24" s="128" t="s">
        <v>138</v>
      </c>
      <c r="DW24" s="129" t="s">
        <v>138</v>
      </c>
      <c r="DX24" s="130" t="s">
        <v>138</v>
      </c>
      <c r="DY24" s="131" t="s">
        <v>161</v>
      </c>
      <c r="DZ24" s="261" t="str">
        <f>HYPERLINK("https://my.pitchbook.com?c=180002-80", "View company online")</f>
        <v>View company online</v>
      </c>
    </row>
    <row r="25" spans="1:130" x14ac:dyDescent="0.2">
      <c r="A25" s="132" t="s">
        <v>727</v>
      </c>
      <c r="B25" s="133" t="s">
        <v>728</v>
      </c>
      <c r="C25" s="134" t="s">
        <v>138</v>
      </c>
      <c r="D25" s="135" t="s">
        <v>138</v>
      </c>
      <c r="E25" s="136" t="s">
        <v>727</v>
      </c>
      <c r="F25" s="137" t="s">
        <v>729</v>
      </c>
      <c r="G25" s="138" t="s">
        <v>250</v>
      </c>
      <c r="H25" s="139" t="s">
        <v>730</v>
      </c>
      <c r="I25" s="140" t="s">
        <v>731</v>
      </c>
      <c r="J25" s="141" t="s">
        <v>732</v>
      </c>
      <c r="K25" s="142" t="s">
        <v>733</v>
      </c>
      <c r="L25" s="143" t="s">
        <v>190</v>
      </c>
      <c r="M25" s="144" t="s">
        <v>138</v>
      </c>
      <c r="N25" s="145" t="s">
        <v>255</v>
      </c>
      <c r="O25" s="146" t="s">
        <v>415</v>
      </c>
      <c r="P25" s="147" t="s">
        <v>192</v>
      </c>
      <c r="Q25" s="148" t="s">
        <v>734</v>
      </c>
      <c r="R25" s="149" t="s">
        <v>138</v>
      </c>
      <c r="S25" s="150" t="s">
        <v>138</v>
      </c>
      <c r="T25" s="151" t="s">
        <v>138</v>
      </c>
      <c r="U25" s="152" t="s">
        <v>138</v>
      </c>
      <c r="V25" s="153" t="s">
        <v>138</v>
      </c>
      <c r="W25" s="154" t="s">
        <v>138</v>
      </c>
      <c r="X25" s="155" t="s">
        <v>194</v>
      </c>
      <c r="Y25" s="156" t="s">
        <v>138</v>
      </c>
      <c r="Z25" s="157" t="s">
        <v>138</v>
      </c>
      <c r="AA25" s="158" t="s">
        <v>138</v>
      </c>
      <c r="AB25" s="159" t="s">
        <v>138</v>
      </c>
      <c r="AC25" s="160" t="s">
        <v>138</v>
      </c>
      <c r="AD25" s="161" t="s">
        <v>138</v>
      </c>
      <c r="AE25" s="162" t="s">
        <v>138</v>
      </c>
      <c r="AF25" s="163" t="s">
        <v>138</v>
      </c>
      <c r="AG25" s="164" t="s">
        <v>138</v>
      </c>
      <c r="AH25" s="165" t="s">
        <v>138</v>
      </c>
      <c r="AI25" s="166" t="s">
        <v>138</v>
      </c>
      <c r="AJ25" s="167" t="s">
        <v>735</v>
      </c>
      <c r="AK25" s="168" t="s">
        <v>138</v>
      </c>
      <c r="AL25" s="169" t="s">
        <v>138</v>
      </c>
      <c r="AM25" s="170" t="s">
        <v>736</v>
      </c>
      <c r="AN25" s="171" t="s">
        <v>737</v>
      </c>
      <c r="AO25" s="172" t="s">
        <v>138</v>
      </c>
      <c r="AP25" s="173" t="s">
        <v>151</v>
      </c>
      <c r="AQ25" s="174" t="s">
        <v>738</v>
      </c>
      <c r="AR25" s="175" t="s">
        <v>138</v>
      </c>
      <c r="AS25" s="176" t="s">
        <v>739</v>
      </c>
      <c r="AT25" s="177" t="s">
        <v>153</v>
      </c>
      <c r="AU25" s="178" t="s">
        <v>154</v>
      </c>
      <c r="AV25" s="179" t="s">
        <v>740</v>
      </c>
      <c r="AW25" s="180" t="s">
        <v>138</v>
      </c>
      <c r="AX25" s="181" t="s">
        <v>138</v>
      </c>
      <c r="AY25" s="182" t="s">
        <v>138</v>
      </c>
      <c r="AZ25" s="183" t="s">
        <v>138</v>
      </c>
      <c r="BA25" s="184" t="s">
        <v>138</v>
      </c>
      <c r="BB25" s="185" t="s">
        <v>138</v>
      </c>
      <c r="BC25" s="186" t="s">
        <v>138</v>
      </c>
      <c r="BD25" s="187" t="s">
        <v>138</v>
      </c>
      <c r="BE25" s="188" t="s">
        <v>138</v>
      </c>
      <c r="BF25" s="189" t="s">
        <v>741</v>
      </c>
      <c r="BG25" s="190">
        <v>43069</v>
      </c>
      <c r="BH25" s="191">
        <v>0.01</v>
      </c>
      <c r="BI25" s="192" t="s">
        <v>156</v>
      </c>
      <c r="BJ25" s="193" t="s">
        <v>138</v>
      </c>
      <c r="BK25" s="194" t="s">
        <v>138</v>
      </c>
      <c r="BL25" s="195" t="s">
        <v>427</v>
      </c>
      <c r="BM25" s="196" t="s">
        <v>138</v>
      </c>
      <c r="BN25" s="197" t="s">
        <v>138</v>
      </c>
      <c r="BO25" s="198" t="s">
        <v>159</v>
      </c>
      <c r="BP25" s="199" t="s">
        <v>138</v>
      </c>
      <c r="BQ25" s="200" t="s">
        <v>138</v>
      </c>
      <c r="BR25" s="201" t="s">
        <v>138</v>
      </c>
      <c r="BS25" s="202" t="s">
        <v>207</v>
      </c>
      <c r="BT25" s="203">
        <v>43069</v>
      </c>
      <c r="BU25" s="204">
        <v>0.01</v>
      </c>
      <c r="BV25" s="205" t="s">
        <v>156</v>
      </c>
      <c r="BW25" s="206" t="s">
        <v>138</v>
      </c>
      <c r="BX25" s="207" t="s">
        <v>138</v>
      </c>
      <c r="BY25" s="208" t="s">
        <v>427</v>
      </c>
      <c r="BZ25" s="209" t="s">
        <v>138</v>
      </c>
      <c r="CA25" s="210" t="s">
        <v>138</v>
      </c>
      <c r="CB25" s="211" t="s">
        <v>159</v>
      </c>
      <c r="CC25" s="212" t="s">
        <v>138</v>
      </c>
      <c r="CD25" s="213" t="s">
        <v>138</v>
      </c>
      <c r="CE25" s="214" t="s">
        <v>138</v>
      </c>
      <c r="CF25" s="215" t="s">
        <v>207</v>
      </c>
      <c r="CG25" s="216" t="s">
        <v>138</v>
      </c>
      <c r="CH25" s="217" t="s">
        <v>138</v>
      </c>
      <c r="CI25" s="218" t="s">
        <v>138</v>
      </c>
      <c r="CJ25" s="219" t="s">
        <v>138</v>
      </c>
      <c r="CK25" s="220" t="s">
        <v>138</v>
      </c>
      <c r="CL25" s="221" t="s">
        <v>138</v>
      </c>
      <c r="CM25" s="222" t="s">
        <v>138</v>
      </c>
      <c r="CN25" s="223" t="s">
        <v>138</v>
      </c>
      <c r="CO25" s="224" t="s">
        <v>138</v>
      </c>
      <c r="CP25" s="225" t="s">
        <v>138</v>
      </c>
      <c r="CQ25" s="226" t="s">
        <v>138</v>
      </c>
      <c r="CR25" s="227" t="s">
        <v>138</v>
      </c>
      <c r="CS25" s="228" t="s">
        <v>138</v>
      </c>
      <c r="CT25" s="229" t="s">
        <v>138</v>
      </c>
      <c r="CU25" s="230" t="s">
        <v>138</v>
      </c>
      <c r="CV25" s="231" t="s">
        <v>138</v>
      </c>
      <c r="CW25" s="232" t="s">
        <v>138</v>
      </c>
      <c r="CX25" s="233" t="s">
        <v>138</v>
      </c>
      <c r="CY25" s="234" t="s">
        <v>138</v>
      </c>
      <c r="CZ25" s="235" t="s">
        <v>138</v>
      </c>
      <c r="DA25" s="236" t="s">
        <v>138</v>
      </c>
      <c r="DB25" s="237" t="s">
        <v>138</v>
      </c>
      <c r="DC25" s="238" t="s">
        <v>138</v>
      </c>
      <c r="DD25" s="239" t="s">
        <v>138</v>
      </c>
      <c r="DE25" s="240" t="s">
        <v>138</v>
      </c>
      <c r="DF25" s="241" t="s">
        <v>138</v>
      </c>
      <c r="DG25" s="242" t="s">
        <v>138</v>
      </c>
      <c r="DH25" s="243" t="s">
        <v>138</v>
      </c>
      <c r="DI25" s="244" t="s">
        <v>138</v>
      </c>
      <c r="DJ25" s="245" t="s">
        <v>138</v>
      </c>
      <c r="DK25" s="246" t="s">
        <v>138</v>
      </c>
      <c r="DL25" s="247" t="s">
        <v>138</v>
      </c>
      <c r="DM25" s="248" t="s">
        <v>138</v>
      </c>
      <c r="DN25" s="249" t="s">
        <v>138</v>
      </c>
      <c r="DO25" s="250" t="s">
        <v>138</v>
      </c>
      <c r="DP25" s="251" t="s">
        <v>138</v>
      </c>
      <c r="DQ25" s="252" t="s">
        <v>138</v>
      </c>
      <c r="DR25" s="253" t="s">
        <v>138</v>
      </c>
      <c r="DS25" s="254" t="s">
        <v>138</v>
      </c>
      <c r="DT25" s="255" t="s">
        <v>138</v>
      </c>
      <c r="DU25" s="256" t="s">
        <v>138</v>
      </c>
      <c r="DV25" s="257" t="s">
        <v>138</v>
      </c>
      <c r="DW25" s="258" t="s">
        <v>138</v>
      </c>
      <c r="DX25" s="259" t="s">
        <v>138</v>
      </c>
      <c r="DY25" s="260" t="s">
        <v>161</v>
      </c>
      <c r="DZ25" s="262" t="str">
        <f>HYPERLINK("https://my.pitchbook.com?c=222687-28", "View company online")</f>
        <v>View company online</v>
      </c>
    </row>
    <row r="26" spans="1:130" x14ac:dyDescent="0.2">
      <c r="A26" s="3" t="s">
        <v>742</v>
      </c>
      <c r="B26" s="4" t="s">
        <v>743</v>
      </c>
      <c r="C26" s="5" t="s">
        <v>138</v>
      </c>
      <c r="D26" s="6" t="s">
        <v>744</v>
      </c>
      <c r="E26" s="7" t="s">
        <v>742</v>
      </c>
      <c r="F26" s="8" t="s">
        <v>745</v>
      </c>
      <c r="G26" s="9" t="s">
        <v>301</v>
      </c>
      <c r="H26" s="10" t="s">
        <v>302</v>
      </c>
      <c r="I26" s="11" t="s">
        <v>359</v>
      </c>
      <c r="J26" s="12" t="s">
        <v>746</v>
      </c>
      <c r="K26" s="13" t="s">
        <v>747</v>
      </c>
      <c r="L26" s="14" t="s">
        <v>143</v>
      </c>
      <c r="M26" s="15">
        <v>0.215</v>
      </c>
      <c r="N26" s="16" t="s">
        <v>191</v>
      </c>
      <c r="O26" s="17" t="s">
        <v>145</v>
      </c>
      <c r="P26" s="18" t="s">
        <v>146</v>
      </c>
      <c r="Q26" s="19" t="s">
        <v>748</v>
      </c>
      <c r="R26" s="20">
        <v>5</v>
      </c>
      <c r="S26" s="21" t="s">
        <v>138</v>
      </c>
      <c r="T26" s="22" t="s">
        <v>138</v>
      </c>
      <c r="U26" s="23">
        <v>2017</v>
      </c>
      <c r="V26" s="24" t="s">
        <v>138</v>
      </c>
      <c r="W26" s="25" t="s">
        <v>138</v>
      </c>
      <c r="X26" s="26" t="s">
        <v>194</v>
      </c>
      <c r="Y26" s="27" t="s">
        <v>138</v>
      </c>
      <c r="Z26" s="28" t="s">
        <v>138</v>
      </c>
      <c r="AA26" s="29" t="s">
        <v>138</v>
      </c>
      <c r="AB26" s="30" t="s">
        <v>138</v>
      </c>
      <c r="AC26" s="31" t="s">
        <v>138</v>
      </c>
      <c r="AD26" s="32" t="s">
        <v>138</v>
      </c>
      <c r="AE26" s="33" t="s">
        <v>749</v>
      </c>
      <c r="AF26" s="34" t="s">
        <v>750</v>
      </c>
      <c r="AG26" s="35" t="s">
        <v>465</v>
      </c>
      <c r="AH26" s="36" t="s">
        <v>138</v>
      </c>
      <c r="AI26" s="37" t="s">
        <v>751</v>
      </c>
      <c r="AJ26" s="38" t="s">
        <v>752</v>
      </c>
      <c r="AK26" s="39" t="s">
        <v>753</v>
      </c>
      <c r="AL26" s="40" t="s">
        <v>138</v>
      </c>
      <c r="AM26" s="41" t="s">
        <v>754</v>
      </c>
      <c r="AN26" s="42" t="s">
        <v>220</v>
      </c>
      <c r="AO26" s="43" t="s">
        <v>755</v>
      </c>
      <c r="AP26" s="44" t="s">
        <v>151</v>
      </c>
      <c r="AQ26" s="45" t="s">
        <v>751</v>
      </c>
      <c r="AR26" s="46" t="s">
        <v>138</v>
      </c>
      <c r="AS26" s="47" t="s">
        <v>138</v>
      </c>
      <c r="AT26" s="48" t="s">
        <v>153</v>
      </c>
      <c r="AU26" s="49" t="s">
        <v>154</v>
      </c>
      <c r="AV26" s="50" t="s">
        <v>756</v>
      </c>
      <c r="AW26" s="51" t="s">
        <v>138</v>
      </c>
      <c r="AX26" s="52" t="s">
        <v>138</v>
      </c>
      <c r="AY26" s="53" t="s">
        <v>138</v>
      </c>
      <c r="AZ26" s="54" t="s">
        <v>138</v>
      </c>
      <c r="BA26" s="55" t="s">
        <v>138</v>
      </c>
      <c r="BB26" s="56" t="s">
        <v>138</v>
      </c>
      <c r="BC26" s="57" t="s">
        <v>138</v>
      </c>
      <c r="BD26" s="58" t="s">
        <v>138</v>
      </c>
      <c r="BE26" s="59" t="s">
        <v>138</v>
      </c>
      <c r="BF26" s="60" t="s">
        <v>138</v>
      </c>
      <c r="BG26" s="61">
        <v>43069</v>
      </c>
      <c r="BH26" s="62">
        <v>0.22</v>
      </c>
      <c r="BI26" s="63" t="s">
        <v>156</v>
      </c>
      <c r="BJ26" s="64" t="s">
        <v>138</v>
      </c>
      <c r="BK26" s="65" t="s">
        <v>138</v>
      </c>
      <c r="BL26" s="66" t="s">
        <v>157</v>
      </c>
      <c r="BM26" s="67" t="s">
        <v>158</v>
      </c>
      <c r="BN26" s="68" t="s">
        <v>138</v>
      </c>
      <c r="BO26" s="69" t="s">
        <v>159</v>
      </c>
      <c r="BP26" s="70" t="s">
        <v>138</v>
      </c>
      <c r="BQ26" s="71" t="s">
        <v>138</v>
      </c>
      <c r="BR26" s="72" t="s">
        <v>138</v>
      </c>
      <c r="BS26" s="73" t="s">
        <v>160</v>
      </c>
      <c r="BT26" s="74">
        <v>43069</v>
      </c>
      <c r="BU26" s="75">
        <v>0.22</v>
      </c>
      <c r="BV26" s="76" t="s">
        <v>156</v>
      </c>
      <c r="BW26" s="77" t="s">
        <v>138</v>
      </c>
      <c r="BX26" s="78" t="s">
        <v>138</v>
      </c>
      <c r="BY26" s="79" t="s">
        <v>157</v>
      </c>
      <c r="BZ26" s="80" t="s">
        <v>158</v>
      </c>
      <c r="CA26" s="81" t="s">
        <v>138</v>
      </c>
      <c r="CB26" s="82" t="s">
        <v>159</v>
      </c>
      <c r="CC26" s="83" t="s">
        <v>138</v>
      </c>
      <c r="CD26" s="84" t="s">
        <v>138</v>
      </c>
      <c r="CE26" s="85" t="s">
        <v>138</v>
      </c>
      <c r="CF26" s="86" t="s">
        <v>160</v>
      </c>
      <c r="CG26" s="87" t="s">
        <v>138</v>
      </c>
      <c r="CH26" s="88" t="s">
        <v>138</v>
      </c>
      <c r="CI26" s="89" t="s">
        <v>138</v>
      </c>
      <c r="CJ26" s="90" t="s">
        <v>138</v>
      </c>
      <c r="CK26" s="91" t="s">
        <v>138</v>
      </c>
      <c r="CL26" s="92" t="s">
        <v>138</v>
      </c>
      <c r="CM26" s="93" t="s">
        <v>138</v>
      </c>
      <c r="CN26" s="94" t="s">
        <v>138</v>
      </c>
      <c r="CO26" s="95" t="s">
        <v>138</v>
      </c>
      <c r="CP26" s="96" t="s">
        <v>138</v>
      </c>
      <c r="CQ26" s="97" t="s">
        <v>138</v>
      </c>
      <c r="CR26" s="98" t="s">
        <v>138</v>
      </c>
      <c r="CS26" s="99" t="s">
        <v>138</v>
      </c>
      <c r="CT26" s="100" t="s">
        <v>138</v>
      </c>
      <c r="CU26" s="101" t="s">
        <v>138</v>
      </c>
      <c r="CV26" s="102" t="s">
        <v>138</v>
      </c>
      <c r="CW26" s="103" t="s">
        <v>138</v>
      </c>
      <c r="CX26" s="104" t="s">
        <v>138</v>
      </c>
      <c r="CY26" s="105" t="s">
        <v>138</v>
      </c>
      <c r="CZ26" s="106" t="s">
        <v>138</v>
      </c>
      <c r="DA26" s="107" t="s">
        <v>138</v>
      </c>
      <c r="DB26" s="108" t="s">
        <v>138</v>
      </c>
      <c r="DC26" s="109" t="s">
        <v>138</v>
      </c>
      <c r="DD26" s="110" t="s">
        <v>138</v>
      </c>
      <c r="DE26" s="111" t="s">
        <v>138</v>
      </c>
      <c r="DF26" s="112" t="s">
        <v>138</v>
      </c>
      <c r="DG26" s="113" t="s">
        <v>138</v>
      </c>
      <c r="DH26" s="114" t="s">
        <v>138</v>
      </c>
      <c r="DI26" s="115" t="s">
        <v>138</v>
      </c>
      <c r="DJ26" s="116" t="s">
        <v>138</v>
      </c>
      <c r="DK26" s="117" t="s">
        <v>138</v>
      </c>
      <c r="DL26" s="118" t="s">
        <v>138</v>
      </c>
      <c r="DM26" s="119" t="s">
        <v>138</v>
      </c>
      <c r="DN26" s="120" t="s">
        <v>138</v>
      </c>
      <c r="DO26" s="121" t="s">
        <v>138</v>
      </c>
      <c r="DP26" s="122" t="s">
        <v>138</v>
      </c>
      <c r="DQ26" s="123" t="s">
        <v>138</v>
      </c>
      <c r="DR26" s="124" t="s">
        <v>138</v>
      </c>
      <c r="DS26" s="125" t="s">
        <v>138</v>
      </c>
      <c r="DT26" s="126" t="s">
        <v>138</v>
      </c>
      <c r="DU26" s="127" t="s">
        <v>138</v>
      </c>
      <c r="DV26" s="128" t="s">
        <v>138</v>
      </c>
      <c r="DW26" s="129" t="s">
        <v>138</v>
      </c>
      <c r="DX26" s="130" t="s">
        <v>138</v>
      </c>
      <c r="DY26" s="131" t="s">
        <v>161</v>
      </c>
      <c r="DZ26" s="261" t="str">
        <f>HYPERLINK("https://my.pitchbook.com?c=222738-67", "View company online")</f>
        <v>View company online</v>
      </c>
    </row>
    <row r="27" spans="1:130" x14ac:dyDescent="0.2">
      <c r="A27" s="132" t="s">
        <v>757</v>
      </c>
      <c r="B27" s="133" t="s">
        <v>758</v>
      </c>
      <c r="C27" s="134" t="s">
        <v>138</v>
      </c>
      <c r="D27" s="135" t="s">
        <v>138</v>
      </c>
      <c r="E27" s="136" t="s">
        <v>757</v>
      </c>
      <c r="F27" s="137" t="s">
        <v>139</v>
      </c>
      <c r="G27" s="138" t="s">
        <v>140</v>
      </c>
      <c r="H27" s="139" t="s">
        <v>141</v>
      </c>
      <c r="I27" s="140" t="s">
        <v>141</v>
      </c>
      <c r="J27" s="141" t="s">
        <v>142</v>
      </c>
      <c r="K27" s="142" t="s">
        <v>138</v>
      </c>
      <c r="L27" s="143" t="s">
        <v>143</v>
      </c>
      <c r="M27" s="144">
        <v>5.0000000000000001E-3</v>
      </c>
      <c r="N27" s="145" t="s">
        <v>144</v>
      </c>
      <c r="O27" s="146" t="s">
        <v>145</v>
      </c>
      <c r="P27" s="147" t="s">
        <v>146</v>
      </c>
      <c r="Q27" s="148" t="s">
        <v>138</v>
      </c>
      <c r="R27" s="149" t="s">
        <v>138</v>
      </c>
      <c r="S27" s="150" t="s">
        <v>138</v>
      </c>
      <c r="T27" s="151" t="s">
        <v>138</v>
      </c>
      <c r="U27" s="152">
        <v>2017</v>
      </c>
      <c r="V27" s="153" t="s">
        <v>138</v>
      </c>
      <c r="W27" s="154" t="s">
        <v>138</v>
      </c>
      <c r="X27" s="155" t="s">
        <v>194</v>
      </c>
      <c r="Y27" s="156" t="s">
        <v>138</v>
      </c>
      <c r="Z27" s="157" t="s">
        <v>138</v>
      </c>
      <c r="AA27" s="158" t="s">
        <v>138</v>
      </c>
      <c r="AB27" s="159" t="s">
        <v>138</v>
      </c>
      <c r="AC27" s="160" t="s">
        <v>138</v>
      </c>
      <c r="AD27" s="161" t="s">
        <v>138</v>
      </c>
      <c r="AE27" s="162" t="s">
        <v>759</v>
      </c>
      <c r="AF27" s="163" t="s">
        <v>760</v>
      </c>
      <c r="AG27" s="164" t="s">
        <v>438</v>
      </c>
      <c r="AH27" s="165" t="s">
        <v>138</v>
      </c>
      <c r="AI27" s="166" t="s">
        <v>761</v>
      </c>
      <c r="AJ27" s="167" t="s">
        <v>762</v>
      </c>
      <c r="AK27" s="168" t="s">
        <v>763</v>
      </c>
      <c r="AL27" s="169" t="s">
        <v>764</v>
      </c>
      <c r="AM27" s="170" t="s">
        <v>765</v>
      </c>
      <c r="AN27" s="171" t="s">
        <v>220</v>
      </c>
      <c r="AO27" s="172" t="s">
        <v>766</v>
      </c>
      <c r="AP27" s="173" t="s">
        <v>151</v>
      </c>
      <c r="AQ27" s="174" t="s">
        <v>761</v>
      </c>
      <c r="AR27" s="175" t="s">
        <v>138</v>
      </c>
      <c r="AS27" s="176" t="s">
        <v>138</v>
      </c>
      <c r="AT27" s="177" t="s">
        <v>153</v>
      </c>
      <c r="AU27" s="178" t="s">
        <v>154</v>
      </c>
      <c r="AV27" s="179" t="s">
        <v>767</v>
      </c>
      <c r="AW27" s="180" t="s">
        <v>138</v>
      </c>
      <c r="AX27" s="181" t="s">
        <v>138</v>
      </c>
      <c r="AY27" s="182" t="s">
        <v>138</v>
      </c>
      <c r="AZ27" s="183" t="s">
        <v>138</v>
      </c>
      <c r="BA27" s="184" t="s">
        <v>138</v>
      </c>
      <c r="BB27" s="185" t="s">
        <v>138</v>
      </c>
      <c r="BC27" s="186" t="s">
        <v>138</v>
      </c>
      <c r="BD27" s="187" t="s">
        <v>138</v>
      </c>
      <c r="BE27" s="188" t="s">
        <v>138</v>
      </c>
      <c r="BF27" s="189" t="s">
        <v>138</v>
      </c>
      <c r="BG27" s="190">
        <v>43069</v>
      </c>
      <c r="BH27" s="191">
        <v>0.01</v>
      </c>
      <c r="BI27" s="192" t="s">
        <v>156</v>
      </c>
      <c r="BJ27" s="193" t="s">
        <v>138</v>
      </c>
      <c r="BK27" s="194" t="s">
        <v>138</v>
      </c>
      <c r="BL27" s="195" t="s">
        <v>157</v>
      </c>
      <c r="BM27" s="196" t="s">
        <v>158</v>
      </c>
      <c r="BN27" s="197" t="s">
        <v>138</v>
      </c>
      <c r="BO27" s="198" t="s">
        <v>159</v>
      </c>
      <c r="BP27" s="199" t="s">
        <v>138</v>
      </c>
      <c r="BQ27" s="200" t="s">
        <v>138</v>
      </c>
      <c r="BR27" s="201" t="s">
        <v>138</v>
      </c>
      <c r="BS27" s="202" t="s">
        <v>160</v>
      </c>
      <c r="BT27" s="203">
        <v>43069</v>
      </c>
      <c r="BU27" s="204">
        <v>0.01</v>
      </c>
      <c r="BV27" s="205" t="s">
        <v>156</v>
      </c>
      <c r="BW27" s="206" t="s">
        <v>138</v>
      </c>
      <c r="BX27" s="207" t="s">
        <v>138</v>
      </c>
      <c r="BY27" s="208" t="s">
        <v>157</v>
      </c>
      <c r="BZ27" s="209" t="s">
        <v>158</v>
      </c>
      <c r="CA27" s="210" t="s">
        <v>138</v>
      </c>
      <c r="CB27" s="211" t="s">
        <v>159</v>
      </c>
      <c r="CC27" s="212" t="s">
        <v>138</v>
      </c>
      <c r="CD27" s="213" t="s">
        <v>138</v>
      </c>
      <c r="CE27" s="214" t="s">
        <v>138</v>
      </c>
      <c r="CF27" s="215" t="s">
        <v>160</v>
      </c>
      <c r="CG27" s="216" t="s">
        <v>138</v>
      </c>
      <c r="CH27" s="217" t="s">
        <v>138</v>
      </c>
      <c r="CI27" s="218" t="s">
        <v>138</v>
      </c>
      <c r="CJ27" s="219" t="s">
        <v>138</v>
      </c>
      <c r="CK27" s="220" t="s">
        <v>138</v>
      </c>
      <c r="CL27" s="221" t="s">
        <v>138</v>
      </c>
      <c r="CM27" s="222" t="s">
        <v>138</v>
      </c>
      <c r="CN27" s="223" t="s">
        <v>138</v>
      </c>
      <c r="CO27" s="224" t="s">
        <v>138</v>
      </c>
      <c r="CP27" s="225" t="s">
        <v>138</v>
      </c>
      <c r="CQ27" s="226" t="s">
        <v>138</v>
      </c>
      <c r="CR27" s="227" t="s">
        <v>138</v>
      </c>
      <c r="CS27" s="228" t="s">
        <v>138</v>
      </c>
      <c r="CT27" s="229" t="s">
        <v>138</v>
      </c>
      <c r="CU27" s="230" t="s">
        <v>138</v>
      </c>
      <c r="CV27" s="231" t="s">
        <v>138</v>
      </c>
      <c r="CW27" s="232" t="s">
        <v>138</v>
      </c>
      <c r="CX27" s="233" t="s">
        <v>138</v>
      </c>
      <c r="CY27" s="234" t="s">
        <v>138</v>
      </c>
      <c r="CZ27" s="235" t="s">
        <v>138</v>
      </c>
      <c r="DA27" s="236" t="s">
        <v>138</v>
      </c>
      <c r="DB27" s="237" t="s">
        <v>138</v>
      </c>
      <c r="DC27" s="238" t="s">
        <v>138</v>
      </c>
      <c r="DD27" s="239" t="s">
        <v>138</v>
      </c>
      <c r="DE27" s="240" t="s">
        <v>138</v>
      </c>
      <c r="DF27" s="241" t="s">
        <v>138</v>
      </c>
      <c r="DG27" s="242" t="s">
        <v>138</v>
      </c>
      <c r="DH27" s="243" t="s">
        <v>138</v>
      </c>
      <c r="DI27" s="244" t="s">
        <v>138</v>
      </c>
      <c r="DJ27" s="245" t="s">
        <v>138</v>
      </c>
      <c r="DK27" s="246" t="s">
        <v>138</v>
      </c>
      <c r="DL27" s="247" t="s">
        <v>138</v>
      </c>
      <c r="DM27" s="248" t="s">
        <v>138</v>
      </c>
      <c r="DN27" s="249" t="s">
        <v>138</v>
      </c>
      <c r="DO27" s="250" t="s">
        <v>138</v>
      </c>
      <c r="DP27" s="251" t="s">
        <v>138</v>
      </c>
      <c r="DQ27" s="252" t="s">
        <v>138</v>
      </c>
      <c r="DR27" s="253" t="s">
        <v>138</v>
      </c>
      <c r="DS27" s="254" t="s">
        <v>138</v>
      </c>
      <c r="DT27" s="255" t="s">
        <v>138</v>
      </c>
      <c r="DU27" s="256" t="s">
        <v>138</v>
      </c>
      <c r="DV27" s="257" t="s">
        <v>138</v>
      </c>
      <c r="DW27" s="258" t="s">
        <v>138</v>
      </c>
      <c r="DX27" s="259" t="s">
        <v>138</v>
      </c>
      <c r="DY27" s="260" t="s">
        <v>161</v>
      </c>
      <c r="DZ27" s="262" t="str">
        <f>HYPERLINK("https://my.pitchbook.com?c=222738-76", "View company online")</f>
        <v>View company online</v>
      </c>
    </row>
    <row r="28" spans="1:130" x14ac:dyDescent="0.2">
      <c r="A28" s="3" t="s">
        <v>768</v>
      </c>
      <c r="B28" s="4" t="s">
        <v>769</v>
      </c>
      <c r="C28" s="5" t="s">
        <v>138</v>
      </c>
      <c r="D28" s="6" t="s">
        <v>138</v>
      </c>
      <c r="E28" s="7" t="s">
        <v>768</v>
      </c>
      <c r="F28" s="8" t="s">
        <v>139</v>
      </c>
      <c r="G28" s="9" t="s">
        <v>140</v>
      </c>
      <c r="H28" s="10" t="s">
        <v>141</v>
      </c>
      <c r="I28" s="11" t="s">
        <v>141</v>
      </c>
      <c r="J28" s="12" t="s">
        <v>142</v>
      </c>
      <c r="K28" s="13" t="s">
        <v>138</v>
      </c>
      <c r="L28" s="14" t="s">
        <v>143</v>
      </c>
      <c r="M28" s="15">
        <v>0.35</v>
      </c>
      <c r="N28" s="16" t="s">
        <v>144</v>
      </c>
      <c r="O28" s="17" t="s">
        <v>145</v>
      </c>
      <c r="P28" s="18" t="s">
        <v>146</v>
      </c>
      <c r="Q28" s="19" t="s">
        <v>138</v>
      </c>
      <c r="R28" s="20" t="s">
        <v>138</v>
      </c>
      <c r="S28" s="21" t="s">
        <v>138</v>
      </c>
      <c r="T28" s="22" t="s">
        <v>138</v>
      </c>
      <c r="U28" s="23">
        <v>2017</v>
      </c>
      <c r="V28" s="24" t="s">
        <v>138</v>
      </c>
      <c r="W28" s="25" t="s">
        <v>138</v>
      </c>
      <c r="X28" s="26" t="s">
        <v>194</v>
      </c>
      <c r="Y28" s="27" t="s">
        <v>138</v>
      </c>
      <c r="Z28" s="28" t="s">
        <v>138</v>
      </c>
      <c r="AA28" s="29" t="s">
        <v>138</v>
      </c>
      <c r="AB28" s="30" t="s">
        <v>138</v>
      </c>
      <c r="AC28" s="31" t="s">
        <v>138</v>
      </c>
      <c r="AD28" s="32" t="s">
        <v>138</v>
      </c>
      <c r="AE28" s="33" t="s">
        <v>770</v>
      </c>
      <c r="AF28" s="34" t="s">
        <v>771</v>
      </c>
      <c r="AG28" s="35" t="s">
        <v>197</v>
      </c>
      <c r="AH28" s="36" t="s">
        <v>138</v>
      </c>
      <c r="AI28" s="37" t="s">
        <v>772</v>
      </c>
      <c r="AJ28" s="38" t="s">
        <v>773</v>
      </c>
      <c r="AK28" s="39" t="s">
        <v>774</v>
      </c>
      <c r="AL28" s="40" t="s">
        <v>775</v>
      </c>
      <c r="AM28" s="41" t="s">
        <v>776</v>
      </c>
      <c r="AN28" s="42" t="s">
        <v>658</v>
      </c>
      <c r="AO28" s="43" t="s">
        <v>777</v>
      </c>
      <c r="AP28" s="44" t="s">
        <v>151</v>
      </c>
      <c r="AQ28" s="45" t="s">
        <v>772</v>
      </c>
      <c r="AR28" s="46" t="s">
        <v>138</v>
      </c>
      <c r="AS28" s="47" t="s">
        <v>138</v>
      </c>
      <c r="AT28" s="48" t="s">
        <v>153</v>
      </c>
      <c r="AU28" s="49" t="s">
        <v>154</v>
      </c>
      <c r="AV28" s="50" t="s">
        <v>778</v>
      </c>
      <c r="AW28" s="51" t="s">
        <v>138</v>
      </c>
      <c r="AX28" s="52" t="s">
        <v>138</v>
      </c>
      <c r="AY28" s="53" t="s">
        <v>138</v>
      </c>
      <c r="AZ28" s="54" t="s">
        <v>138</v>
      </c>
      <c r="BA28" s="55" t="s">
        <v>138</v>
      </c>
      <c r="BB28" s="56" t="s">
        <v>138</v>
      </c>
      <c r="BC28" s="57" t="s">
        <v>138</v>
      </c>
      <c r="BD28" s="58" t="s">
        <v>138</v>
      </c>
      <c r="BE28" s="59" t="s">
        <v>138</v>
      </c>
      <c r="BF28" s="60" t="s">
        <v>138</v>
      </c>
      <c r="BG28" s="61">
        <v>43069</v>
      </c>
      <c r="BH28" s="62">
        <v>0.35</v>
      </c>
      <c r="BI28" s="63" t="s">
        <v>156</v>
      </c>
      <c r="BJ28" s="64" t="s">
        <v>138</v>
      </c>
      <c r="BK28" s="65" t="s">
        <v>138</v>
      </c>
      <c r="BL28" s="66" t="s">
        <v>157</v>
      </c>
      <c r="BM28" s="67" t="s">
        <v>158</v>
      </c>
      <c r="BN28" s="68" t="s">
        <v>138</v>
      </c>
      <c r="BO28" s="69" t="s">
        <v>159</v>
      </c>
      <c r="BP28" s="70" t="s">
        <v>138</v>
      </c>
      <c r="BQ28" s="71" t="s">
        <v>138</v>
      </c>
      <c r="BR28" s="72" t="s">
        <v>138</v>
      </c>
      <c r="BS28" s="73" t="s">
        <v>160</v>
      </c>
      <c r="BT28" s="74">
        <v>43069</v>
      </c>
      <c r="BU28" s="75">
        <v>0.35</v>
      </c>
      <c r="BV28" s="76" t="s">
        <v>156</v>
      </c>
      <c r="BW28" s="77" t="s">
        <v>138</v>
      </c>
      <c r="BX28" s="78" t="s">
        <v>138</v>
      </c>
      <c r="BY28" s="79" t="s">
        <v>157</v>
      </c>
      <c r="BZ28" s="80" t="s">
        <v>158</v>
      </c>
      <c r="CA28" s="81" t="s">
        <v>138</v>
      </c>
      <c r="CB28" s="82" t="s">
        <v>159</v>
      </c>
      <c r="CC28" s="83" t="s">
        <v>138</v>
      </c>
      <c r="CD28" s="84" t="s">
        <v>138</v>
      </c>
      <c r="CE28" s="85" t="s">
        <v>138</v>
      </c>
      <c r="CF28" s="86" t="s">
        <v>160</v>
      </c>
      <c r="CG28" s="87" t="s">
        <v>138</v>
      </c>
      <c r="CH28" s="88" t="s">
        <v>138</v>
      </c>
      <c r="CI28" s="89" t="s">
        <v>138</v>
      </c>
      <c r="CJ28" s="90" t="s">
        <v>138</v>
      </c>
      <c r="CK28" s="91" t="s">
        <v>138</v>
      </c>
      <c r="CL28" s="92" t="s">
        <v>138</v>
      </c>
      <c r="CM28" s="93" t="s">
        <v>138</v>
      </c>
      <c r="CN28" s="94" t="s">
        <v>138</v>
      </c>
      <c r="CO28" s="95" t="s">
        <v>138</v>
      </c>
      <c r="CP28" s="96" t="s">
        <v>138</v>
      </c>
      <c r="CQ28" s="97" t="s">
        <v>138</v>
      </c>
      <c r="CR28" s="98" t="s">
        <v>138</v>
      </c>
      <c r="CS28" s="99" t="s">
        <v>138</v>
      </c>
      <c r="CT28" s="100" t="s">
        <v>138</v>
      </c>
      <c r="CU28" s="101" t="s">
        <v>138</v>
      </c>
      <c r="CV28" s="102" t="s">
        <v>138</v>
      </c>
      <c r="CW28" s="103" t="s">
        <v>138</v>
      </c>
      <c r="CX28" s="104" t="s">
        <v>138</v>
      </c>
      <c r="CY28" s="105" t="s">
        <v>138</v>
      </c>
      <c r="CZ28" s="106" t="s">
        <v>138</v>
      </c>
      <c r="DA28" s="107" t="s">
        <v>138</v>
      </c>
      <c r="DB28" s="108" t="s">
        <v>138</v>
      </c>
      <c r="DC28" s="109" t="s">
        <v>138</v>
      </c>
      <c r="DD28" s="110" t="s">
        <v>138</v>
      </c>
      <c r="DE28" s="111" t="s">
        <v>138</v>
      </c>
      <c r="DF28" s="112" t="s">
        <v>138</v>
      </c>
      <c r="DG28" s="113" t="s">
        <v>138</v>
      </c>
      <c r="DH28" s="114" t="s">
        <v>138</v>
      </c>
      <c r="DI28" s="115" t="s">
        <v>138</v>
      </c>
      <c r="DJ28" s="116" t="s">
        <v>138</v>
      </c>
      <c r="DK28" s="117" t="s">
        <v>138</v>
      </c>
      <c r="DL28" s="118" t="s">
        <v>138</v>
      </c>
      <c r="DM28" s="119" t="s">
        <v>138</v>
      </c>
      <c r="DN28" s="120" t="s">
        <v>138</v>
      </c>
      <c r="DO28" s="121" t="s">
        <v>138</v>
      </c>
      <c r="DP28" s="122" t="s">
        <v>138</v>
      </c>
      <c r="DQ28" s="123" t="s">
        <v>138</v>
      </c>
      <c r="DR28" s="124" t="s">
        <v>138</v>
      </c>
      <c r="DS28" s="125" t="s">
        <v>138</v>
      </c>
      <c r="DT28" s="126" t="s">
        <v>138</v>
      </c>
      <c r="DU28" s="127" t="s">
        <v>138</v>
      </c>
      <c r="DV28" s="128" t="s">
        <v>138</v>
      </c>
      <c r="DW28" s="129" t="s">
        <v>138</v>
      </c>
      <c r="DX28" s="130" t="s">
        <v>138</v>
      </c>
      <c r="DY28" s="131" t="s">
        <v>161</v>
      </c>
      <c r="DZ28" s="261" t="str">
        <f>HYPERLINK("https://my.pitchbook.com?c=222737-41", "View company online")</f>
        <v>View company online</v>
      </c>
    </row>
    <row r="29" spans="1:130" x14ac:dyDescent="0.2">
      <c r="A29" s="132" t="s">
        <v>779</v>
      </c>
      <c r="B29" s="133" t="s">
        <v>780</v>
      </c>
      <c r="C29" s="134" t="s">
        <v>138</v>
      </c>
      <c r="D29" s="135" t="s">
        <v>138</v>
      </c>
      <c r="E29" s="136" t="s">
        <v>779</v>
      </c>
      <c r="F29" s="137" t="s">
        <v>139</v>
      </c>
      <c r="G29" s="138" t="s">
        <v>140</v>
      </c>
      <c r="H29" s="139" t="s">
        <v>141</v>
      </c>
      <c r="I29" s="140" t="s">
        <v>141</v>
      </c>
      <c r="J29" s="141" t="s">
        <v>142</v>
      </c>
      <c r="K29" s="142" t="s">
        <v>138</v>
      </c>
      <c r="L29" s="143" t="s">
        <v>143</v>
      </c>
      <c r="M29" s="144">
        <v>2.5000000000000001E-2</v>
      </c>
      <c r="N29" s="145" t="s">
        <v>144</v>
      </c>
      <c r="O29" s="146" t="s">
        <v>145</v>
      </c>
      <c r="P29" s="147" t="s">
        <v>146</v>
      </c>
      <c r="Q29" s="148" t="s">
        <v>138</v>
      </c>
      <c r="R29" s="149" t="s">
        <v>138</v>
      </c>
      <c r="S29" s="150" t="s">
        <v>138</v>
      </c>
      <c r="T29" s="151" t="s">
        <v>138</v>
      </c>
      <c r="U29" s="152">
        <v>2017</v>
      </c>
      <c r="V29" s="153" t="s">
        <v>138</v>
      </c>
      <c r="W29" s="154" t="s">
        <v>138</v>
      </c>
      <c r="X29" s="155" t="s">
        <v>194</v>
      </c>
      <c r="Y29" s="156" t="s">
        <v>138</v>
      </c>
      <c r="Z29" s="157" t="s">
        <v>138</v>
      </c>
      <c r="AA29" s="158" t="s">
        <v>138</v>
      </c>
      <c r="AB29" s="159" t="s">
        <v>138</v>
      </c>
      <c r="AC29" s="160" t="s">
        <v>138</v>
      </c>
      <c r="AD29" s="161" t="s">
        <v>138</v>
      </c>
      <c r="AE29" s="162" t="s">
        <v>781</v>
      </c>
      <c r="AF29" s="163" t="s">
        <v>782</v>
      </c>
      <c r="AG29" s="164" t="s">
        <v>335</v>
      </c>
      <c r="AH29" s="165" t="s">
        <v>138</v>
      </c>
      <c r="AI29" s="166" t="s">
        <v>783</v>
      </c>
      <c r="AJ29" s="167" t="s">
        <v>773</v>
      </c>
      <c r="AK29" s="168" t="s">
        <v>784</v>
      </c>
      <c r="AL29" s="169" t="s">
        <v>785</v>
      </c>
      <c r="AM29" s="170" t="s">
        <v>776</v>
      </c>
      <c r="AN29" s="171" t="s">
        <v>658</v>
      </c>
      <c r="AO29" s="172" t="s">
        <v>786</v>
      </c>
      <c r="AP29" s="173" t="s">
        <v>151</v>
      </c>
      <c r="AQ29" s="174" t="s">
        <v>783</v>
      </c>
      <c r="AR29" s="175" t="s">
        <v>138</v>
      </c>
      <c r="AS29" s="176" t="s">
        <v>138</v>
      </c>
      <c r="AT29" s="177" t="s">
        <v>153</v>
      </c>
      <c r="AU29" s="178" t="s">
        <v>154</v>
      </c>
      <c r="AV29" s="179" t="s">
        <v>787</v>
      </c>
      <c r="AW29" s="180" t="s">
        <v>138</v>
      </c>
      <c r="AX29" s="181" t="s">
        <v>138</v>
      </c>
      <c r="AY29" s="182" t="s">
        <v>138</v>
      </c>
      <c r="AZ29" s="183" t="s">
        <v>138</v>
      </c>
      <c r="BA29" s="184" t="s">
        <v>138</v>
      </c>
      <c r="BB29" s="185" t="s">
        <v>138</v>
      </c>
      <c r="BC29" s="186" t="s">
        <v>138</v>
      </c>
      <c r="BD29" s="187" t="s">
        <v>138</v>
      </c>
      <c r="BE29" s="188" t="s">
        <v>138</v>
      </c>
      <c r="BF29" s="189" t="s">
        <v>138</v>
      </c>
      <c r="BG29" s="190">
        <v>43069</v>
      </c>
      <c r="BH29" s="191">
        <v>0.03</v>
      </c>
      <c r="BI29" s="192" t="s">
        <v>156</v>
      </c>
      <c r="BJ29" s="193" t="s">
        <v>138</v>
      </c>
      <c r="BK29" s="194" t="s">
        <v>138</v>
      </c>
      <c r="BL29" s="195" t="s">
        <v>157</v>
      </c>
      <c r="BM29" s="196" t="s">
        <v>158</v>
      </c>
      <c r="BN29" s="197" t="s">
        <v>138</v>
      </c>
      <c r="BO29" s="198" t="s">
        <v>159</v>
      </c>
      <c r="BP29" s="199" t="s">
        <v>138</v>
      </c>
      <c r="BQ29" s="200" t="s">
        <v>138</v>
      </c>
      <c r="BR29" s="201" t="s">
        <v>138</v>
      </c>
      <c r="BS29" s="202" t="s">
        <v>160</v>
      </c>
      <c r="BT29" s="203">
        <v>43069</v>
      </c>
      <c r="BU29" s="204">
        <v>0.03</v>
      </c>
      <c r="BV29" s="205" t="s">
        <v>156</v>
      </c>
      <c r="BW29" s="206" t="s">
        <v>138</v>
      </c>
      <c r="BX29" s="207" t="s">
        <v>138</v>
      </c>
      <c r="BY29" s="208" t="s">
        <v>157</v>
      </c>
      <c r="BZ29" s="209" t="s">
        <v>158</v>
      </c>
      <c r="CA29" s="210" t="s">
        <v>138</v>
      </c>
      <c r="CB29" s="211" t="s">
        <v>159</v>
      </c>
      <c r="CC29" s="212" t="s">
        <v>138</v>
      </c>
      <c r="CD29" s="213" t="s">
        <v>138</v>
      </c>
      <c r="CE29" s="214" t="s">
        <v>138</v>
      </c>
      <c r="CF29" s="215" t="s">
        <v>160</v>
      </c>
      <c r="CG29" s="216" t="s">
        <v>138</v>
      </c>
      <c r="CH29" s="217" t="s">
        <v>138</v>
      </c>
      <c r="CI29" s="218" t="s">
        <v>138</v>
      </c>
      <c r="CJ29" s="219" t="s">
        <v>138</v>
      </c>
      <c r="CK29" s="220" t="s">
        <v>138</v>
      </c>
      <c r="CL29" s="221" t="s">
        <v>138</v>
      </c>
      <c r="CM29" s="222" t="s">
        <v>138</v>
      </c>
      <c r="CN29" s="223" t="s">
        <v>138</v>
      </c>
      <c r="CO29" s="224" t="s">
        <v>138</v>
      </c>
      <c r="CP29" s="225" t="s">
        <v>138</v>
      </c>
      <c r="CQ29" s="226" t="s">
        <v>138</v>
      </c>
      <c r="CR29" s="227" t="s">
        <v>138</v>
      </c>
      <c r="CS29" s="228" t="s">
        <v>138</v>
      </c>
      <c r="CT29" s="229" t="s">
        <v>138</v>
      </c>
      <c r="CU29" s="230" t="s">
        <v>138</v>
      </c>
      <c r="CV29" s="231" t="s">
        <v>138</v>
      </c>
      <c r="CW29" s="232" t="s">
        <v>138</v>
      </c>
      <c r="CX29" s="233" t="s">
        <v>138</v>
      </c>
      <c r="CY29" s="234" t="s">
        <v>138</v>
      </c>
      <c r="CZ29" s="235" t="s">
        <v>138</v>
      </c>
      <c r="DA29" s="236" t="s">
        <v>138</v>
      </c>
      <c r="DB29" s="237" t="s">
        <v>138</v>
      </c>
      <c r="DC29" s="238" t="s">
        <v>138</v>
      </c>
      <c r="DD29" s="239" t="s">
        <v>138</v>
      </c>
      <c r="DE29" s="240" t="s">
        <v>138</v>
      </c>
      <c r="DF29" s="241" t="s">
        <v>138</v>
      </c>
      <c r="DG29" s="242" t="s">
        <v>138</v>
      </c>
      <c r="DH29" s="243" t="s">
        <v>138</v>
      </c>
      <c r="DI29" s="244" t="s">
        <v>138</v>
      </c>
      <c r="DJ29" s="245" t="s">
        <v>138</v>
      </c>
      <c r="DK29" s="246" t="s">
        <v>138</v>
      </c>
      <c r="DL29" s="247" t="s">
        <v>138</v>
      </c>
      <c r="DM29" s="248" t="s">
        <v>138</v>
      </c>
      <c r="DN29" s="249" t="s">
        <v>138</v>
      </c>
      <c r="DO29" s="250" t="s">
        <v>138</v>
      </c>
      <c r="DP29" s="251" t="s">
        <v>138</v>
      </c>
      <c r="DQ29" s="252" t="s">
        <v>138</v>
      </c>
      <c r="DR29" s="253" t="s">
        <v>138</v>
      </c>
      <c r="DS29" s="254" t="s">
        <v>138</v>
      </c>
      <c r="DT29" s="255" t="s">
        <v>138</v>
      </c>
      <c r="DU29" s="256" t="s">
        <v>138</v>
      </c>
      <c r="DV29" s="257" t="s">
        <v>138</v>
      </c>
      <c r="DW29" s="258" t="s">
        <v>138</v>
      </c>
      <c r="DX29" s="259" t="s">
        <v>138</v>
      </c>
      <c r="DY29" s="260" t="s">
        <v>161</v>
      </c>
      <c r="DZ29" s="262" t="str">
        <f>HYPERLINK("https://my.pitchbook.com?c=222738-85", "View company online")</f>
        <v>View company online</v>
      </c>
    </row>
    <row r="30" spans="1:130" x14ac:dyDescent="0.2">
      <c r="A30" s="3" t="s">
        <v>788</v>
      </c>
      <c r="B30" s="4" t="s">
        <v>789</v>
      </c>
      <c r="C30" s="5" t="s">
        <v>138</v>
      </c>
      <c r="D30" s="6" t="s">
        <v>138</v>
      </c>
      <c r="E30" s="7" t="s">
        <v>788</v>
      </c>
      <c r="F30" s="8" t="s">
        <v>790</v>
      </c>
      <c r="G30" s="9" t="s">
        <v>301</v>
      </c>
      <c r="H30" s="10" t="s">
        <v>302</v>
      </c>
      <c r="I30" s="11" t="s">
        <v>791</v>
      </c>
      <c r="J30" s="12" t="s">
        <v>792</v>
      </c>
      <c r="K30" s="13" t="s">
        <v>361</v>
      </c>
      <c r="L30" s="14" t="s">
        <v>143</v>
      </c>
      <c r="M30" s="15">
        <v>2.5000000000000001E-2</v>
      </c>
      <c r="N30" s="16" t="s">
        <v>255</v>
      </c>
      <c r="O30" s="17" t="s">
        <v>145</v>
      </c>
      <c r="P30" s="18" t="s">
        <v>146</v>
      </c>
      <c r="Q30" s="19" t="s">
        <v>793</v>
      </c>
      <c r="R30" s="20" t="s">
        <v>138</v>
      </c>
      <c r="S30" s="21" t="s">
        <v>138</v>
      </c>
      <c r="T30" s="22" t="s">
        <v>138</v>
      </c>
      <c r="U30" s="23">
        <v>2014</v>
      </c>
      <c r="V30" s="24" t="s">
        <v>138</v>
      </c>
      <c r="W30" s="25" t="s">
        <v>138</v>
      </c>
      <c r="X30" s="26" t="s">
        <v>194</v>
      </c>
      <c r="Y30" s="27" t="s">
        <v>138</v>
      </c>
      <c r="Z30" s="28" t="s">
        <v>138</v>
      </c>
      <c r="AA30" s="29" t="s">
        <v>138</v>
      </c>
      <c r="AB30" s="30" t="s">
        <v>138</v>
      </c>
      <c r="AC30" s="31" t="s">
        <v>138</v>
      </c>
      <c r="AD30" s="32" t="s">
        <v>138</v>
      </c>
      <c r="AE30" s="33" t="s">
        <v>794</v>
      </c>
      <c r="AF30" s="34" t="s">
        <v>795</v>
      </c>
      <c r="AG30" s="35" t="s">
        <v>419</v>
      </c>
      <c r="AH30" s="36" t="s">
        <v>796</v>
      </c>
      <c r="AI30" s="37" t="s">
        <v>797</v>
      </c>
      <c r="AJ30" s="38" t="s">
        <v>798</v>
      </c>
      <c r="AK30" s="39" t="s">
        <v>799</v>
      </c>
      <c r="AL30" s="40" t="s">
        <v>138</v>
      </c>
      <c r="AM30" s="41" t="s">
        <v>138</v>
      </c>
      <c r="AN30" s="42" t="s">
        <v>471</v>
      </c>
      <c r="AO30" s="43" t="s">
        <v>800</v>
      </c>
      <c r="AP30" s="44" t="s">
        <v>151</v>
      </c>
      <c r="AQ30" s="45" t="s">
        <v>797</v>
      </c>
      <c r="AR30" s="46" t="s">
        <v>138</v>
      </c>
      <c r="AS30" s="47" t="s">
        <v>801</v>
      </c>
      <c r="AT30" s="48" t="s">
        <v>153</v>
      </c>
      <c r="AU30" s="49" t="s">
        <v>154</v>
      </c>
      <c r="AV30" s="50" t="s">
        <v>802</v>
      </c>
      <c r="AW30" s="51" t="s">
        <v>138</v>
      </c>
      <c r="AX30" s="52" t="s">
        <v>138</v>
      </c>
      <c r="AY30" s="53" t="s">
        <v>138</v>
      </c>
      <c r="AZ30" s="54" t="s">
        <v>138</v>
      </c>
      <c r="BA30" s="55" t="s">
        <v>138</v>
      </c>
      <c r="BB30" s="56" t="s">
        <v>138</v>
      </c>
      <c r="BC30" s="57" t="s">
        <v>138</v>
      </c>
      <c r="BD30" s="58" t="s">
        <v>138</v>
      </c>
      <c r="BE30" s="59" t="s">
        <v>138</v>
      </c>
      <c r="BF30" s="60" t="s">
        <v>138</v>
      </c>
      <c r="BG30" s="61">
        <v>43069</v>
      </c>
      <c r="BH30" s="62">
        <v>0.03</v>
      </c>
      <c r="BI30" s="63" t="s">
        <v>156</v>
      </c>
      <c r="BJ30" s="64" t="s">
        <v>138</v>
      </c>
      <c r="BK30" s="65" t="s">
        <v>138</v>
      </c>
      <c r="BL30" s="66" t="s">
        <v>157</v>
      </c>
      <c r="BM30" s="67" t="s">
        <v>158</v>
      </c>
      <c r="BN30" s="68" t="s">
        <v>138</v>
      </c>
      <c r="BO30" s="69" t="s">
        <v>159</v>
      </c>
      <c r="BP30" s="70" t="s">
        <v>138</v>
      </c>
      <c r="BQ30" s="71" t="s">
        <v>138</v>
      </c>
      <c r="BR30" s="72" t="s">
        <v>138</v>
      </c>
      <c r="BS30" s="73" t="s">
        <v>160</v>
      </c>
      <c r="BT30" s="74">
        <v>43069</v>
      </c>
      <c r="BU30" s="75">
        <v>0.03</v>
      </c>
      <c r="BV30" s="76" t="s">
        <v>156</v>
      </c>
      <c r="BW30" s="77" t="s">
        <v>138</v>
      </c>
      <c r="BX30" s="78" t="s">
        <v>138</v>
      </c>
      <c r="BY30" s="79" t="s">
        <v>157</v>
      </c>
      <c r="BZ30" s="80" t="s">
        <v>158</v>
      </c>
      <c r="CA30" s="81" t="s">
        <v>138</v>
      </c>
      <c r="CB30" s="82" t="s">
        <v>159</v>
      </c>
      <c r="CC30" s="83" t="s">
        <v>138</v>
      </c>
      <c r="CD30" s="84" t="s">
        <v>138</v>
      </c>
      <c r="CE30" s="85" t="s">
        <v>138</v>
      </c>
      <c r="CF30" s="86" t="s">
        <v>160</v>
      </c>
      <c r="CG30" s="87" t="s">
        <v>138</v>
      </c>
      <c r="CH30" s="88" t="s">
        <v>138</v>
      </c>
      <c r="CI30" s="89" t="s">
        <v>138</v>
      </c>
      <c r="CJ30" s="90" t="s">
        <v>138</v>
      </c>
      <c r="CK30" s="91" t="s">
        <v>138</v>
      </c>
      <c r="CL30" s="92" t="s">
        <v>138</v>
      </c>
      <c r="CM30" s="93" t="s">
        <v>138</v>
      </c>
      <c r="CN30" s="94" t="s">
        <v>138</v>
      </c>
      <c r="CO30" s="95" t="s">
        <v>138</v>
      </c>
      <c r="CP30" s="96" t="s">
        <v>138</v>
      </c>
      <c r="CQ30" s="97" t="s">
        <v>138</v>
      </c>
      <c r="CR30" s="98" t="s">
        <v>138</v>
      </c>
      <c r="CS30" s="99" t="s">
        <v>138</v>
      </c>
      <c r="CT30" s="100" t="s">
        <v>138</v>
      </c>
      <c r="CU30" s="101" t="s">
        <v>138</v>
      </c>
      <c r="CV30" s="102" t="s">
        <v>138</v>
      </c>
      <c r="CW30" s="103" t="s">
        <v>138</v>
      </c>
      <c r="CX30" s="104" t="s">
        <v>138</v>
      </c>
      <c r="CY30" s="105" t="s">
        <v>138</v>
      </c>
      <c r="CZ30" s="106" t="s">
        <v>138</v>
      </c>
      <c r="DA30" s="107" t="s">
        <v>138</v>
      </c>
      <c r="DB30" s="108" t="s">
        <v>138</v>
      </c>
      <c r="DC30" s="109" t="s">
        <v>138</v>
      </c>
      <c r="DD30" s="110" t="s">
        <v>138</v>
      </c>
      <c r="DE30" s="111" t="s">
        <v>138</v>
      </c>
      <c r="DF30" s="112" t="s">
        <v>138</v>
      </c>
      <c r="DG30" s="113" t="s">
        <v>138</v>
      </c>
      <c r="DH30" s="114" t="s">
        <v>138</v>
      </c>
      <c r="DI30" s="115" t="s">
        <v>138</v>
      </c>
      <c r="DJ30" s="116" t="s">
        <v>138</v>
      </c>
      <c r="DK30" s="117" t="s">
        <v>138</v>
      </c>
      <c r="DL30" s="118" t="s">
        <v>138</v>
      </c>
      <c r="DM30" s="119" t="s">
        <v>138</v>
      </c>
      <c r="DN30" s="120" t="s">
        <v>138</v>
      </c>
      <c r="DO30" s="121" t="s">
        <v>138</v>
      </c>
      <c r="DP30" s="122" t="s">
        <v>138</v>
      </c>
      <c r="DQ30" s="123" t="s">
        <v>138</v>
      </c>
      <c r="DR30" s="124" t="s">
        <v>138</v>
      </c>
      <c r="DS30" s="125" t="s">
        <v>138</v>
      </c>
      <c r="DT30" s="126" t="s">
        <v>138</v>
      </c>
      <c r="DU30" s="127" t="s">
        <v>138</v>
      </c>
      <c r="DV30" s="128" t="s">
        <v>138</v>
      </c>
      <c r="DW30" s="129" t="s">
        <v>138</v>
      </c>
      <c r="DX30" s="130" t="s">
        <v>138</v>
      </c>
      <c r="DY30" s="131" t="s">
        <v>161</v>
      </c>
      <c r="DZ30" s="261" t="str">
        <f>HYPERLINK("https://my.pitchbook.com?c=222682-42", "View company online")</f>
        <v>View company online</v>
      </c>
    </row>
    <row r="31" spans="1:130" ht="22" x14ac:dyDescent="0.2">
      <c r="A31" s="132" t="s">
        <v>803</v>
      </c>
      <c r="B31" s="133" t="s">
        <v>804</v>
      </c>
      <c r="C31" s="134" t="s">
        <v>138</v>
      </c>
      <c r="D31" s="135" t="s">
        <v>138</v>
      </c>
      <c r="E31" s="136" t="s">
        <v>803</v>
      </c>
      <c r="F31" s="137" t="s">
        <v>805</v>
      </c>
      <c r="G31" s="138" t="s">
        <v>806</v>
      </c>
      <c r="H31" s="139" t="s">
        <v>807</v>
      </c>
      <c r="I31" s="140" t="s">
        <v>808</v>
      </c>
      <c r="J31" s="141" t="s">
        <v>809</v>
      </c>
      <c r="K31" s="142" t="s">
        <v>810</v>
      </c>
      <c r="L31" s="143" t="s">
        <v>143</v>
      </c>
      <c r="M31" s="144">
        <v>0.12758</v>
      </c>
      <c r="N31" s="145" t="s">
        <v>811</v>
      </c>
      <c r="O31" s="146" t="s">
        <v>811</v>
      </c>
      <c r="P31" s="147" t="s">
        <v>146</v>
      </c>
      <c r="Q31" s="148" t="s">
        <v>812</v>
      </c>
      <c r="R31" s="149" t="s">
        <v>138</v>
      </c>
      <c r="S31" s="150" t="s">
        <v>138</v>
      </c>
      <c r="T31" s="151" t="s">
        <v>138</v>
      </c>
      <c r="U31" s="152">
        <v>2008</v>
      </c>
      <c r="V31" s="153" t="s">
        <v>138</v>
      </c>
      <c r="W31" s="154" t="s">
        <v>138</v>
      </c>
      <c r="X31" s="155" t="s">
        <v>813</v>
      </c>
      <c r="Y31" s="156" t="s">
        <v>138</v>
      </c>
      <c r="Z31" s="157" t="s">
        <v>138</v>
      </c>
      <c r="AA31" s="158" t="s">
        <v>138</v>
      </c>
      <c r="AB31" s="159" t="s">
        <v>138</v>
      </c>
      <c r="AC31" s="160" t="s">
        <v>138</v>
      </c>
      <c r="AD31" s="161" t="s">
        <v>138</v>
      </c>
      <c r="AE31" s="162" t="s">
        <v>814</v>
      </c>
      <c r="AF31" s="163" t="s">
        <v>815</v>
      </c>
      <c r="AG31" s="164" t="s">
        <v>335</v>
      </c>
      <c r="AH31" s="165" t="s">
        <v>138</v>
      </c>
      <c r="AI31" s="166" t="s">
        <v>138</v>
      </c>
      <c r="AJ31" s="167" t="s">
        <v>816</v>
      </c>
      <c r="AK31" s="168" t="s">
        <v>817</v>
      </c>
      <c r="AL31" s="169" t="s">
        <v>138</v>
      </c>
      <c r="AM31" s="170" t="s">
        <v>818</v>
      </c>
      <c r="AN31" s="171" t="s">
        <v>819</v>
      </c>
      <c r="AO31" s="172" t="s">
        <v>820</v>
      </c>
      <c r="AP31" s="173" t="s">
        <v>151</v>
      </c>
      <c r="AQ31" s="174" t="s">
        <v>138</v>
      </c>
      <c r="AR31" s="175" t="s">
        <v>138</v>
      </c>
      <c r="AS31" s="176" t="s">
        <v>138</v>
      </c>
      <c r="AT31" s="177" t="s">
        <v>153</v>
      </c>
      <c r="AU31" s="178" t="s">
        <v>154</v>
      </c>
      <c r="AV31" s="179" t="s">
        <v>821</v>
      </c>
      <c r="AW31" s="180" t="s">
        <v>138</v>
      </c>
      <c r="AX31" s="181" t="s">
        <v>138</v>
      </c>
      <c r="AY31" s="182" t="s">
        <v>138</v>
      </c>
      <c r="AZ31" s="183" t="s">
        <v>138</v>
      </c>
      <c r="BA31" s="184" t="s">
        <v>138</v>
      </c>
      <c r="BB31" s="185" t="s">
        <v>138</v>
      </c>
      <c r="BC31" s="186" t="s">
        <v>138</v>
      </c>
      <c r="BD31" s="187" t="s">
        <v>138</v>
      </c>
      <c r="BE31" s="188" t="s">
        <v>138</v>
      </c>
      <c r="BF31" s="189" t="s">
        <v>138</v>
      </c>
      <c r="BG31" s="190">
        <v>39940</v>
      </c>
      <c r="BH31" s="191">
        <v>0.01</v>
      </c>
      <c r="BI31" s="192" t="s">
        <v>156</v>
      </c>
      <c r="BJ31" s="193" t="s">
        <v>138</v>
      </c>
      <c r="BK31" s="194" t="s">
        <v>138</v>
      </c>
      <c r="BL31" s="195" t="s">
        <v>157</v>
      </c>
      <c r="BM31" s="196" t="s">
        <v>158</v>
      </c>
      <c r="BN31" s="197" t="s">
        <v>138</v>
      </c>
      <c r="BO31" s="198" t="s">
        <v>159</v>
      </c>
      <c r="BP31" s="199" t="s">
        <v>138</v>
      </c>
      <c r="BQ31" s="200" t="s">
        <v>138</v>
      </c>
      <c r="BR31" s="201" t="s">
        <v>138</v>
      </c>
      <c r="BS31" s="202" t="s">
        <v>160</v>
      </c>
      <c r="BT31" s="203" t="s">
        <v>138</v>
      </c>
      <c r="BU31" s="204" t="s">
        <v>138</v>
      </c>
      <c r="BV31" s="205" t="s">
        <v>138</v>
      </c>
      <c r="BW31" s="206" t="s">
        <v>138</v>
      </c>
      <c r="BX31" s="207" t="s">
        <v>138</v>
      </c>
      <c r="BY31" s="208" t="s">
        <v>811</v>
      </c>
      <c r="BZ31" s="209" t="s">
        <v>138</v>
      </c>
      <c r="CA31" s="210" t="s">
        <v>138</v>
      </c>
      <c r="CB31" s="211" t="s">
        <v>811</v>
      </c>
      <c r="CC31" s="212" t="s">
        <v>138</v>
      </c>
      <c r="CD31" s="213" t="s">
        <v>138</v>
      </c>
      <c r="CE31" s="214" t="s">
        <v>138</v>
      </c>
      <c r="CF31" s="215" t="s">
        <v>160</v>
      </c>
      <c r="CG31" s="216" t="s">
        <v>138</v>
      </c>
      <c r="CH31" s="217" t="s">
        <v>138</v>
      </c>
      <c r="CI31" s="218" t="s">
        <v>138</v>
      </c>
      <c r="CJ31" s="219" t="s">
        <v>138</v>
      </c>
      <c r="CK31" s="220" t="s">
        <v>138</v>
      </c>
      <c r="CL31" s="221" t="s">
        <v>138</v>
      </c>
      <c r="CM31" s="222" t="s">
        <v>138</v>
      </c>
      <c r="CN31" s="223" t="s">
        <v>138</v>
      </c>
      <c r="CO31" s="224" t="s">
        <v>138</v>
      </c>
      <c r="CP31" s="225" t="s">
        <v>138</v>
      </c>
      <c r="CQ31" s="226" t="s">
        <v>138</v>
      </c>
      <c r="CR31" s="227" t="s">
        <v>138</v>
      </c>
      <c r="CS31" s="228" t="s">
        <v>138</v>
      </c>
      <c r="CT31" s="229" t="s">
        <v>138</v>
      </c>
      <c r="CU31" s="230" t="s">
        <v>138</v>
      </c>
      <c r="CV31" s="231" t="s">
        <v>138</v>
      </c>
      <c r="CW31" s="232" t="s">
        <v>138</v>
      </c>
      <c r="CX31" s="233" t="s">
        <v>138</v>
      </c>
      <c r="CY31" s="234" t="s">
        <v>138</v>
      </c>
      <c r="CZ31" s="235" t="s">
        <v>138</v>
      </c>
      <c r="DA31" s="236" t="s">
        <v>138</v>
      </c>
      <c r="DB31" s="237" t="s">
        <v>138</v>
      </c>
      <c r="DC31" s="238" t="s">
        <v>138</v>
      </c>
      <c r="DD31" s="239" t="s">
        <v>138</v>
      </c>
      <c r="DE31" s="240" t="s">
        <v>138</v>
      </c>
      <c r="DF31" s="241" t="s">
        <v>138</v>
      </c>
      <c r="DG31" s="242" t="s">
        <v>138</v>
      </c>
      <c r="DH31" s="243" t="s">
        <v>138</v>
      </c>
      <c r="DI31" s="244" t="s">
        <v>138</v>
      </c>
      <c r="DJ31" s="245" t="s">
        <v>138</v>
      </c>
      <c r="DK31" s="246" t="s">
        <v>138</v>
      </c>
      <c r="DL31" s="247" t="s">
        <v>138</v>
      </c>
      <c r="DM31" s="248" t="s">
        <v>138</v>
      </c>
      <c r="DN31" s="249" t="s">
        <v>138</v>
      </c>
      <c r="DO31" s="250" t="s">
        <v>138</v>
      </c>
      <c r="DP31" s="251" t="s">
        <v>138</v>
      </c>
      <c r="DQ31" s="252" t="s">
        <v>138</v>
      </c>
      <c r="DR31" s="253" t="s">
        <v>138</v>
      </c>
      <c r="DS31" s="254" t="s">
        <v>138</v>
      </c>
      <c r="DT31" s="255" t="s">
        <v>138</v>
      </c>
      <c r="DU31" s="256" t="s">
        <v>138</v>
      </c>
      <c r="DV31" s="257" t="s">
        <v>138</v>
      </c>
      <c r="DW31" s="258" t="s">
        <v>138</v>
      </c>
      <c r="DX31" s="259" t="s">
        <v>138</v>
      </c>
      <c r="DY31" s="260" t="s">
        <v>161</v>
      </c>
      <c r="DZ31" s="262" t="str">
        <f>HYPERLINK("https://my.pitchbook.com?c=148841-47", "View company online")</f>
        <v>View company online</v>
      </c>
    </row>
    <row r="32" spans="1:130" x14ac:dyDescent="0.2">
      <c r="A32" s="3" t="s">
        <v>822</v>
      </c>
      <c r="B32" s="4" t="s">
        <v>823</v>
      </c>
      <c r="C32" s="5" t="s">
        <v>138</v>
      </c>
      <c r="D32" s="6" t="s">
        <v>138</v>
      </c>
      <c r="E32" s="7" t="s">
        <v>822</v>
      </c>
      <c r="F32" s="8" t="s">
        <v>824</v>
      </c>
      <c r="G32" s="9" t="s">
        <v>250</v>
      </c>
      <c r="H32" s="10" t="s">
        <v>730</v>
      </c>
      <c r="I32" s="11" t="s">
        <v>731</v>
      </c>
      <c r="J32" s="12" t="s">
        <v>825</v>
      </c>
      <c r="K32" s="13" t="s">
        <v>254</v>
      </c>
      <c r="L32" s="14" t="s">
        <v>826</v>
      </c>
      <c r="M32" s="15">
        <v>1</v>
      </c>
      <c r="N32" s="16" t="s">
        <v>255</v>
      </c>
      <c r="O32" s="17" t="s">
        <v>145</v>
      </c>
      <c r="P32" s="18" t="s">
        <v>306</v>
      </c>
      <c r="Q32" s="19" t="s">
        <v>827</v>
      </c>
      <c r="R32" s="20" t="s">
        <v>138</v>
      </c>
      <c r="S32" s="21" t="s">
        <v>138</v>
      </c>
      <c r="T32" s="22" t="s">
        <v>138</v>
      </c>
      <c r="U32" s="23">
        <v>2013</v>
      </c>
      <c r="V32" s="24" t="s">
        <v>138</v>
      </c>
      <c r="W32" s="25" t="s">
        <v>138</v>
      </c>
      <c r="X32" s="26" t="s">
        <v>194</v>
      </c>
      <c r="Y32" s="27">
        <v>12</v>
      </c>
      <c r="Z32" s="28" t="s">
        <v>138</v>
      </c>
      <c r="AA32" s="29" t="s">
        <v>138</v>
      </c>
      <c r="AB32" s="30" t="s">
        <v>138</v>
      </c>
      <c r="AC32" s="31" t="s">
        <v>138</v>
      </c>
      <c r="AD32" s="32" t="s">
        <v>828</v>
      </c>
      <c r="AE32" s="33" t="s">
        <v>829</v>
      </c>
      <c r="AF32" s="34" t="s">
        <v>830</v>
      </c>
      <c r="AG32" s="35" t="s">
        <v>465</v>
      </c>
      <c r="AH32" s="36" t="s">
        <v>138</v>
      </c>
      <c r="AI32" s="37" t="s">
        <v>831</v>
      </c>
      <c r="AJ32" s="38" t="s">
        <v>832</v>
      </c>
      <c r="AK32" s="39" t="s">
        <v>833</v>
      </c>
      <c r="AL32" s="40" t="s">
        <v>138</v>
      </c>
      <c r="AM32" s="41" t="s">
        <v>834</v>
      </c>
      <c r="AN32" s="42" t="s">
        <v>220</v>
      </c>
      <c r="AO32" s="43" t="s">
        <v>835</v>
      </c>
      <c r="AP32" s="44" t="s">
        <v>151</v>
      </c>
      <c r="AQ32" s="45" t="s">
        <v>831</v>
      </c>
      <c r="AR32" s="46" t="s">
        <v>138</v>
      </c>
      <c r="AS32" s="47" t="s">
        <v>138</v>
      </c>
      <c r="AT32" s="48" t="s">
        <v>153</v>
      </c>
      <c r="AU32" s="49" t="s">
        <v>154</v>
      </c>
      <c r="AV32" s="50" t="s">
        <v>836</v>
      </c>
      <c r="AW32" s="51" t="s">
        <v>837</v>
      </c>
      <c r="AX32" s="52">
        <v>1</v>
      </c>
      <c r="AY32" s="53" t="s">
        <v>138</v>
      </c>
      <c r="AZ32" s="54" t="s">
        <v>138</v>
      </c>
      <c r="BA32" s="55" t="s">
        <v>138</v>
      </c>
      <c r="BB32" s="56" t="s">
        <v>838</v>
      </c>
      <c r="BC32" s="57" t="s">
        <v>138</v>
      </c>
      <c r="BD32" s="58" t="s">
        <v>138</v>
      </c>
      <c r="BE32" s="59" t="s">
        <v>138</v>
      </c>
      <c r="BF32" s="60" t="s">
        <v>426</v>
      </c>
      <c r="BG32" s="61">
        <v>41362</v>
      </c>
      <c r="BH32" s="62">
        <v>0.39</v>
      </c>
      <c r="BI32" s="63" t="s">
        <v>156</v>
      </c>
      <c r="BJ32" s="64" t="s">
        <v>138</v>
      </c>
      <c r="BK32" s="65" t="s">
        <v>138</v>
      </c>
      <c r="BL32" s="66" t="s">
        <v>427</v>
      </c>
      <c r="BM32" s="67" t="s">
        <v>138</v>
      </c>
      <c r="BN32" s="68" t="s">
        <v>138</v>
      </c>
      <c r="BO32" s="69" t="s">
        <v>159</v>
      </c>
      <c r="BP32" s="70" t="s">
        <v>138</v>
      </c>
      <c r="BQ32" s="71" t="s">
        <v>138</v>
      </c>
      <c r="BR32" s="72" t="s">
        <v>138</v>
      </c>
      <c r="BS32" s="73" t="s">
        <v>160</v>
      </c>
      <c r="BT32" s="74" t="s">
        <v>138</v>
      </c>
      <c r="BU32" s="75" t="s">
        <v>138</v>
      </c>
      <c r="BV32" s="76" t="s">
        <v>138</v>
      </c>
      <c r="BW32" s="77" t="s">
        <v>138</v>
      </c>
      <c r="BX32" s="78" t="s">
        <v>138</v>
      </c>
      <c r="BY32" s="79" t="s">
        <v>839</v>
      </c>
      <c r="BZ32" s="80" t="s">
        <v>138</v>
      </c>
      <c r="CA32" s="81" t="s">
        <v>138</v>
      </c>
      <c r="CB32" s="82" t="s">
        <v>306</v>
      </c>
      <c r="CC32" s="83" t="s">
        <v>138</v>
      </c>
      <c r="CD32" s="84" t="s">
        <v>138</v>
      </c>
      <c r="CE32" s="85" t="s">
        <v>138</v>
      </c>
      <c r="CF32" s="86" t="s">
        <v>160</v>
      </c>
      <c r="CG32" s="87" t="s">
        <v>138</v>
      </c>
      <c r="CH32" s="88" t="s">
        <v>138</v>
      </c>
      <c r="CI32" s="89" t="s">
        <v>138</v>
      </c>
      <c r="CJ32" s="90" t="s">
        <v>138</v>
      </c>
      <c r="CK32" s="91" t="s">
        <v>138</v>
      </c>
      <c r="CL32" s="92" t="s">
        <v>138</v>
      </c>
      <c r="CM32" s="93" t="s">
        <v>138</v>
      </c>
      <c r="CN32" s="94" t="s">
        <v>138</v>
      </c>
      <c r="CO32" s="95" t="s">
        <v>138</v>
      </c>
      <c r="CP32" s="96" t="s">
        <v>138</v>
      </c>
      <c r="CQ32" s="97" t="s">
        <v>138</v>
      </c>
      <c r="CR32" s="98" t="s">
        <v>138</v>
      </c>
      <c r="CS32" s="99" t="s">
        <v>138</v>
      </c>
      <c r="CT32" s="100" t="s">
        <v>138</v>
      </c>
      <c r="CU32" s="101" t="s">
        <v>138</v>
      </c>
      <c r="CV32" s="102" t="s">
        <v>138</v>
      </c>
      <c r="CW32" s="103" t="s">
        <v>138</v>
      </c>
      <c r="CX32" s="104" t="s">
        <v>138</v>
      </c>
      <c r="CY32" s="105" t="s">
        <v>138</v>
      </c>
      <c r="CZ32" s="106" t="s">
        <v>138</v>
      </c>
      <c r="DA32" s="107" t="s">
        <v>138</v>
      </c>
      <c r="DB32" s="108" t="s">
        <v>138</v>
      </c>
      <c r="DC32" s="109" t="s">
        <v>138</v>
      </c>
      <c r="DD32" s="110" t="s">
        <v>138</v>
      </c>
      <c r="DE32" s="111" t="s">
        <v>138</v>
      </c>
      <c r="DF32" s="112" t="s">
        <v>138</v>
      </c>
      <c r="DG32" s="113" t="s">
        <v>138</v>
      </c>
      <c r="DH32" s="114" t="s">
        <v>138</v>
      </c>
      <c r="DI32" s="115" t="s">
        <v>138</v>
      </c>
      <c r="DJ32" s="116" t="s">
        <v>138</v>
      </c>
      <c r="DK32" s="117" t="s">
        <v>138</v>
      </c>
      <c r="DL32" s="118" t="s">
        <v>138</v>
      </c>
      <c r="DM32" s="119" t="s">
        <v>138</v>
      </c>
      <c r="DN32" s="120" t="s">
        <v>138</v>
      </c>
      <c r="DO32" s="121" t="s">
        <v>138</v>
      </c>
      <c r="DP32" s="122" t="s">
        <v>138</v>
      </c>
      <c r="DQ32" s="123" t="s">
        <v>138</v>
      </c>
      <c r="DR32" s="124" t="s">
        <v>138</v>
      </c>
      <c r="DS32" s="125" t="s">
        <v>138</v>
      </c>
      <c r="DT32" s="126" t="s">
        <v>138</v>
      </c>
      <c r="DU32" s="127" t="s">
        <v>138</v>
      </c>
      <c r="DV32" s="128" t="s">
        <v>138</v>
      </c>
      <c r="DW32" s="129" t="s">
        <v>138</v>
      </c>
      <c r="DX32" s="130" t="s">
        <v>138</v>
      </c>
      <c r="DY32" s="131" t="s">
        <v>161</v>
      </c>
      <c r="DZ32" s="261" t="str">
        <f>HYPERLINK("https://my.pitchbook.com?c=222760-09", "View company online")</f>
        <v>View company online</v>
      </c>
    </row>
    <row r="35" spans="1:1" x14ac:dyDescent="0.2">
      <c r="A35" s="263" t="s">
        <v>135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A100" sqref="A100"/>
    </sheetView>
  </sheetViews>
  <sheetFormatPr baseColWidth="10" defaultColWidth="8.83203125" defaultRowHeight="15" x14ac:dyDescent="0.2"/>
  <cols>
    <col min="1" max="1" width="19.1640625" customWidth="1"/>
    <col min="2" max="2" width="23.1640625" customWidth="1"/>
    <col min="3" max="7" width="9.1640625" customWidth="1"/>
    <col min="8" max="8" width="2.83203125" customWidth="1"/>
    <col min="9" max="9" width="26.5" customWidth="1"/>
  </cols>
  <sheetData>
    <row r="1" spans="1:9" ht="18" x14ac:dyDescent="0.2">
      <c r="A1" s="264" t="s">
        <v>130</v>
      </c>
    </row>
    <row r="3" spans="1:9" x14ac:dyDescent="0.2">
      <c r="A3" s="265" t="s">
        <v>131</v>
      </c>
    </row>
    <row r="4" spans="1:9" x14ac:dyDescent="0.2">
      <c r="A4" s="270" t="str">
        <f>HYPERLINK("mailto:clientservices@pitchbook.com ", "clientservices@pitchbook.com ")</f>
        <v xml:space="preserve">clientservices@pitchbook.com </v>
      </c>
    </row>
    <row r="6" spans="1:9" x14ac:dyDescent="0.2">
      <c r="A6" s="266" t="s">
        <v>132</v>
      </c>
      <c r="B6" s="269" t="str">
        <f>HYPERLINK("http://www.pitchbook.com/agreement", "PitchBook User Agreement")</f>
        <v>PitchBook User Agreement</v>
      </c>
      <c r="C6" s="267" t="s">
        <v>133</v>
      </c>
    </row>
    <row r="8" spans="1:9" x14ac:dyDescent="0.2">
      <c r="A8" s="268" t="s">
        <v>134</v>
      </c>
      <c r="I8" s="271" t="str">
        <f>HYPERLINK("mailto:clientservices@pitchbook.com", "clientservices@pitchbook.com.")</f>
        <v>clientservices@pitchbook.com.</v>
      </c>
    </row>
    <row r="10" spans="1:9" x14ac:dyDescent="0.2">
      <c r="A10" s="272" t="s">
        <v>135</v>
      </c>
    </row>
  </sheetData>
  <sheetProtection password="C9C1"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PitchBook</dc:creator>
  <cp:lastModifiedBy>Microsoft Office User</cp:lastModifiedBy>
  <dcterms:created xsi:type="dcterms:W3CDTF">2010-12-15T16:54:07Z</dcterms:created>
  <dcterms:modified xsi:type="dcterms:W3CDTF">2017-12-08T16:28:25Z</dcterms:modified>
</cp:coreProperties>
</file>