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79998\Downloads\"/>
    </mc:Choice>
  </mc:AlternateContent>
  <xr:revisionPtr revIDLastSave="0" documentId="8_{BE841A66-9221-45E6-B307-E5D4DA78712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Отчет о результатах 1" sheetId="3" r:id="rId1"/>
    <sheet name="Отчет о пределах 1" sheetId="4" r:id="rId2"/>
    <sheet name="Решение" sheetId="1" r:id="rId3"/>
  </sheets>
  <definedNames>
    <definedName name="min_payment_pct">Решение!$B$1</definedName>
    <definedName name="pct_card_1">Решение!$B$2</definedName>
    <definedName name="pct_card_2">Решение!$B$3</definedName>
    <definedName name="solver_adj" localSheetId="2" hidden="1">Решение!$D$8:$E$31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Решение!$D$8:$E$31</definedName>
    <definedName name="solver_lhs2" localSheetId="2" hidden="1">Решение!$H$31:$I$31</definedName>
    <definedName name="solver_lhs3" localSheetId="2" hidden="1">Решение!$L$8:$L$31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Решение!$B$5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1</definedName>
    <definedName name="solver_rhs1" localSheetId="2" hidden="1">Решение!$J$8:$K$31</definedName>
    <definedName name="solver_rhs2" localSheetId="2" hidden="1">0</definedName>
    <definedName name="solver_rhs3" localSheetId="2" hidden="1">Решение!$B$4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8" i="1"/>
  <c r="K8" i="1"/>
  <c r="J8" i="1"/>
  <c r="I8" i="1"/>
  <c r="C9" i="1" s="1"/>
  <c r="H8" i="1"/>
  <c r="B9" i="1" s="1"/>
  <c r="G8" i="1"/>
  <c r="F8" i="1"/>
  <c r="B3" i="1"/>
  <c r="F9" i="1" l="1"/>
  <c r="H9" i="1" s="1"/>
  <c r="B10" i="1" s="1"/>
  <c r="J9" i="1"/>
  <c r="G9" i="1"/>
  <c r="I9" i="1" s="1"/>
  <c r="C10" i="1" s="1"/>
  <c r="K9" i="1"/>
  <c r="B2" i="1"/>
  <c r="G10" i="1" l="1"/>
  <c r="I10" i="1" s="1"/>
  <c r="C11" i="1" s="1"/>
  <c r="G11" i="1" s="1"/>
  <c r="I11" i="1" s="1"/>
  <c r="C12" i="1" s="1"/>
  <c r="K10" i="1"/>
  <c r="J10" i="1"/>
  <c r="F10" i="1"/>
  <c r="H10" i="1" s="1"/>
  <c r="B11" i="1" s="1"/>
  <c r="J11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K11" i="1" l="1"/>
  <c r="F11" i="1"/>
  <c r="H11" i="1" s="1"/>
  <c r="B12" i="1" s="1"/>
  <c r="J12" i="1" s="1"/>
  <c r="K12" i="1"/>
  <c r="G12" i="1"/>
  <c r="I12" i="1" s="1"/>
  <c r="C13" i="1" s="1"/>
  <c r="F12" i="1" l="1"/>
  <c r="H12" i="1" s="1"/>
  <c r="B13" i="1" s="1"/>
  <c r="K13" i="1"/>
  <c r="G13" i="1"/>
  <c r="I13" i="1" s="1"/>
  <c r="C14" i="1" s="1"/>
  <c r="F13" i="1" l="1"/>
  <c r="H13" i="1" s="1"/>
  <c r="B14" i="1" s="1"/>
  <c r="J14" i="1" s="1"/>
  <c r="J13" i="1"/>
  <c r="K14" i="1"/>
  <c r="G14" i="1"/>
  <c r="I14" i="1" s="1"/>
  <c r="C15" i="1" s="1"/>
  <c r="F14" i="1" l="1"/>
  <c r="H14" i="1" s="1"/>
  <c r="B15" i="1" s="1"/>
  <c r="F15" i="1" s="1"/>
  <c r="H15" i="1" s="1"/>
  <c r="B16" i="1" s="1"/>
  <c r="G15" i="1"/>
  <c r="I15" i="1" s="1"/>
  <c r="C16" i="1" s="1"/>
  <c r="K15" i="1"/>
  <c r="J15" i="1" l="1"/>
  <c r="F16" i="1"/>
  <c r="H16" i="1" s="1"/>
  <c r="B17" i="1" s="1"/>
  <c r="J16" i="1"/>
  <c r="G16" i="1"/>
  <c r="I16" i="1" s="1"/>
  <c r="C17" i="1" s="1"/>
  <c r="K16" i="1"/>
  <c r="G17" i="1" l="1"/>
  <c r="I17" i="1" s="1"/>
  <c r="C18" i="1" s="1"/>
  <c r="K17" i="1"/>
  <c r="F17" i="1"/>
  <c r="H17" i="1" s="1"/>
  <c r="B18" i="1" s="1"/>
  <c r="J17" i="1"/>
  <c r="J18" i="1" l="1"/>
  <c r="F18" i="1"/>
  <c r="H18" i="1" s="1"/>
  <c r="B19" i="1" s="1"/>
  <c r="G18" i="1"/>
  <c r="I18" i="1" s="1"/>
  <c r="C19" i="1" s="1"/>
  <c r="K18" i="1"/>
  <c r="K19" i="1" l="1"/>
  <c r="G19" i="1"/>
  <c r="I19" i="1" s="1"/>
  <c r="C20" i="1" s="1"/>
  <c r="J19" i="1"/>
  <c r="F19" i="1"/>
  <c r="H19" i="1" s="1"/>
  <c r="B20" i="1" s="1"/>
  <c r="J20" i="1" l="1"/>
  <c r="F20" i="1"/>
  <c r="H20" i="1" s="1"/>
  <c r="B21" i="1" s="1"/>
  <c r="K20" i="1"/>
  <c r="G20" i="1"/>
  <c r="I20" i="1" s="1"/>
  <c r="C21" i="1" s="1"/>
  <c r="K21" i="1" l="1"/>
  <c r="G21" i="1"/>
  <c r="I21" i="1" s="1"/>
  <c r="C22" i="1" s="1"/>
  <c r="J21" i="1"/>
  <c r="F21" i="1"/>
  <c r="H21" i="1" s="1"/>
  <c r="B22" i="1" s="1"/>
  <c r="K22" i="1" l="1"/>
  <c r="G22" i="1"/>
  <c r="I22" i="1" s="1"/>
  <c r="C23" i="1" s="1"/>
  <c r="F22" i="1"/>
  <c r="H22" i="1" s="1"/>
  <c r="B23" i="1" s="1"/>
  <c r="J22" i="1"/>
  <c r="F23" i="1" l="1"/>
  <c r="H23" i="1" s="1"/>
  <c r="B24" i="1" s="1"/>
  <c r="J23" i="1"/>
  <c r="G23" i="1"/>
  <c r="I23" i="1" s="1"/>
  <c r="C24" i="1" s="1"/>
  <c r="K23" i="1"/>
  <c r="G24" i="1" l="1"/>
  <c r="I24" i="1" s="1"/>
  <c r="C25" i="1" s="1"/>
  <c r="K24" i="1"/>
  <c r="J24" i="1"/>
  <c r="F24" i="1"/>
  <c r="H24" i="1" s="1"/>
  <c r="B25" i="1" s="1"/>
  <c r="F25" i="1" l="1"/>
  <c r="H25" i="1" s="1"/>
  <c r="B26" i="1" s="1"/>
  <c r="J25" i="1"/>
  <c r="G25" i="1"/>
  <c r="I25" i="1" s="1"/>
  <c r="C26" i="1" s="1"/>
  <c r="K25" i="1"/>
  <c r="G26" i="1" l="1"/>
  <c r="I26" i="1" s="1"/>
  <c r="C27" i="1" s="1"/>
  <c r="K26" i="1"/>
  <c r="J26" i="1"/>
  <c r="F26" i="1"/>
  <c r="H26" i="1" s="1"/>
  <c r="B27" i="1" s="1"/>
  <c r="J27" i="1" l="1"/>
  <c r="F27" i="1"/>
  <c r="H27" i="1" s="1"/>
  <c r="B28" i="1" s="1"/>
  <c r="K27" i="1"/>
  <c r="G27" i="1"/>
  <c r="I27" i="1" s="1"/>
  <c r="C28" i="1" s="1"/>
  <c r="K28" i="1" l="1"/>
  <c r="G28" i="1"/>
  <c r="I28" i="1" s="1"/>
  <c r="C29" i="1" s="1"/>
  <c r="J28" i="1"/>
  <c r="F28" i="1"/>
  <c r="H28" i="1" s="1"/>
  <c r="B29" i="1" s="1"/>
  <c r="J29" i="1" l="1"/>
  <c r="F29" i="1"/>
  <c r="H29" i="1" s="1"/>
  <c r="B30" i="1" s="1"/>
  <c r="K29" i="1"/>
  <c r="G29" i="1"/>
  <c r="I29" i="1" s="1"/>
  <c r="C30" i="1" s="1"/>
  <c r="K30" i="1" l="1"/>
  <c r="G30" i="1"/>
  <c r="I30" i="1" s="1"/>
  <c r="C31" i="1" s="1"/>
  <c r="F30" i="1"/>
  <c r="H30" i="1" s="1"/>
  <c r="B31" i="1" s="1"/>
  <c r="J30" i="1"/>
  <c r="F31" i="1" l="1"/>
  <c r="H31" i="1" s="1"/>
  <c r="J31" i="1"/>
  <c r="G31" i="1"/>
  <c r="I31" i="1" s="1"/>
  <c r="K31" i="1"/>
</calcChain>
</file>

<file path=xl/sharedStrings.xml><?xml version="1.0" encoding="utf-8"?>
<sst xmlns="http://schemas.openxmlformats.org/spreadsheetml/2006/main" count="798" uniqueCount="203">
  <si>
    <t>Ставка к2</t>
  </si>
  <si>
    <t>Ставка к1</t>
  </si>
  <si>
    <t>Минимальный платеж, %</t>
  </si>
  <si>
    <t>Могу платить</t>
  </si>
  <si>
    <t>Начальный баланс к1</t>
  </si>
  <si>
    <t>Начальный баланс к2</t>
  </si>
  <si>
    <t>Платеж к1</t>
  </si>
  <si>
    <t>Платеж к2</t>
  </si>
  <si>
    <t>Процент к1</t>
  </si>
  <si>
    <t>Процент к2</t>
  </si>
  <si>
    <t>Конечный баланс к1</t>
  </si>
  <si>
    <t>Конечный баланс к2</t>
  </si>
  <si>
    <t>Минимальный платеж к2</t>
  </si>
  <si>
    <t>Всего уплачено</t>
  </si>
  <si>
    <t>Месяц</t>
  </si>
  <si>
    <t>Переплата</t>
  </si>
  <si>
    <t>Минимальный платеж к1</t>
  </si>
  <si>
    <t>Microsoft Excel 16.0 Отчет о результатах</t>
  </si>
  <si>
    <t>Лист: [Старт_Погасить кредитные карты с минимальноый переплатой.xlsx]Решение</t>
  </si>
  <si>
    <t>Отчет создан: 01.12.2023 23:09:36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</si>
  <si>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</si>
  <si>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</si>
  <si>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</si>
  <si>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2,562 секунд.</t>
  </si>
  <si>
    <t>Число итераций: 49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</si>
  <si>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</si>
  <si>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</si>
  <si>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</si>
  <si>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</si>
  <si>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</si>
  <si>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</si>
  <si>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</si>
  <si>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</si>
  <si>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</si>
  <si>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</si>
  <si>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</si>
  <si>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</si>
  <si>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</si>
  <si>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</si>
  <si>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</si>
  <si>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</si>
  <si>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$B$5</t>
  </si>
  <si>
    <t>$D$8</t>
  </si>
  <si>
    <t>Продолжить</t>
  </si>
  <si>
    <t>$E$8</t>
  </si>
  <si>
    <t>$D$9</t>
  </si>
  <si>
    <t>$E$9</t>
  </si>
  <si>
    <t>$D$10</t>
  </si>
  <si>
    <t>$E$10</t>
  </si>
  <si>
    <t>$D$11</t>
  </si>
  <si>
    <t>$E$11</t>
  </si>
  <si>
    <t>$D$12</t>
  </si>
  <si>
    <t>$E$12</t>
  </si>
  <si>
    <t>$D$13</t>
  </si>
  <si>
    <t>$E$13</t>
  </si>
  <si>
    <t>$D$14</t>
  </si>
  <si>
    <t>$E$14</t>
  </si>
  <si>
    <t>$D$15</t>
  </si>
  <si>
    <t>$E$15</t>
  </si>
  <si>
    <t>$D$16</t>
  </si>
  <si>
    <t>$E$16</t>
  </si>
  <si>
    <t>$D$17</t>
  </si>
  <si>
    <t>$E$17</t>
  </si>
  <si>
    <t>$D$18</t>
  </si>
  <si>
    <t>$E$18</t>
  </si>
  <si>
    <t>$D$19</t>
  </si>
  <si>
    <t>$E$19</t>
  </si>
  <si>
    <t>$D$20</t>
  </si>
  <si>
    <t>$E$20</t>
  </si>
  <si>
    <t>$D$21</t>
  </si>
  <si>
    <t>$E$21</t>
  </si>
  <si>
    <t>$D$22</t>
  </si>
  <si>
    <t>$E$22</t>
  </si>
  <si>
    <t>$D$23</t>
  </si>
  <si>
    <t>$E$23</t>
  </si>
  <si>
    <t>$D$24</t>
  </si>
  <si>
    <t>$E$24</t>
  </si>
  <si>
    <t>$D$25</t>
  </si>
  <si>
    <t>$E$25</t>
  </si>
  <si>
    <t>$D$26</t>
  </si>
  <si>
    <t>$E$26</t>
  </si>
  <si>
    <t>$D$27</t>
  </si>
  <si>
    <t>$E$27</t>
  </si>
  <si>
    <t>$D$28</t>
  </si>
  <si>
    <t>$E$28</t>
  </si>
  <si>
    <t>$D$29</t>
  </si>
  <si>
    <t>$E$29</t>
  </si>
  <si>
    <t>$D$30</t>
  </si>
  <si>
    <t>$E$30</t>
  </si>
  <si>
    <t>$D$31</t>
  </si>
  <si>
    <t>$E$31</t>
  </si>
  <si>
    <t>$D$8&gt;=$J$8</t>
  </si>
  <si>
    <t>Без привязки</t>
  </si>
  <si>
    <t>$E$8&gt;=$K$8</t>
  </si>
  <si>
    <t>Привязка</t>
  </si>
  <si>
    <t>$D$9&gt;=$J$9</t>
  </si>
  <si>
    <t>$E$9&gt;=$K$9</t>
  </si>
  <si>
    <t>$D$10&gt;=$J$10</t>
  </si>
  <si>
    <t>$E$10&gt;=$K$10</t>
  </si>
  <si>
    <t>$D$11&gt;=$J$11</t>
  </si>
  <si>
    <t>$E$11&gt;=$K$11</t>
  </si>
  <si>
    <t>$D$12&gt;=$J$12</t>
  </si>
  <si>
    <t>$E$12&gt;=$K$12</t>
  </si>
  <si>
    <t>$D$13&gt;=$J$13</t>
  </si>
  <si>
    <t>$E$13&gt;=$K$13</t>
  </si>
  <si>
    <t>$D$14&gt;=$J$14</t>
  </si>
  <si>
    <t>$E$14&gt;=$K$14</t>
  </si>
  <si>
    <t>$D$15&gt;=$J$15</t>
  </si>
  <si>
    <t>$E$15&gt;=$K$15</t>
  </si>
  <si>
    <t>$D$16&gt;=$J$16</t>
  </si>
  <si>
    <t>$E$16&gt;=$K$16</t>
  </si>
  <si>
    <t>$D$17&gt;=$J$17</t>
  </si>
  <si>
    <t>$E$17&gt;=$K$17</t>
  </si>
  <si>
    <t>$D$18&gt;=$J$18</t>
  </si>
  <si>
    <t>$E$18&gt;=$K$18</t>
  </si>
  <si>
    <t>$D$19&gt;=$J$19</t>
  </si>
  <si>
    <t>$E$19&gt;=$K$19</t>
  </si>
  <si>
    <t>$D$20&gt;=$J$20</t>
  </si>
  <si>
    <t>$E$20&gt;=$K$20</t>
  </si>
  <si>
    <t>$D$21&gt;=$J$21</t>
  </si>
  <si>
    <t>$E$21&gt;=$K$21</t>
  </si>
  <si>
    <t>$D$22&gt;=$J$22</t>
  </si>
  <si>
    <t>$E$22&gt;=$K$22</t>
  </si>
  <si>
    <t>$D$23&gt;=$J$23</t>
  </si>
  <si>
    <t>$E$23&gt;=$K$23</t>
  </si>
  <si>
    <t>$D$24&gt;=$J$24</t>
  </si>
  <si>
    <t>$E$24&gt;=$K$24</t>
  </si>
  <si>
    <t>$D$25&gt;=$J$25</t>
  </si>
  <si>
    <t>$E$25&gt;=$K$25</t>
  </si>
  <si>
    <t>$D$26&gt;=$J$26</t>
  </si>
  <si>
    <t>$E$26&gt;=$K$26</t>
  </si>
  <si>
    <t>$D$27&gt;=$J$27</t>
  </si>
  <si>
    <t>$E$27&gt;=$K$27</t>
  </si>
  <si>
    <t>$D$28&gt;=$J$28</t>
  </si>
  <si>
    <t>$E$28&gt;=$K$28</t>
  </si>
  <si>
    <t>$D$29&gt;=$J$29</t>
  </si>
  <si>
    <t>$E$29&gt;=$K$29</t>
  </si>
  <si>
    <t>$D$30&gt;=$J$30</t>
  </si>
  <si>
    <t>$E$30&gt;=$K$30</t>
  </si>
  <si>
    <t>$D$31&gt;=$J$31</t>
  </si>
  <si>
    <t>$E$31&gt;=$K$31</t>
  </si>
  <si>
    <t>$H$31</t>
  </si>
  <si>
    <t>$H$31=0</t>
  </si>
  <si>
    <t>$I$31</t>
  </si>
  <si>
    <t>$I$31=0</t>
  </si>
  <si>
    <t>$L$8</t>
  </si>
  <si>
    <t>$L$8&lt;=$B$4</t>
  </si>
  <si>
    <t>$L$9</t>
  </si>
  <si>
    <t>$L$9&lt;=$B$4</t>
  </si>
  <si>
    <t>$L$10</t>
  </si>
  <si>
    <t>$L$10&lt;=$B$4</t>
  </si>
  <si>
    <t>$L$11</t>
  </si>
  <si>
    <t>$L$11&lt;=$B$4</t>
  </si>
  <si>
    <t>$L$12</t>
  </si>
  <si>
    <t>$L$12&lt;=$B$4</t>
  </si>
  <si>
    <t>$L$13</t>
  </si>
  <si>
    <t>$L$13&lt;=$B$4</t>
  </si>
  <si>
    <t>$L$14</t>
  </si>
  <si>
    <t>$L$14&lt;=$B$4</t>
  </si>
  <si>
    <t>$L$15</t>
  </si>
  <si>
    <t>$L$15&lt;=$B$4</t>
  </si>
  <si>
    <t>$L$16</t>
  </si>
  <si>
    <t>$L$16&lt;=$B$4</t>
  </si>
  <si>
    <t>$L$17</t>
  </si>
  <si>
    <t>$L$17&lt;=$B$4</t>
  </si>
  <si>
    <t>$L$18</t>
  </si>
  <si>
    <t>$L$18&lt;=$B$4</t>
  </si>
  <si>
    <t>$L$19</t>
  </si>
  <si>
    <t>$L$19&lt;=$B$4</t>
  </si>
  <si>
    <t>$L$20</t>
  </si>
  <si>
    <t>$L$20&lt;=$B$4</t>
  </si>
  <si>
    <t>$L$21</t>
  </si>
  <si>
    <t>$L$21&lt;=$B$4</t>
  </si>
  <si>
    <t>$L$22</t>
  </si>
  <si>
    <t>$L$22&lt;=$B$4</t>
  </si>
  <si>
    <t>$L$23</t>
  </si>
  <si>
    <t>$L$23&lt;=$B$4</t>
  </si>
  <si>
    <t>$L$24</t>
  </si>
  <si>
    <t>$L$24&lt;=$B$4</t>
  </si>
  <si>
    <t>$L$25</t>
  </si>
  <si>
    <t>$L$25&lt;=$B$4</t>
  </si>
  <si>
    <t>$L$26</t>
  </si>
  <si>
    <t>$L$26&lt;=$B$4</t>
  </si>
  <si>
    <t>$L$27</t>
  </si>
  <si>
    <t>$L$27&lt;=$B$4</t>
  </si>
  <si>
    <t>$L$28</t>
  </si>
  <si>
    <t>$L$28&lt;=$B$4</t>
  </si>
  <si>
    <t>$L$29</t>
  </si>
  <si>
    <t>$L$29&lt;=$B$4</t>
  </si>
  <si>
    <t>$L$30</t>
  </si>
  <si>
    <t>$L$30&lt;=$B$4</t>
  </si>
  <si>
    <t>$L$31</t>
  </si>
  <si>
    <t>$L$31&lt;=$B$4</t>
  </si>
  <si>
    <t>Microsoft Excel 16.0 Отчет о пределах</t>
  </si>
  <si>
    <t>Отчет создан: 01.12.2023 23:09:37</t>
  </si>
  <si>
    <t>Целевая функция</t>
  </si>
  <si>
    <t>Значение</t>
  </si>
  <si>
    <t>Переменная</t>
  </si>
  <si>
    <t>Нижний</t>
  </si>
  <si>
    <t>Предел</t>
  </si>
  <si>
    <t>Результат</t>
  </si>
  <si>
    <t>Верхний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</si>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</sst>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medium">
        <color theme="1" tint="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1" tint="0.14996795556505021"/>
      </bottom>
      <diagonal/>
    </border>
    <border>
      <left style="thin">
        <color theme="0" tint="-4.9989318521683403E-2"/>
      </left>
      <right/>
      <top/>
      <bottom style="medium">
        <color theme="1" tint="0.14996795556505021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 style="medium">
        <color theme="1" tint="0.14996795556505021"/>
      </right>
      <top/>
      <bottom style="thin">
        <color theme="0" tint="-4.9989318521683403E-2"/>
      </bottom>
      <diagonal/>
    </border>
    <border>
      <left/>
      <right style="medium">
        <color theme="1" tint="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1" tint="0.14996795556505021"/>
      </right>
      <top style="thin">
        <color theme="0" tint="-4.9989318521683403E-2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1" xfId="0" applyBorder="1"/>
    <xf numFmtId="4" fontId="0" fillId="0" borderId="2" xfId="0" applyNumberFormat="1" applyBorder="1"/>
    <xf numFmtId="4" fontId="0" fillId="0" borderId="3" xfId="0" applyNumberFormat="1" applyBorder="1"/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4" fontId="0" fillId="2" borderId="2" xfId="0" applyNumberFormat="1" applyFill="1" applyBorder="1"/>
    <xf numFmtId="4" fontId="0" fillId="4" borderId="2" xfId="0" applyNumberFormat="1" applyFill="1" applyBorder="1"/>
    <xf numFmtId="9" fontId="0" fillId="4" borderId="9" xfId="2" applyFont="1" applyFill="1" applyBorder="1" applyAlignment="1">
      <alignment vertical="center"/>
    </xf>
    <xf numFmtId="10" fontId="0" fillId="4" borderId="10" xfId="2" applyNumberFormat="1" applyFont="1" applyFill="1" applyBorder="1" applyAlignment="1">
      <alignment vertical="center"/>
    </xf>
    <xf numFmtId="164" fontId="0" fillId="4" borderId="10" xfId="1" applyNumberFormat="1" applyFont="1" applyFill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/>
    <xf numFmtId="0" fontId="2" fillId="0" borderId="14" xfId="0" applyFont="1" applyBorder="1"/>
    <xf numFmtId="4" fontId="3" fillId="3" borderId="11" xfId="0" applyNumberFormat="1" applyFont="1" applyFill="1" applyBorder="1"/>
    <xf numFmtId="4" fontId="0" fillId="4" borderId="5" xfId="0" applyNumberFormat="1" applyFill="1" applyBorder="1"/>
    <xf numFmtId="0" fontId="2" fillId="0" borderId="0" xfId="0" applyFont="1"/>
    <xf numFmtId="0" fontId="0" fillId="0" borderId="18" xfId="0" applyFill="1" applyBorder="1" applyAlignment="1"/>
    <xf numFmtId="0" fontId="4" fillId="0" borderId="17" xfId="0" applyFont="1" applyFill="1" applyBorder="1" applyAlignment="1">
      <alignment horizontal="center"/>
    </xf>
    <xf numFmtId="0" fontId="0" fillId="0" borderId="19" xfId="0" applyFill="1" applyBorder="1" applyAlignment="1"/>
    <xf numFmtId="4" fontId="0" fillId="0" borderId="18" xfId="0" applyNumberFormat="1" applyFill="1" applyBorder="1" applyAlignment="1"/>
    <xf numFmtId="4" fontId="0" fillId="0" borderId="19" xfId="0" applyNumberFormat="1" applyFill="1" applyBorder="1" applyAlignment="1"/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</cellXfs>
  <cellStyles count="3">
    <cellStyle name="Денежный" xfId="1" builtinId="4"/>
    <cellStyle name="Обычный" xfId="0" builtinId="0"/>
    <cellStyle name="Процентный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A5E6-2E70-4F55-85BC-101CA6DCDC5F}">
  <dimension ref="A1:G146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9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19" t="s">
        <v>17</v>
      </c>
    </row>
    <row r="2" spans="1:5" x14ac:dyDescent="0.25">
      <c r="A2" s="19" t="s">
        <v>18</v>
      </c>
    </row>
    <row r="3" spans="1:5" x14ac:dyDescent="0.25">
      <c r="A3" s="19" t="s">
        <v>19</v>
      </c>
    </row>
    <row r="4" spans="1:5" x14ac:dyDescent="0.25">
      <c r="A4" s="19" t="s">
        <v>20</v>
      </c>
    </row>
    <row r="5" spans="1:5" x14ac:dyDescent="0.25">
      <c r="A5" s="19" t="s">
        <v>21</v>
      </c>
    </row>
    <row r="6" spans="1:5" x14ac:dyDescent="0.25">
      <c r="A6" s="19"/>
      <c r="B6" t="s">
        <v>22</v>
      </c>
    </row>
    <row r="7" spans="1:5" x14ac:dyDescent="0.25">
      <c r="A7" s="19"/>
      <c r="B7" t="s">
        <v>23</v>
      </c>
    </row>
    <row r="8" spans="1:5" x14ac:dyDescent="0.25">
      <c r="A8" s="19"/>
      <c r="B8" t="s">
        <v>24</v>
      </c>
    </row>
    <row r="9" spans="1:5" x14ac:dyDescent="0.25">
      <c r="A9" s="19" t="s">
        <v>25</v>
      </c>
    </row>
    <row r="10" spans="1:5" x14ac:dyDescent="0.25">
      <c r="B10" t="s">
        <v>26</v>
      </c>
    </row>
    <row r="11" spans="1:5" x14ac:dyDescent="0.25">
      <c r="B11" t="s">
        <v>27</v>
      </c>
    </row>
    <row r="12" spans="1:5" x14ac:dyDescent="0.25">
      <c r="B12" t="s">
        <v>28</v>
      </c>
    </row>
    <row r="14" spans="1:5" ht="15.75" thickBot="1" x14ac:dyDescent="0.3">
      <c r="A14" t="s">
        <v>29</v>
      </c>
    </row>
    <row r="15" spans="1:5" ht="15.75" thickBot="1" x14ac:dyDescent="0.3">
      <c r="B15" s="21" t="s">
        <v>30</v>
      </c>
      <c r="C15" s="21" t="s">
        <v>31</v>
      </c>
      <c r="D15" s="21" t="s">
        <v>32</v>
      </c>
      <c r="E15" s="21" t="s">
        <v>33</v>
      </c>
    </row>
    <row r="16" spans="1:5" ht="15.75" thickBot="1" x14ac:dyDescent="0.3">
      <c r="B16" s="20" t="s">
        <v>41</v>
      </c>
      <c r="C16" s="20" t="s">
        <v>15</v>
      </c>
      <c r="D16" s="23">
        <v>-292000</v>
      </c>
      <c r="E16" s="23">
        <v>53008.029395404796</v>
      </c>
    </row>
    <row r="19" spans="1:6" ht="15.75" thickBot="1" x14ac:dyDescent="0.3">
      <c r="A19" t="s">
        <v>34</v>
      </c>
    </row>
    <row r="20" spans="1:6" ht="15.75" thickBot="1" x14ac:dyDescent="0.3">
      <c r="B20" s="21" t="s">
        <v>30</v>
      </c>
      <c r="C20" s="21" t="s">
        <v>31</v>
      </c>
      <c r="D20" s="21" t="s">
        <v>32</v>
      </c>
      <c r="E20" s="21" t="s">
        <v>33</v>
      </c>
      <c r="F20" s="21" t="s">
        <v>35</v>
      </c>
    </row>
    <row r="21" spans="1:6" x14ac:dyDescent="0.25">
      <c r="B21" s="22" t="s">
        <v>42</v>
      </c>
      <c r="C21" s="22" t="s">
        <v>6</v>
      </c>
      <c r="D21" s="24">
        <v>1000</v>
      </c>
      <c r="E21" s="24">
        <v>19500.000000000004</v>
      </c>
      <c r="F21" s="22" t="s">
        <v>43</v>
      </c>
    </row>
    <row r="22" spans="1:6" x14ac:dyDescent="0.25">
      <c r="B22" s="22" t="s">
        <v>44</v>
      </c>
      <c r="C22" s="22" t="s">
        <v>7</v>
      </c>
      <c r="D22" s="24">
        <v>1000</v>
      </c>
      <c r="E22" s="24">
        <v>10500</v>
      </c>
      <c r="F22" s="22" t="s">
        <v>43</v>
      </c>
    </row>
    <row r="23" spans="1:6" x14ac:dyDescent="0.25">
      <c r="B23" s="22" t="s">
        <v>45</v>
      </c>
      <c r="C23" s="22" t="s">
        <v>6</v>
      </c>
      <c r="D23" s="24">
        <v>1000</v>
      </c>
      <c r="E23" s="24">
        <v>19806.250000000007</v>
      </c>
      <c r="F23" s="22" t="s">
        <v>43</v>
      </c>
    </row>
    <row r="24" spans="1:6" x14ac:dyDescent="0.25">
      <c r="B24" s="22" t="s">
        <v>46</v>
      </c>
      <c r="C24" s="22" t="s">
        <v>7</v>
      </c>
      <c r="D24" s="24">
        <v>1000</v>
      </c>
      <c r="E24" s="24">
        <v>10193.75</v>
      </c>
      <c r="F24" s="22" t="s">
        <v>43</v>
      </c>
    </row>
    <row r="25" spans="1:6" x14ac:dyDescent="0.25">
      <c r="B25" s="22" t="s">
        <v>47</v>
      </c>
      <c r="C25" s="22" t="s">
        <v>6</v>
      </c>
      <c r="D25" s="24">
        <v>1000</v>
      </c>
      <c r="E25" s="24">
        <v>20103.567708333343</v>
      </c>
      <c r="F25" s="22" t="s">
        <v>43</v>
      </c>
    </row>
    <row r="26" spans="1:6" x14ac:dyDescent="0.25">
      <c r="B26" s="22" t="s">
        <v>48</v>
      </c>
      <c r="C26" s="22" t="s">
        <v>7</v>
      </c>
      <c r="D26" s="24">
        <v>1000</v>
      </c>
      <c r="E26" s="24">
        <v>9896.4322916666661</v>
      </c>
      <c r="F26" s="22" t="s">
        <v>43</v>
      </c>
    </row>
    <row r="27" spans="1:6" x14ac:dyDescent="0.25">
      <c r="B27" s="22" t="s">
        <v>49</v>
      </c>
      <c r="C27" s="22" t="s">
        <v>6</v>
      </c>
      <c r="D27" s="24">
        <v>1000</v>
      </c>
      <c r="E27" s="24">
        <v>20392.213650173602</v>
      </c>
      <c r="F27" s="22" t="s">
        <v>43</v>
      </c>
    </row>
    <row r="28" spans="1:6" x14ac:dyDescent="0.25">
      <c r="B28" s="22" t="s">
        <v>50</v>
      </c>
      <c r="C28" s="22" t="s">
        <v>7</v>
      </c>
      <c r="D28" s="24">
        <v>1000</v>
      </c>
      <c r="E28" s="24">
        <v>9607.7863498263905</v>
      </c>
      <c r="F28" s="22" t="s">
        <v>43</v>
      </c>
    </row>
    <row r="29" spans="1:6" x14ac:dyDescent="0.25">
      <c r="B29" s="22" t="s">
        <v>51</v>
      </c>
      <c r="C29" s="22" t="s">
        <v>6</v>
      </c>
      <c r="D29" s="24">
        <v>1000</v>
      </c>
      <c r="E29" s="24">
        <v>20672.440752043552</v>
      </c>
      <c r="F29" s="22" t="s">
        <v>43</v>
      </c>
    </row>
    <row r="30" spans="1:6" x14ac:dyDescent="0.25">
      <c r="B30" s="22" t="s">
        <v>52</v>
      </c>
      <c r="C30" s="22" t="s">
        <v>7</v>
      </c>
      <c r="D30" s="24">
        <v>1000</v>
      </c>
      <c r="E30" s="24">
        <v>9327.5592479564566</v>
      </c>
      <c r="F30" s="22" t="s">
        <v>43</v>
      </c>
    </row>
    <row r="31" spans="1:6" x14ac:dyDescent="0.25">
      <c r="B31" s="22" t="s">
        <v>53</v>
      </c>
      <c r="C31" s="22" t="s">
        <v>6</v>
      </c>
      <c r="D31" s="24">
        <v>1000</v>
      </c>
      <c r="E31" s="24">
        <v>20944.494563442266</v>
      </c>
      <c r="F31" s="22" t="s">
        <v>43</v>
      </c>
    </row>
    <row r="32" spans="1:6" x14ac:dyDescent="0.25">
      <c r="B32" s="22" t="s">
        <v>54</v>
      </c>
      <c r="C32" s="22" t="s">
        <v>7</v>
      </c>
      <c r="D32" s="24">
        <v>1000</v>
      </c>
      <c r="E32" s="24">
        <v>9055.5054365577271</v>
      </c>
      <c r="F32" s="22" t="s">
        <v>43</v>
      </c>
    </row>
    <row r="33" spans="2:6" x14ac:dyDescent="0.25">
      <c r="B33" s="22" t="s">
        <v>55</v>
      </c>
      <c r="C33" s="22" t="s">
        <v>6</v>
      </c>
      <c r="D33" s="24">
        <v>1000</v>
      </c>
      <c r="E33" s="24">
        <v>20684.293166999145</v>
      </c>
      <c r="F33" s="22" t="s">
        <v>43</v>
      </c>
    </row>
    <row r="34" spans="2:6" x14ac:dyDescent="0.25">
      <c r="B34" s="22" t="s">
        <v>56</v>
      </c>
      <c r="C34" s="22" t="s">
        <v>7</v>
      </c>
      <c r="D34" s="24">
        <v>1000</v>
      </c>
      <c r="E34" s="24">
        <v>9315.706833000866</v>
      </c>
      <c r="F34" s="22" t="s">
        <v>43</v>
      </c>
    </row>
    <row r="35" spans="2:6" x14ac:dyDescent="0.25">
      <c r="B35" s="22" t="s">
        <v>57</v>
      </c>
      <c r="C35" s="22" t="s">
        <v>6</v>
      </c>
      <c r="D35" s="24">
        <v>1000</v>
      </c>
      <c r="E35" s="24">
        <v>7.4499397428873237E-5</v>
      </c>
      <c r="F35" s="22" t="s">
        <v>43</v>
      </c>
    </row>
    <row r="36" spans="2:6" x14ac:dyDescent="0.25">
      <c r="B36" s="22" t="s">
        <v>58</v>
      </c>
      <c r="C36" s="22" t="s">
        <v>7</v>
      </c>
      <c r="D36" s="24">
        <v>1000</v>
      </c>
      <c r="E36" s="24">
        <v>29999.999925500608</v>
      </c>
      <c r="F36" s="22" t="s">
        <v>43</v>
      </c>
    </row>
    <row r="37" spans="2:6" x14ac:dyDescent="0.25">
      <c r="B37" s="22" t="s">
        <v>59</v>
      </c>
      <c r="C37" s="22" t="s">
        <v>6</v>
      </c>
      <c r="D37" s="24">
        <v>1000</v>
      </c>
      <c r="E37" s="24">
        <v>7.4818014700306891E-5</v>
      </c>
      <c r="F37" s="22" t="s">
        <v>43</v>
      </c>
    </row>
    <row r="38" spans="2:6" x14ac:dyDescent="0.25">
      <c r="B38" s="22" t="s">
        <v>60</v>
      </c>
      <c r="C38" s="22" t="s">
        <v>7</v>
      </c>
      <c r="D38" s="24">
        <v>1000</v>
      </c>
      <c r="E38" s="24">
        <v>29999.99992518199</v>
      </c>
      <c r="F38" s="22" t="s">
        <v>43</v>
      </c>
    </row>
    <row r="39" spans="2:6" x14ac:dyDescent="0.25">
      <c r="B39" s="22" t="s">
        <v>61</v>
      </c>
      <c r="C39" s="22" t="s">
        <v>6</v>
      </c>
      <c r="D39" s="24">
        <v>1000</v>
      </c>
      <c r="E39" s="24">
        <v>8.541766545362047E-5</v>
      </c>
      <c r="F39" s="22" t="s">
        <v>43</v>
      </c>
    </row>
    <row r="40" spans="2:6" x14ac:dyDescent="0.25">
      <c r="B40" s="22" t="s">
        <v>62</v>
      </c>
      <c r="C40" s="22" t="s">
        <v>7</v>
      </c>
      <c r="D40" s="24">
        <v>1000</v>
      </c>
      <c r="E40" s="24">
        <v>29999.999914582342</v>
      </c>
      <c r="F40" s="22" t="s">
        <v>43</v>
      </c>
    </row>
    <row r="41" spans="2:6" x14ac:dyDescent="0.25">
      <c r="B41" s="22" t="s">
        <v>63</v>
      </c>
      <c r="C41" s="22" t="s">
        <v>6</v>
      </c>
      <c r="D41" s="24">
        <v>1000</v>
      </c>
      <c r="E41" s="24">
        <v>5.9426623131760428E-5</v>
      </c>
      <c r="F41" s="22" t="s">
        <v>43</v>
      </c>
    </row>
    <row r="42" spans="2:6" x14ac:dyDescent="0.25">
      <c r="B42" s="22" t="s">
        <v>64</v>
      </c>
      <c r="C42" s="22" t="s">
        <v>7</v>
      </c>
      <c r="D42" s="24">
        <v>1000</v>
      </c>
      <c r="E42" s="24">
        <v>29999.99994057338</v>
      </c>
      <c r="F42" s="22" t="s">
        <v>43</v>
      </c>
    </row>
    <row r="43" spans="2:6" x14ac:dyDescent="0.25">
      <c r="B43" s="22" t="s">
        <v>65</v>
      </c>
      <c r="C43" s="22" t="s">
        <v>6</v>
      </c>
      <c r="D43" s="24">
        <v>1000</v>
      </c>
      <c r="E43" s="24">
        <v>4.5581861638944245E-5</v>
      </c>
      <c r="F43" s="22" t="s">
        <v>43</v>
      </c>
    </row>
    <row r="44" spans="2:6" x14ac:dyDescent="0.25">
      <c r="B44" s="22" t="s">
        <v>66</v>
      </c>
      <c r="C44" s="22" t="s">
        <v>7</v>
      </c>
      <c r="D44" s="24">
        <v>1000</v>
      </c>
      <c r="E44" s="24">
        <v>29999.999954418137</v>
      </c>
      <c r="F44" s="22" t="s">
        <v>43</v>
      </c>
    </row>
    <row r="45" spans="2:6" x14ac:dyDescent="0.25">
      <c r="B45" s="22" t="s">
        <v>67</v>
      </c>
      <c r="C45" s="22" t="s">
        <v>6</v>
      </c>
      <c r="D45" s="24">
        <v>1000</v>
      </c>
      <c r="E45" s="24">
        <v>7.6941699532605596E-5</v>
      </c>
      <c r="F45" s="22" t="s">
        <v>43</v>
      </c>
    </row>
    <row r="46" spans="2:6" x14ac:dyDescent="0.25">
      <c r="B46" s="22" t="s">
        <v>68</v>
      </c>
      <c r="C46" s="22" t="s">
        <v>7</v>
      </c>
      <c r="D46" s="24">
        <v>1000</v>
      </c>
      <c r="E46" s="24">
        <v>29999.999923058305</v>
      </c>
      <c r="F46" s="22" t="s">
        <v>43</v>
      </c>
    </row>
    <row r="47" spans="2:6" x14ac:dyDescent="0.25">
      <c r="B47" s="22" t="s">
        <v>69</v>
      </c>
      <c r="C47" s="22" t="s">
        <v>6</v>
      </c>
      <c r="D47" s="24">
        <v>1000</v>
      </c>
      <c r="E47" s="24">
        <v>-3.2389392070707495E-5</v>
      </c>
      <c r="F47" s="22" t="s">
        <v>43</v>
      </c>
    </row>
    <row r="48" spans="2:6" x14ac:dyDescent="0.25">
      <c r="B48" s="22" t="s">
        <v>70</v>
      </c>
      <c r="C48" s="22" t="s">
        <v>7</v>
      </c>
      <c r="D48" s="24">
        <v>1000</v>
      </c>
      <c r="E48" s="24">
        <v>3008.0296268881002</v>
      </c>
      <c r="F48" s="22" t="s">
        <v>43</v>
      </c>
    </row>
    <row r="49" spans="2:6" x14ac:dyDescent="0.25">
      <c r="B49" s="22" t="s">
        <v>71</v>
      </c>
      <c r="C49" s="22" t="s">
        <v>6</v>
      </c>
      <c r="D49" s="24">
        <v>1000</v>
      </c>
      <c r="E49" s="24">
        <v>-3.5408859330861044E-5</v>
      </c>
      <c r="F49" s="22" t="s">
        <v>43</v>
      </c>
    </row>
    <row r="50" spans="2:6" x14ac:dyDescent="0.25">
      <c r="B50" s="22" t="s">
        <v>72</v>
      </c>
      <c r="C50" s="22" t="s">
        <v>7</v>
      </c>
      <c r="D50" s="24">
        <v>1000</v>
      </c>
      <c r="E50" s="24">
        <v>-3.0213375203260812E-5</v>
      </c>
      <c r="F50" s="22" t="s">
        <v>43</v>
      </c>
    </row>
    <row r="51" spans="2:6" x14ac:dyDescent="0.25">
      <c r="B51" s="22" t="s">
        <v>73</v>
      </c>
      <c r="C51" s="22" t="s">
        <v>6</v>
      </c>
      <c r="D51" s="24">
        <v>1000</v>
      </c>
      <c r="E51" s="24">
        <v>2.3349726038261239E-6</v>
      </c>
      <c r="F51" s="22" t="s">
        <v>43</v>
      </c>
    </row>
    <row r="52" spans="2:6" x14ac:dyDescent="0.25">
      <c r="B52" s="22" t="s">
        <v>74</v>
      </c>
      <c r="C52" s="22" t="s">
        <v>7</v>
      </c>
      <c r="D52" s="24">
        <v>1000</v>
      </c>
      <c r="E52" s="24">
        <v>-1.2279490233409284E-5</v>
      </c>
      <c r="F52" s="22" t="s">
        <v>43</v>
      </c>
    </row>
    <row r="53" spans="2:6" x14ac:dyDescent="0.25">
      <c r="B53" s="22" t="s">
        <v>75</v>
      </c>
      <c r="C53" s="22" t="s">
        <v>6</v>
      </c>
      <c r="D53" s="24">
        <v>1000</v>
      </c>
      <c r="E53" s="24">
        <v>-5.6620804908165825E-5</v>
      </c>
      <c r="F53" s="22" t="s">
        <v>43</v>
      </c>
    </row>
    <row r="54" spans="2:6" x14ac:dyDescent="0.25">
      <c r="B54" s="22" t="s">
        <v>76</v>
      </c>
      <c r="C54" s="22" t="s">
        <v>7</v>
      </c>
      <c r="D54" s="24">
        <v>1000</v>
      </c>
      <c r="E54" s="24">
        <v>-7.0050333520921989E-5</v>
      </c>
      <c r="F54" s="22" t="s">
        <v>43</v>
      </c>
    </row>
    <row r="55" spans="2:6" x14ac:dyDescent="0.25">
      <c r="B55" s="22" t="s">
        <v>77</v>
      </c>
      <c r="C55" s="22" t="s">
        <v>6</v>
      </c>
      <c r="D55" s="24">
        <v>1000</v>
      </c>
      <c r="E55" s="24">
        <v>5.6828121698758512E-5</v>
      </c>
      <c r="F55" s="22" t="s">
        <v>43</v>
      </c>
    </row>
    <row r="56" spans="2:6" x14ac:dyDescent="0.25">
      <c r="B56" s="22" t="s">
        <v>78</v>
      </c>
      <c r="C56" s="22" t="s">
        <v>7</v>
      </c>
      <c r="D56" s="24">
        <v>1000</v>
      </c>
      <c r="E56" s="24">
        <v>8.8560822535689671E-5</v>
      </c>
      <c r="F56" s="22" t="s">
        <v>43</v>
      </c>
    </row>
    <row r="57" spans="2:6" x14ac:dyDescent="0.25">
      <c r="B57" s="22" t="s">
        <v>79</v>
      </c>
      <c r="C57" s="22" t="s">
        <v>6</v>
      </c>
      <c r="D57" s="24">
        <v>1000</v>
      </c>
      <c r="E57" s="24">
        <v>2.649173778262381E-5</v>
      </c>
      <c r="F57" s="22" t="s">
        <v>43</v>
      </c>
    </row>
    <row r="58" spans="2:6" x14ac:dyDescent="0.25">
      <c r="B58" s="22" t="s">
        <v>80</v>
      </c>
      <c r="C58" s="22" t="s">
        <v>7</v>
      </c>
      <c r="D58" s="24">
        <v>1000</v>
      </c>
      <c r="E58" s="24">
        <v>-1.1675524842380799E-4</v>
      </c>
      <c r="F58" s="22" t="s">
        <v>43</v>
      </c>
    </row>
    <row r="59" spans="2:6" x14ac:dyDescent="0.25">
      <c r="B59" s="22" t="s">
        <v>81</v>
      </c>
      <c r="C59" s="22" t="s">
        <v>6</v>
      </c>
      <c r="D59" s="24">
        <v>1000</v>
      </c>
      <c r="E59" s="24">
        <v>-4.6324763853585431E-5</v>
      </c>
      <c r="F59" s="22" t="s">
        <v>43</v>
      </c>
    </row>
    <row r="60" spans="2:6" x14ac:dyDescent="0.25">
      <c r="B60" s="22" t="s">
        <v>82</v>
      </c>
      <c r="C60" s="22" t="s">
        <v>7</v>
      </c>
      <c r="D60" s="24">
        <v>1000</v>
      </c>
      <c r="E60" s="24">
        <v>-5.061274207501703E-6</v>
      </c>
      <c r="F60" s="22" t="s">
        <v>43</v>
      </c>
    </row>
    <row r="61" spans="2:6" x14ac:dyDescent="0.25">
      <c r="B61" s="22" t="s">
        <v>83</v>
      </c>
      <c r="C61" s="22" t="s">
        <v>6</v>
      </c>
      <c r="D61" s="24">
        <v>1000</v>
      </c>
      <c r="E61" s="24">
        <v>-1.1635992346415988E-4</v>
      </c>
      <c r="F61" s="22" t="s">
        <v>43</v>
      </c>
    </row>
    <row r="62" spans="2:6" x14ac:dyDescent="0.25">
      <c r="B62" s="22" t="s">
        <v>84</v>
      </c>
      <c r="C62" s="22" t="s">
        <v>7</v>
      </c>
      <c r="D62" s="24">
        <v>1000</v>
      </c>
      <c r="E62" s="24">
        <v>-3.1217444928538148E-5</v>
      </c>
      <c r="F62" s="22" t="s">
        <v>43</v>
      </c>
    </row>
    <row r="63" spans="2:6" x14ac:dyDescent="0.25">
      <c r="B63" s="22" t="s">
        <v>85</v>
      </c>
      <c r="C63" s="22" t="s">
        <v>6</v>
      </c>
      <c r="D63" s="24">
        <v>1000</v>
      </c>
      <c r="E63" s="24">
        <v>-8.7938030748870366E-5</v>
      </c>
      <c r="F63" s="22" t="s">
        <v>43</v>
      </c>
    </row>
    <row r="64" spans="2:6" x14ac:dyDescent="0.25">
      <c r="B64" s="22" t="s">
        <v>86</v>
      </c>
      <c r="C64" s="22" t="s">
        <v>7</v>
      </c>
      <c r="D64" s="24">
        <v>1000</v>
      </c>
      <c r="E64" s="24">
        <v>5.5133195255057899E-5</v>
      </c>
      <c r="F64" s="22" t="s">
        <v>43</v>
      </c>
    </row>
    <row r="65" spans="1:7" x14ac:dyDescent="0.25">
      <c r="B65" s="22" t="s">
        <v>87</v>
      </c>
      <c r="C65" s="22" t="s">
        <v>6</v>
      </c>
      <c r="D65" s="24">
        <v>1000</v>
      </c>
      <c r="E65" s="24">
        <v>8.8317018903198344E-5</v>
      </c>
      <c r="F65" s="22" t="s">
        <v>43</v>
      </c>
    </row>
    <row r="66" spans="1:7" x14ac:dyDescent="0.25">
      <c r="B66" s="22" t="s">
        <v>88</v>
      </c>
      <c r="C66" s="22" t="s">
        <v>7</v>
      </c>
      <c r="D66" s="24">
        <v>1000</v>
      </c>
      <c r="E66" s="24">
        <v>4.4357591656550537E-6</v>
      </c>
      <c r="F66" s="22" t="s">
        <v>43</v>
      </c>
    </row>
    <row r="67" spans="1:7" x14ac:dyDescent="0.25">
      <c r="B67" s="22" t="s">
        <v>89</v>
      </c>
      <c r="C67" s="22" t="s">
        <v>6</v>
      </c>
      <c r="D67" s="24">
        <v>1000</v>
      </c>
      <c r="E67" s="24">
        <v>-3.7972177528584547E-5</v>
      </c>
      <c r="F67" s="22" t="s">
        <v>43</v>
      </c>
    </row>
    <row r="68" spans="1:7" ht="15.75" thickBot="1" x14ac:dyDescent="0.3">
      <c r="B68" s="20" t="s">
        <v>90</v>
      </c>
      <c r="C68" s="20" t="s">
        <v>7</v>
      </c>
      <c r="D68" s="23">
        <v>1000</v>
      </c>
      <c r="E68" s="23">
        <v>1.2500613161640258E-4</v>
      </c>
      <c r="F68" s="20" t="s">
        <v>43</v>
      </c>
    </row>
    <row r="71" spans="1:7" ht="15.75" thickBot="1" x14ac:dyDescent="0.3">
      <c r="A71" t="s">
        <v>36</v>
      </c>
    </row>
    <row r="72" spans="1:7" ht="15.75" thickBot="1" x14ac:dyDescent="0.3">
      <c r="B72" s="21" t="s">
        <v>30</v>
      </c>
      <c r="C72" s="21" t="s">
        <v>31</v>
      </c>
      <c r="D72" s="21" t="s">
        <v>37</v>
      </c>
      <c r="E72" s="21" t="s">
        <v>38</v>
      </c>
      <c r="F72" s="21" t="s">
        <v>39</v>
      </c>
      <c r="G72" s="21" t="s">
        <v>40</v>
      </c>
    </row>
    <row r="73" spans="1:7" x14ac:dyDescent="0.25">
      <c r="B73" s="22" t="s">
        <v>42</v>
      </c>
      <c r="C73" s="22" t="s">
        <v>6</v>
      </c>
      <c r="D73" s="24">
        <v>19500.000000000004</v>
      </c>
      <c r="E73" s="22" t="s">
        <v>91</v>
      </c>
      <c r="F73" s="22" t="s">
        <v>92</v>
      </c>
      <c r="G73" s="24">
        <v>13000.000000000004</v>
      </c>
    </row>
    <row r="74" spans="1:7" x14ac:dyDescent="0.25">
      <c r="B74" s="22" t="s">
        <v>44</v>
      </c>
      <c r="C74" s="22" t="s">
        <v>7</v>
      </c>
      <c r="D74" s="24">
        <v>10500</v>
      </c>
      <c r="E74" s="22" t="s">
        <v>93</v>
      </c>
      <c r="F74" s="22" t="s">
        <v>94</v>
      </c>
      <c r="G74" s="24">
        <v>0</v>
      </c>
    </row>
    <row r="75" spans="1:7" x14ac:dyDescent="0.25">
      <c r="B75" s="22" t="s">
        <v>45</v>
      </c>
      <c r="C75" s="22" t="s">
        <v>6</v>
      </c>
      <c r="D75" s="24">
        <v>19806.250000000007</v>
      </c>
      <c r="E75" s="22" t="s">
        <v>95</v>
      </c>
      <c r="F75" s="22" t="s">
        <v>92</v>
      </c>
      <c r="G75" s="24">
        <v>14135.000000000007</v>
      </c>
    </row>
    <row r="76" spans="1:7" x14ac:dyDescent="0.25">
      <c r="B76" s="22" t="s">
        <v>46</v>
      </c>
      <c r="C76" s="22" t="s">
        <v>7</v>
      </c>
      <c r="D76" s="24">
        <v>10193.75</v>
      </c>
      <c r="E76" s="22" t="s">
        <v>96</v>
      </c>
      <c r="F76" s="22" t="s">
        <v>94</v>
      </c>
      <c r="G76" s="24">
        <v>0</v>
      </c>
    </row>
    <row r="77" spans="1:7" x14ac:dyDescent="0.25">
      <c r="B77" s="22" t="s">
        <v>47</v>
      </c>
      <c r="C77" s="22" t="s">
        <v>6</v>
      </c>
      <c r="D77" s="24">
        <v>20103.567708333343</v>
      </c>
      <c r="E77" s="22" t="s">
        <v>97</v>
      </c>
      <c r="F77" s="22" t="s">
        <v>92</v>
      </c>
      <c r="G77" s="24">
        <v>15295.027083333342</v>
      </c>
    </row>
    <row r="78" spans="1:7" x14ac:dyDescent="0.25">
      <c r="B78" s="22" t="s">
        <v>48</v>
      </c>
      <c r="C78" s="22" t="s">
        <v>7</v>
      </c>
      <c r="D78" s="24">
        <v>9896.4322916666661</v>
      </c>
      <c r="E78" s="22" t="s">
        <v>98</v>
      </c>
      <c r="F78" s="22" t="s">
        <v>94</v>
      </c>
      <c r="G78" s="24">
        <v>0</v>
      </c>
    </row>
    <row r="79" spans="1:7" x14ac:dyDescent="0.25">
      <c r="B79" s="22" t="s">
        <v>49</v>
      </c>
      <c r="C79" s="22" t="s">
        <v>6</v>
      </c>
      <c r="D79" s="24">
        <v>20392.213650173602</v>
      </c>
      <c r="E79" s="22" t="s">
        <v>99</v>
      </c>
      <c r="F79" s="22" t="s">
        <v>92</v>
      </c>
      <c r="G79" s="24">
        <v>16480.659246527768</v>
      </c>
    </row>
    <row r="80" spans="1:7" x14ac:dyDescent="0.25">
      <c r="B80" s="22" t="s">
        <v>50</v>
      </c>
      <c r="C80" s="22" t="s">
        <v>7</v>
      </c>
      <c r="D80" s="24">
        <v>9607.7863498263905</v>
      </c>
      <c r="E80" s="22" t="s">
        <v>100</v>
      </c>
      <c r="F80" s="22" t="s">
        <v>94</v>
      </c>
      <c r="G80" s="24">
        <v>0</v>
      </c>
    </row>
    <row r="81" spans="2:7" x14ac:dyDescent="0.25">
      <c r="B81" s="22" t="s">
        <v>51</v>
      </c>
      <c r="C81" s="22" t="s">
        <v>6</v>
      </c>
      <c r="D81" s="24">
        <v>20672.440752043552</v>
      </c>
      <c r="E81" s="22" t="s">
        <v>101</v>
      </c>
      <c r="F81" s="22" t="s">
        <v>92</v>
      </c>
      <c r="G81" s="24">
        <v>17692.487056824368</v>
      </c>
    </row>
    <row r="82" spans="2:7" x14ac:dyDescent="0.25">
      <c r="B82" s="22" t="s">
        <v>52</v>
      </c>
      <c r="C82" s="22" t="s">
        <v>7</v>
      </c>
      <c r="D82" s="24">
        <v>9327.5592479564566</v>
      </c>
      <c r="E82" s="22" t="s">
        <v>102</v>
      </c>
      <c r="F82" s="22" t="s">
        <v>94</v>
      </c>
      <c r="G82" s="24">
        <v>0</v>
      </c>
    </row>
    <row r="83" spans="2:7" x14ac:dyDescent="0.25">
      <c r="B83" s="22" t="s">
        <v>53</v>
      </c>
      <c r="C83" s="22" t="s">
        <v>6</v>
      </c>
      <c r="D83" s="24">
        <v>20944.494563442266</v>
      </c>
      <c r="E83" s="22" t="s">
        <v>103</v>
      </c>
      <c r="F83" s="22" t="s">
        <v>92</v>
      </c>
      <c r="G83" s="24">
        <v>18931.113947682828</v>
      </c>
    </row>
    <row r="84" spans="2:7" x14ac:dyDescent="0.25">
      <c r="B84" s="22" t="s">
        <v>54</v>
      </c>
      <c r="C84" s="22" t="s">
        <v>7</v>
      </c>
      <c r="D84" s="24">
        <v>9055.5054365577271</v>
      </c>
      <c r="E84" s="22" t="s">
        <v>104</v>
      </c>
      <c r="F84" s="22" t="s">
        <v>94</v>
      </c>
      <c r="G84" s="24">
        <v>0</v>
      </c>
    </row>
    <row r="85" spans="2:7" x14ac:dyDescent="0.25">
      <c r="B85" s="22" t="s">
        <v>55</v>
      </c>
      <c r="C85" s="22" t="s">
        <v>6</v>
      </c>
      <c r="D85" s="24">
        <v>20684.293166999145</v>
      </c>
      <c r="E85" s="22" t="s">
        <v>105</v>
      </c>
      <c r="F85" s="22" t="s">
        <v>92</v>
      </c>
      <c r="G85" s="24">
        <v>19672.836215557232</v>
      </c>
    </row>
    <row r="86" spans="2:7" x14ac:dyDescent="0.25">
      <c r="B86" s="22" t="s">
        <v>56</v>
      </c>
      <c r="C86" s="22" t="s">
        <v>7</v>
      </c>
      <c r="D86" s="24">
        <v>9315.706833000866</v>
      </c>
      <c r="E86" s="22" t="s">
        <v>106</v>
      </c>
      <c r="F86" s="22" t="s">
        <v>92</v>
      </c>
      <c r="G86" s="24">
        <v>524.32030500940709</v>
      </c>
    </row>
    <row r="87" spans="2:7" x14ac:dyDescent="0.25">
      <c r="B87" s="22" t="s">
        <v>57</v>
      </c>
      <c r="C87" s="22" t="s">
        <v>6</v>
      </c>
      <c r="D87" s="24">
        <v>7.4499397428873237E-5</v>
      </c>
      <c r="E87" s="22" t="s">
        <v>107</v>
      </c>
      <c r="F87" s="22" t="s">
        <v>94</v>
      </c>
      <c r="G87" s="24">
        <v>0</v>
      </c>
    </row>
    <row r="88" spans="2:7" x14ac:dyDescent="0.25">
      <c r="B88" s="22" t="s">
        <v>58</v>
      </c>
      <c r="C88" s="22" t="s">
        <v>7</v>
      </c>
      <c r="D88" s="24">
        <v>29999.999925500608</v>
      </c>
      <c r="E88" s="22" t="s">
        <v>108</v>
      </c>
      <c r="F88" s="22" t="s">
        <v>92</v>
      </c>
      <c r="G88" s="24">
        <v>21491.244853159369</v>
      </c>
    </row>
    <row r="89" spans="2:7" x14ac:dyDescent="0.25">
      <c r="B89" s="22" t="s">
        <v>59</v>
      </c>
      <c r="C89" s="22" t="s">
        <v>6</v>
      </c>
      <c r="D89" s="24">
        <v>7.4818014700306891E-5</v>
      </c>
      <c r="E89" s="22" t="s">
        <v>109</v>
      </c>
      <c r="F89" s="22" t="s">
        <v>92</v>
      </c>
      <c r="G89" s="24">
        <v>2.3673507742888195E-6</v>
      </c>
    </row>
    <row r="90" spans="2:7" x14ac:dyDescent="0.25">
      <c r="B90" s="22" t="s">
        <v>60</v>
      </c>
      <c r="C90" s="22" t="s">
        <v>7</v>
      </c>
      <c r="D90" s="24">
        <v>29999.99992518199</v>
      </c>
      <c r="E90" s="22" t="s">
        <v>110</v>
      </c>
      <c r="F90" s="22" t="s">
        <v>92</v>
      </c>
      <c r="G90" s="24">
        <v>22813.979118442006</v>
      </c>
    </row>
    <row r="91" spans="2:7" x14ac:dyDescent="0.25">
      <c r="B91" s="22" t="s">
        <v>61</v>
      </c>
      <c r="C91" s="22" t="s">
        <v>6</v>
      </c>
      <c r="D91" s="24">
        <v>8.541766545362047E-5</v>
      </c>
      <c r="E91" s="22" t="s">
        <v>111</v>
      </c>
      <c r="F91" s="22" t="s">
        <v>92</v>
      </c>
      <c r="G91" s="24">
        <v>1.5077762324282331E-5</v>
      </c>
    </row>
    <row r="92" spans="2:7" x14ac:dyDescent="0.25">
      <c r="B92" s="22" t="s">
        <v>62</v>
      </c>
      <c r="C92" s="22" t="s">
        <v>7</v>
      </c>
      <c r="D92" s="24">
        <v>29999.999914582342</v>
      </c>
      <c r="E92" s="22" t="s">
        <v>112</v>
      </c>
      <c r="F92" s="22" t="s">
        <v>92</v>
      </c>
      <c r="G92" s="24">
        <v>24164.270337294376</v>
      </c>
    </row>
    <row r="93" spans="2:7" x14ac:dyDescent="0.25">
      <c r="B93" s="22" t="s">
        <v>63</v>
      </c>
      <c r="C93" s="22" t="s">
        <v>6</v>
      </c>
      <c r="D93" s="24">
        <v>5.9426623131760428E-5</v>
      </c>
      <c r="E93" s="22" t="s">
        <v>113</v>
      </c>
      <c r="F93" s="22" t="s">
        <v>94</v>
      </c>
      <c r="G93" s="24">
        <v>0</v>
      </c>
    </row>
    <row r="94" spans="2:7" x14ac:dyDescent="0.25">
      <c r="B94" s="22" t="s">
        <v>64</v>
      </c>
      <c r="C94" s="22" t="s">
        <v>7</v>
      </c>
      <c r="D94" s="24">
        <v>29999.99994057338</v>
      </c>
      <c r="E94" s="22" t="s">
        <v>114</v>
      </c>
      <c r="F94" s="22" t="s">
        <v>92</v>
      </c>
      <c r="G94" s="24">
        <v>25542.692659487697</v>
      </c>
    </row>
    <row r="95" spans="2:7" x14ac:dyDescent="0.25">
      <c r="B95" s="22" t="s">
        <v>65</v>
      </c>
      <c r="C95" s="22" t="s">
        <v>6</v>
      </c>
      <c r="D95" s="24">
        <v>4.5581861638944245E-5</v>
      </c>
      <c r="E95" s="22" t="s">
        <v>115</v>
      </c>
      <c r="F95" s="22" t="s">
        <v>94</v>
      </c>
      <c r="G95" s="24">
        <v>0</v>
      </c>
    </row>
    <row r="96" spans="2:7" x14ac:dyDescent="0.25">
      <c r="B96" s="22" t="s">
        <v>66</v>
      </c>
      <c r="C96" s="22" t="s">
        <v>7</v>
      </c>
      <c r="D96" s="24">
        <v>29999.999954418137</v>
      </c>
      <c r="E96" s="22" t="s">
        <v>116</v>
      </c>
      <c r="F96" s="22" t="s">
        <v>92</v>
      </c>
      <c r="G96" s="24">
        <v>26949.832102005174</v>
      </c>
    </row>
    <row r="97" spans="2:7" x14ac:dyDescent="0.25">
      <c r="B97" s="22" t="s">
        <v>67</v>
      </c>
      <c r="C97" s="22" t="s">
        <v>6</v>
      </c>
      <c r="D97" s="24">
        <v>7.6941699532605596E-5</v>
      </c>
      <c r="E97" s="22" t="s">
        <v>117</v>
      </c>
      <c r="F97" s="22" t="s">
        <v>92</v>
      </c>
      <c r="G97" s="24">
        <v>1.1528737342867307E-5</v>
      </c>
    </row>
    <row r="98" spans="2:7" x14ac:dyDescent="0.25">
      <c r="B98" s="22" t="s">
        <v>68</v>
      </c>
      <c r="C98" s="22" t="s">
        <v>7</v>
      </c>
      <c r="D98" s="24">
        <v>29999.999923058305</v>
      </c>
      <c r="E98" s="22" t="s">
        <v>118</v>
      </c>
      <c r="F98" s="22" t="s">
        <v>92</v>
      </c>
      <c r="G98" s="24">
        <v>28386.286904774312</v>
      </c>
    </row>
    <row r="99" spans="2:7" x14ac:dyDescent="0.25">
      <c r="B99" s="22" t="s">
        <v>69</v>
      </c>
      <c r="C99" s="22" t="s">
        <v>6</v>
      </c>
      <c r="D99" s="24">
        <v>-3.2389392070707495E-5</v>
      </c>
      <c r="E99" s="22" t="s">
        <v>119</v>
      </c>
      <c r="F99" s="22" t="s">
        <v>94</v>
      </c>
      <c r="G99" s="24">
        <v>0</v>
      </c>
    </row>
    <row r="100" spans="2:7" x14ac:dyDescent="0.25">
      <c r="B100" s="22" t="s">
        <v>70</v>
      </c>
      <c r="C100" s="22" t="s">
        <v>7</v>
      </c>
      <c r="D100" s="24">
        <v>3008.0296268881002</v>
      </c>
      <c r="E100" s="22" t="s">
        <v>120</v>
      </c>
      <c r="F100" s="22" t="s">
        <v>92</v>
      </c>
      <c r="G100" s="24">
        <v>2860.697583542772</v>
      </c>
    </row>
    <row r="101" spans="2:7" x14ac:dyDescent="0.25">
      <c r="B101" s="22" t="s">
        <v>71</v>
      </c>
      <c r="C101" s="22" t="s">
        <v>6</v>
      </c>
      <c r="D101" s="24">
        <v>-3.5408859330861044E-5</v>
      </c>
      <c r="E101" s="22" t="s">
        <v>121</v>
      </c>
      <c r="F101" s="22" t="s">
        <v>94</v>
      </c>
      <c r="G101" s="24">
        <v>0</v>
      </c>
    </row>
    <row r="102" spans="2:7" x14ac:dyDescent="0.25">
      <c r="B102" s="22" t="s">
        <v>72</v>
      </c>
      <c r="C102" s="22" t="s">
        <v>7</v>
      </c>
      <c r="D102" s="24">
        <v>-3.0213375203260812E-5</v>
      </c>
      <c r="E102" s="22" t="s">
        <v>122</v>
      </c>
      <c r="F102" s="22" t="s">
        <v>94</v>
      </c>
      <c r="G102" s="24">
        <v>0</v>
      </c>
    </row>
    <row r="103" spans="2:7" x14ac:dyDescent="0.25">
      <c r="B103" s="22" t="s">
        <v>73</v>
      </c>
      <c r="C103" s="22" t="s">
        <v>6</v>
      </c>
      <c r="D103" s="24">
        <v>2.3349726038261239E-6</v>
      </c>
      <c r="E103" s="22" t="s">
        <v>123</v>
      </c>
      <c r="F103" s="22" t="s">
        <v>94</v>
      </c>
      <c r="G103" s="24">
        <v>0</v>
      </c>
    </row>
    <row r="104" spans="2:7" x14ac:dyDescent="0.25">
      <c r="B104" s="22" t="s">
        <v>74</v>
      </c>
      <c r="C104" s="22" t="s">
        <v>7</v>
      </c>
      <c r="D104" s="24">
        <v>-1.2279490233409284E-5</v>
      </c>
      <c r="E104" s="22" t="s">
        <v>124</v>
      </c>
      <c r="F104" s="22" t="s">
        <v>92</v>
      </c>
      <c r="G104" s="24">
        <v>7.0648354699352967E-6</v>
      </c>
    </row>
    <row r="105" spans="2:7" x14ac:dyDescent="0.25">
      <c r="B105" s="22" t="s">
        <v>75</v>
      </c>
      <c r="C105" s="22" t="s">
        <v>6</v>
      </c>
      <c r="D105" s="24">
        <v>-5.6620804908165825E-5</v>
      </c>
      <c r="E105" s="22" t="s">
        <v>125</v>
      </c>
      <c r="F105" s="22" t="s">
        <v>94</v>
      </c>
      <c r="G105" s="24">
        <v>0</v>
      </c>
    </row>
    <row r="106" spans="2:7" x14ac:dyDescent="0.25">
      <c r="B106" s="22" t="s">
        <v>76</v>
      </c>
      <c r="C106" s="22" t="s">
        <v>7</v>
      </c>
      <c r="D106" s="24">
        <v>-7.0050333520921989E-5</v>
      </c>
      <c r="E106" s="22" t="s">
        <v>126</v>
      </c>
      <c r="F106" s="22" t="s">
        <v>94</v>
      </c>
      <c r="G106" s="24">
        <v>0</v>
      </c>
    </row>
    <row r="107" spans="2:7" x14ac:dyDescent="0.25">
      <c r="B107" s="22" t="s">
        <v>77</v>
      </c>
      <c r="C107" s="22" t="s">
        <v>6</v>
      </c>
      <c r="D107" s="24">
        <v>5.6828121698758512E-5</v>
      </c>
      <c r="E107" s="22" t="s">
        <v>127</v>
      </c>
      <c r="F107" s="22" t="s">
        <v>94</v>
      </c>
      <c r="G107" s="24">
        <v>0</v>
      </c>
    </row>
    <row r="108" spans="2:7" x14ac:dyDescent="0.25">
      <c r="B108" s="22" t="s">
        <v>78</v>
      </c>
      <c r="C108" s="22" t="s">
        <v>7</v>
      </c>
      <c r="D108" s="24">
        <v>8.8560822535689671E-5</v>
      </c>
      <c r="E108" s="22" t="s">
        <v>128</v>
      </c>
      <c r="F108" s="22" t="s">
        <v>92</v>
      </c>
      <c r="G108" s="24">
        <v>1.0459027546132821E-4</v>
      </c>
    </row>
    <row r="109" spans="2:7" x14ac:dyDescent="0.25">
      <c r="B109" s="22" t="s">
        <v>79</v>
      </c>
      <c r="C109" s="22" t="s">
        <v>6</v>
      </c>
      <c r="D109" s="24">
        <v>2.649173778262381E-5</v>
      </c>
      <c r="E109" s="22" t="s">
        <v>129</v>
      </c>
      <c r="F109" s="22" t="s">
        <v>94</v>
      </c>
      <c r="G109" s="24">
        <v>0</v>
      </c>
    </row>
    <row r="110" spans="2:7" x14ac:dyDescent="0.25">
      <c r="B110" s="22" t="s">
        <v>80</v>
      </c>
      <c r="C110" s="22" t="s">
        <v>7</v>
      </c>
      <c r="D110" s="24">
        <v>-1.1675524842380799E-4</v>
      </c>
      <c r="E110" s="22" t="s">
        <v>130</v>
      </c>
      <c r="F110" s="22" t="s">
        <v>94</v>
      </c>
      <c r="G110" s="24">
        <v>0</v>
      </c>
    </row>
    <row r="111" spans="2:7" x14ac:dyDescent="0.25">
      <c r="B111" s="22" t="s">
        <v>81</v>
      </c>
      <c r="C111" s="22" t="s">
        <v>6</v>
      </c>
      <c r="D111" s="24">
        <v>-4.6324763853585431E-5</v>
      </c>
      <c r="E111" s="22" t="s">
        <v>131</v>
      </c>
      <c r="F111" s="22" t="s">
        <v>94</v>
      </c>
      <c r="G111" s="24">
        <v>0</v>
      </c>
    </row>
    <row r="112" spans="2:7" x14ac:dyDescent="0.25">
      <c r="B112" s="22" t="s">
        <v>82</v>
      </c>
      <c r="C112" s="22" t="s">
        <v>7</v>
      </c>
      <c r="D112" s="24">
        <v>-5.061274207501703E-6</v>
      </c>
      <c r="E112" s="22" t="s">
        <v>132</v>
      </c>
      <c r="F112" s="22" t="s">
        <v>92</v>
      </c>
      <c r="G112" s="24">
        <v>1.0325559380272842E-5</v>
      </c>
    </row>
    <row r="113" spans="2:7" x14ac:dyDescent="0.25">
      <c r="B113" s="22" t="s">
        <v>83</v>
      </c>
      <c r="C113" s="22" t="s">
        <v>6</v>
      </c>
      <c r="D113" s="24">
        <v>-1.1635992346415988E-4</v>
      </c>
      <c r="E113" s="22" t="s">
        <v>133</v>
      </c>
      <c r="F113" s="22" t="s">
        <v>94</v>
      </c>
      <c r="G113" s="24">
        <v>0</v>
      </c>
    </row>
    <row r="114" spans="2:7" x14ac:dyDescent="0.25">
      <c r="B114" s="22" t="s">
        <v>84</v>
      </c>
      <c r="C114" s="22" t="s">
        <v>7</v>
      </c>
      <c r="D114" s="24">
        <v>-3.1217444928538148E-5</v>
      </c>
      <c r="E114" s="22" t="s">
        <v>134</v>
      </c>
      <c r="F114" s="22" t="s">
        <v>94</v>
      </c>
      <c r="G114" s="24">
        <v>0</v>
      </c>
    </row>
    <row r="115" spans="2:7" x14ac:dyDescent="0.25">
      <c r="B115" s="22" t="s">
        <v>85</v>
      </c>
      <c r="C115" s="22" t="s">
        <v>6</v>
      </c>
      <c r="D115" s="24">
        <v>-8.7938030748870366E-5</v>
      </c>
      <c r="E115" s="22" t="s">
        <v>135</v>
      </c>
      <c r="F115" s="22" t="s">
        <v>94</v>
      </c>
      <c r="G115" s="24">
        <v>0</v>
      </c>
    </row>
    <row r="116" spans="2:7" x14ac:dyDescent="0.25">
      <c r="B116" s="22" t="s">
        <v>86</v>
      </c>
      <c r="C116" s="22" t="s">
        <v>7</v>
      </c>
      <c r="D116" s="24">
        <v>5.5133195255057899E-5</v>
      </c>
      <c r="E116" s="22" t="s">
        <v>136</v>
      </c>
      <c r="F116" s="22" t="s">
        <v>92</v>
      </c>
      <c r="G116" s="24">
        <v>6.9348617104744056E-5</v>
      </c>
    </row>
    <row r="117" spans="2:7" x14ac:dyDescent="0.25">
      <c r="B117" s="22" t="s">
        <v>87</v>
      </c>
      <c r="C117" s="22" t="s">
        <v>6</v>
      </c>
      <c r="D117" s="24">
        <v>8.8317018903198344E-5</v>
      </c>
      <c r="E117" s="22" t="s">
        <v>137</v>
      </c>
      <c r="F117" s="22" t="s">
        <v>94</v>
      </c>
      <c r="G117" s="24">
        <v>0</v>
      </c>
    </row>
    <row r="118" spans="2:7" x14ac:dyDescent="0.25">
      <c r="B118" s="22" t="s">
        <v>88</v>
      </c>
      <c r="C118" s="22" t="s">
        <v>7</v>
      </c>
      <c r="D118" s="24">
        <v>4.4357591656550537E-6</v>
      </c>
      <c r="E118" s="22" t="s">
        <v>138</v>
      </c>
      <c r="F118" s="22" t="s">
        <v>92</v>
      </c>
      <c r="G118" s="24">
        <v>2.1703995399962565E-5</v>
      </c>
    </row>
    <row r="119" spans="2:7" x14ac:dyDescent="0.25">
      <c r="B119" s="22" t="s">
        <v>89</v>
      </c>
      <c r="C119" s="22" t="s">
        <v>6</v>
      </c>
      <c r="D119" s="24">
        <v>-3.7972177528584547E-5</v>
      </c>
      <c r="E119" s="22" t="s">
        <v>139</v>
      </c>
      <c r="F119" s="22" t="s">
        <v>94</v>
      </c>
      <c r="G119" s="24">
        <v>0</v>
      </c>
    </row>
    <row r="120" spans="2:7" x14ac:dyDescent="0.25">
      <c r="B120" s="22" t="s">
        <v>90</v>
      </c>
      <c r="C120" s="22" t="s">
        <v>7</v>
      </c>
      <c r="D120" s="24">
        <v>1.2500613161640258E-4</v>
      </c>
      <c r="E120" s="22" t="s">
        <v>140</v>
      </c>
      <c r="F120" s="22" t="s">
        <v>92</v>
      </c>
      <c r="G120" s="24">
        <v>1.4285591073054092E-4</v>
      </c>
    </row>
    <row r="121" spans="2:7" x14ac:dyDescent="0.25">
      <c r="B121" s="22" t="s">
        <v>141</v>
      </c>
      <c r="C121" s="22" t="s">
        <v>10</v>
      </c>
      <c r="D121" s="24">
        <v>1.8775507520328518E-3</v>
      </c>
      <c r="E121" s="22" t="s">
        <v>142</v>
      </c>
      <c r="F121" s="22" t="s">
        <v>94</v>
      </c>
      <c r="G121" s="22">
        <v>0</v>
      </c>
    </row>
    <row r="122" spans="2:7" x14ac:dyDescent="0.25">
      <c r="B122" s="22" t="s">
        <v>143</v>
      </c>
      <c r="C122" s="22" t="s">
        <v>11</v>
      </c>
      <c r="D122" s="24">
        <v>-4.8943912186339355E-4</v>
      </c>
      <c r="E122" s="22" t="s">
        <v>144</v>
      </c>
      <c r="F122" s="22" t="s">
        <v>94</v>
      </c>
      <c r="G122" s="22">
        <v>0</v>
      </c>
    </row>
    <row r="123" spans="2:7" x14ac:dyDescent="0.25">
      <c r="B123" s="22" t="s">
        <v>145</v>
      </c>
      <c r="C123" s="22" t="s">
        <v>13</v>
      </c>
      <c r="D123" s="24">
        <v>30000.000000000004</v>
      </c>
      <c r="E123" s="22" t="s">
        <v>146</v>
      </c>
      <c r="F123" s="22" t="s">
        <v>94</v>
      </c>
      <c r="G123" s="22">
        <v>0</v>
      </c>
    </row>
    <row r="124" spans="2:7" x14ac:dyDescent="0.25">
      <c r="B124" s="22" t="s">
        <v>147</v>
      </c>
      <c r="C124" s="22" t="s">
        <v>13</v>
      </c>
      <c r="D124" s="24">
        <v>30000.000000000007</v>
      </c>
      <c r="E124" s="22" t="s">
        <v>148</v>
      </c>
      <c r="F124" s="22" t="s">
        <v>94</v>
      </c>
      <c r="G124" s="22">
        <v>0</v>
      </c>
    </row>
    <row r="125" spans="2:7" x14ac:dyDescent="0.25">
      <c r="B125" s="22" t="s">
        <v>149</v>
      </c>
      <c r="C125" s="22" t="s">
        <v>13</v>
      </c>
      <c r="D125" s="24">
        <v>30000.000000000007</v>
      </c>
      <c r="E125" s="22" t="s">
        <v>150</v>
      </c>
      <c r="F125" s="22" t="s">
        <v>94</v>
      </c>
      <c r="G125" s="22">
        <v>0</v>
      </c>
    </row>
    <row r="126" spans="2:7" x14ac:dyDescent="0.25">
      <c r="B126" s="22" t="s">
        <v>151</v>
      </c>
      <c r="C126" s="22" t="s">
        <v>13</v>
      </c>
      <c r="D126" s="24">
        <v>29999.999999999993</v>
      </c>
      <c r="E126" s="22" t="s">
        <v>152</v>
      </c>
      <c r="F126" s="22" t="s">
        <v>94</v>
      </c>
      <c r="G126" s="22">
        <v>0</v>
      </c>
    </row>
    <row r="127" spans="2:7" x14ac:dyDescent="0.25">
      <c r="B127" s="22" t="s">
        <v>153</v>
      </c>
      <c r="C127" s="22" t="s">
        <v>13</v>
      </c>
      <c r="D127" s="24">
        <v>30000.000000000007</v>
      </c>
      <c r="E127" s="22" t="s">
        <v>154</v>
      </c>
      <c r="F127" s="22" t="s">
        <v>94</v>
      </c>
      <c r="G127" s="22">
        <v>0</v>
      </c>
    </row>
    <row r="128" spans="2:7" x14ac:dyDescent="0.25">
      <c r="B128" s="22" t="s">
        <v>155</v>
      </c>
      <c r="C128" s="22" t="s">
        <v>13</v>
      </c>
      <c r="D128" s="24">
        <v>29999.999999999993</v>
      </c>
      <c r="E128" s="22" t="s">
        <v>156</v>
      </c>
      <c r="F128" s="22" t="s">
        <v>94</v>
      </c>
      <c r="G128" s="22">
        <v>0</v>
      </c>
    </row>
    <row r="129" spans="2:7" x14ac:dyDescent="0.25">
      <c r="B129" s="22" t="s">
        <v>157</v>
      </c>
      <c r="C129" s="22" t="s">
        <v>13</v>
      </c>
      <c r="D129" s="24">
        <v>30000.000000000011</v>
      </c>
      <c r="E129" s="22" t="s">
        <v>158</v>
      </c>
      <c r="F129" s="22" t="s">
        <v>94</v>
      </c>
      <c r="G129" s="22">
        <v>0</v>
      </c>
    </row>
    <row r="130" spans="2:7" x14ac:dyDescent="0.25">
      <c r="B130" s="22" t="s">
        <v>159</v>
      </c>
      <c r="C130" s="22" t="s">
        <v>13</v>
      </c>
      <c r="D130" s="24">
        <v>30000.000000000004</v>
      </c>
      <c r="E130" s="22" t="s">
        <v>160</v>
      </c>
      <c r="F130" s="22" t="s">
        <v>94</v>
      </c>
      <c r="G130" s="22">
        <v>0</v>
      </c>
    </row>
    <row r="131" spans="2:7" x14ac:dyDescent="0.25">
      <c r="B131" s="22" t="s">
        <v>161</v>
      </c>
      <c r="C131" s="22" t="s">
        <v>13</v>
      </c>
      <c r="D131" s="24">
        <v>30000.000000000004</v>
      </c>
      <c r="E131" s="22" t="s">
        <v>162</v>
      </c>
      <c r="F131" s="22" t="s">
        <v>94</v>
      </c>
      <c r="G131" s="22">
        <v>0</v>
      </c>
    </row>
    <row r="132" spans="2:7" x14ac:dyDescent="0.25">
      <c r="B132" s="22" t="s">
        <v>163</v>
      </c>
      <c r="C132" s="22" t="s">
        <v>13</v>
      </c>
      <c r="D132" s="24">
        <v>30000.000000000007</v>
      </c>
      <c r="E132" s="22" t="s">
        <v>164</v>
      </c>
      <c r="F132" s="22" t="s">
        <v>94</v>
      </c>
      <c r="G132" s="22">
        <v>0</v>
      </c>
    </row>
    <row r="133" spans="2:7" x14ac:dyDescent="0.25">
      <c r="B133" s="22" t="s">
        <v>165</v>
      </c>
      <c r="C133" s="22" t="s">
        <v>13</v>
      </c>
      <c r="D133" s="24">
        <v>30000.000000000004</v>
      </c>
      <c r="E133" s="22" t="s">
        <v>166</v>
      </c>
      <c r="F133" s="22" t="s">
        <v>94</v>
      </c>
      <c r="G133" s="22">
        <v>0</v>
      </c>
    </row>
    <row r="134" spans="2:7" x14ac:dyDescent="0.25">
      <c r="B134" s="22" t="s">
        <v>167</v>
      </c>
      <c r="C134" s="22" t="s">
        <v>13</v>
      </c>
      <c r="D134" s="24">
        <v>30000</v>
      </c>
      <c r="E134" s="22" t="s">
        <v>168</v>
      </c>
      <c r="F134" s="22" t="s">
        <v>94</v>
      </c>
      <c r="G134" s="22">
        <v>0</v>
      </c>
    </row>
    <row r="135" spans="2:7" x14ac:dyDescent="0.25">
      <c r="B135" s="22" t="s">
        <v>169</v>
      </c>
      <c r="C135" s="22" t="s">
        <v>13</v>
      </c>
      <c r="D135" s="24">
        <v>30000.000000000004</v>
      </c>
      <c r="E135" s="22" t="s">
        <v>170</v>
      </c>
      <c r="F135" s="22" t="s">
        <v>94</v>
      </c>
      <c r="G135" s="22">
        <v>0</v>
      </c>
    </row>
    <row r="136" spans="2:7" x14ac:dyDescent="0.25">
      <c r="B136" s="22" t="s">
        <v>171</v>
      </c>
      <c r="C136" s="22" t="s">
        <v>13</v>
      </c>
      <c r="D136" s="24">
        <v>3008.0295944987083</v>
      </c>
      <c r="E136" s="22" t="s">
        <v>172</v>
      </c>
      <c r="F136" s="22" t="s">
        <v>92</v>
      </c>
      <c r="G136" s="22">
        <v>26991.970405501292</v>
      </c>
    </row>
    <row r="137" spans="2:7" x14ac:dyDescent="0.25">
      <c r="B137" s="22" t="s">
        <v>173</v>
      </c>
      <c r="C137" s="22" t="s">
        <v>13</v>
      </c>
      <c r="D137" s="24">
        <v>-6.5622234534121849E-5</v>
      </c>
      <c r="E137" s="22" t="s">
        <v>174</v>
      </c>
      <c r="F137" s="22" t="s">
        <v>92</v>
      </c>
      <c r="G137" s="22">
        <v>30000.000065622233</v>
      </c>
    </row>
    <row r="138" spans="2:7" x14ac:dyDescent="0.25">
      <c r="B138" s="22" t="s">
        <v>175</v>
      </c>
      <c r="C138" s="22" t="s">
        <v>13</v>
      </c>
      <c r="D138" s="24">
        <v>-9.9445176295831599E-6</v>
      </c>
      <c r="E138" s="22" t="s">
        <v>176</v>
      </c>
      <c r="F138" s="22" t="s">
        <v>92</v>
      </c>
      <c r="G138" s="22">
        <v>30000.000009944517</v>
      </c>
    </row>
    <row r="139" spans="2:7" x14ac:dyDescent="0.25">
      <c r="B139" s="22" t="s">
        <v>177</v>
      </c>
      <c r="C139" s="22" t="s">
        <v>13</v>
      </c>
      <c r="D139" s="24">
        <v>-1.2667113842908782E-4</v>
      </c>
      <c r="E139" s="22" t="s">
        <v>178</v>
      </c>
      <c r="F139" s="22" t="s">
        <v>92</v>
      </c>
      <c r="G139" s="22">
        <v>30000.000126671137</v>
      </c>
    </row>
    <row r="140" spans="2:7" x14ac:dyDescent="0.25">
      <c r="B140" s="22" t="s">
        <v>179</v>
      </c>
      <c r="C140" s="22" t="s">
        <v>13</v>
      </c>
      <c r="D140" s="24">
        <v>1.4538894423444818E-4</v>
      </c>
      <c r="E140" s="22" t="s">
        <v>180</v>
      </c>
      <c r="F140" s="22" t="s">
        <v>92</v>
      </c>
      <c r="G140" s="22">
        <v>29999.999854611055</v>
      </c>
    </row>
    <row r="141" spans="2:7" x14ac:dyDescent="0.25">
      <c r="B141" s="22" t="s">
        <v>181</v>
      </c>
      <c r="C141" s="22" t="s">
        <v>13</v>
      </c>
      <c r="D141" s="24">
        <v>-9.0263510641184176E-5</v>
      </c>
      <c r="E141" s="22" t="s">
        <v>182</v>
      </c>
      <c r="F141" s="22" t="s">
        <v>92</v>
      </c>
      <c r="G141" s="22">
        <v>30000.000090263511</v>
      </c>
    </row>
    <row r="142" spans="2:7" x14ac:dyDescent="0.25">
      <c r="B142" s="22" t="s">
        <v>183</v>
      </c>
      <c r="C142" s="22" t="s">
        <v>13</v>
      </c>
      <c r="D142" s="24">
        <v>-5.1386038061087131E-5</v>
      </c>
      <c r="E142" s="22" t="s">
        <v>184</v>
      </c>
      <c r="F142" s="22" t="s">
        <v>92</v>
      </c>
      <c r="G142" s="22">
        <v>30000.00005138604</v>
      </c>
    </row>
    <row r="143" spans="2:7" x14ac:dyDescent="0.25">
      <c r="B143" s="22" t="s">
        <v>185</v>
      </c>
      <c r="C143" s="22" t="s">
        <v>13</v>
      </c>
      <c r="D143" s="24">
        <v>-1.4757736839269802E-4</v>
      </c>
      <c r="E143" s="22" t="s">
        <v>186</v>
      </c>
      <c r="F143" s="22" t="s">
        <v>92</v>
      </c>
      <c r="G143" s="22">
        <v>30000.000147577368</v>
      </c>
    </row>
    <row r="144" spans="2:7" x14ac:dyDescent="0.25">
      <c r="B144" s="22" t="s">
        <v>187</v>
      </c>
      <c r="C144" s="22" t="s">
        <v>13</v>
      </c>
      <c r="D144" s="24">
        <v>-3.2804835493812467E-5</v>
      </c>
      <c r="E144" s="22" t="s">
        <v>188</v>
      </c>
      <c r="F144" s="22" t="s">
        <v>92</v>
      </c>
      <c r="G144" s="22">
        <v>30000.000032804837</v>
      </c>
    </row>
    <row r="145" spans="2:7" x14ac:dyDescent="0.25">
      <c r="B145" s="22" t="s">
        <v>189</v>
      </c>
      <c r="C145" s="22" t="s">
        <v>13</v>
      </c>
      <c r="D145" s="24">
        <v>9.2752778068853401E-5</v>
      </c>
      <c r="E145" s="22" t="s">
        <v>190</v>
      </c>
      <c r="F145" s="22" t="s">
        <v>92</v>
      </c>
      <c r="G145" s="22">
        <v>29999.999907247224</v>
      </c>
    </row>
    <row r="146" spans="2:7" ht="15.75" thickBot="1" x14ac:dyDescent="0.3">
      <c r="B146" s="20" t="s">
        <v>191</v>
      </c>
      <c r="C146" s="20" t="s">
        <v>13</v>
      </c>
      <c r="D146" s="23">
        <v>8.7033954087818033E-5</v>
      </c>
      <c r="E146" s="20" t="s">
        <v>192</v>
      </c>
      <c r="F146" s="20" t="s">
        <v>92</v>
      </c>
      <c r="G146" s="20">
        <v>29999.999912966046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9DEF2-C66D-467F-AC4B-C8A8781A6A87}">
  <dimension ref="A1:J60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9" t="s">
        <v>193</v>
      </c>
    </row>
    <row r="2" spans="1:10" x14ac:dyDescent="0.25">
      <c r="A2" s="19" t="s">
        <v>18</v>
      </c>
    </row>
    <row r="3" spans="1:10" x14ac:dyDescent="0.25">
      <c r="A3" s="19" t="s">
        <v>194</v>
      </c>
    </row>
    <row r="5" spans="1:10" ht="15.75" thickBot="1" x14ac:dyDescent="0.3"/>
    <row r="6" spans="1:10" x14ac:dyDescent="0.25">
      <c r="B6" s="25"/>
      <c r="C6" s="25" t="s">
        <v>195</v>
      </c>
      <c r="D6" s="25"/>
    </row>
    <row r="7" spans="1:10" ht="15.75" thickBot="1" x14ac:dyDescent="0.3">
      <c r="B7" s="26" t="s">
        <v>30</v>
      </c>
      <c r="C7" s="26" t="s">
        <v>31</v>
      </c>
      <c r="D7" s="26" t="s">
        <v>196</v>
      </c>
    </row>
    <row r="8" spans="1:10" ht="15.75" thickBot="1" x14ac:dyDescent="0.3">
      <c r="B8" s="20" t="s">
        <v>41</v>
      </c>
      <c r="C8" s="20" t="s">
        <v>15</v>
      </c>
      <c r="D8" s="23">
        <v>53008.029395404796</v>
      </c>
    </row>
    <row r="10" spans="1:10" ht="15.75" thickBot="1" x14ac:dyDescent="0.3"/>
    <row r="11" spans="1:10" x14ac:dyDescent="0.25">
      <c r="B11" s="25"/>
      <c r="C11" s="25" t="s">
        <v>197</v>
      </c>
      <c r="D11" s="25"/>
      <c r="F11" s="25" t="s">
        <v>198</v>
      </c>
      <c r="G11" s="25" t="s">
        <v>195</v>
      </c>
      <c r="I11" s="25" t="s">
        <v>201</v>
      </c>
      <c r="J11" s="25" t="s">
        <v>195</v>
      </c>
    </row>
    <row r="12" spans="1:10" ht="15.75" thickBot="1" x14ac:dyDescent="0.3">
      <c r="B12" s="26" t="s">
        <v>30</v>
      </c>
      <c r="C12" s="26" t="s">
        <v>31</v>
      </c>
      <c r="D12" s="26" t="s">
        <v>196</v>
      </c>
      <c r="F12" s="26" t="s">
        <v>199</v>
      </c>
      <c r="G12" s="26" t="s">
        <v>200</v>
      </c>
      <c r="I12" s="26" t="s">
        <v>199</v>
      </c>
      <c r="J12" s="26" t="s">
        <v>200</v>
      </c>
    </row>
    <row r="13" spans="1:10" x14ac:dyDescent="0.25">
      <c r="B13" s="22" t="s">
        <v>42</v>
      </c>
      <c r="C13" s="22" t="s">
        <v>6</v>
      </c>
      <c r="D13" s="24">
        <v>19500.000000000004</v>
      </c>
      <c r="F13" s="22" t="s">
        <v>202</v>
      </c>
      <c r="G13" s="22" t="s">
        <v>202</v>
      </c>
      <c r="I13" s="22" t="s">
        <v>202</v>
      </c>
      <c r="J13" s="22" t="s">
        <v>202</v>
      </c>
    </row>
    <row r="14" spans="1:10" x14ac:dyDescent="0.25">
      <c r="B14" s="22" t="s">
        <v>44</v>
      </c>
      <c r="C14" s="22" t="s">
        <v>7</v>
      </c>
      <c r="D14" s="24">
        <v>10500</v>
      </c>
      <c r="F14" s="22" t="s">
        <v>202</v>
      </c>
      <c r="G14" s="22" t="s">
        <v>202</v>
      </c>
      <c r="I14" s="22" t="s">
        <v>202</v>
      </c>
      <c r="J14" s="22" t="s">
        <v>202</v>
      </c>
    </row>
    <row r="15" spans="1:10" x14ac:dyDescent="0.25">
      <c r="B15" s="22" t="s">
        <v>45</v>
      </c>
      <c r="C15" s="22" t="s">
        <v>6</v>
      </c>
      <c r="D15" s="24">
        <v>19806.250000000007</v>
      </c>
      <c r="F15" s="22" t="s">
        <v>202</v>
      </c>
      <c r="G15" s="22" t="s">
        <v>202</v>
      </c>
      <c r="I15" s="22" t="s">
        <v>202</v>
      </c>
      <c r="J15" s="22" t="s">
        <v>202</v>
      </c>
    </row>
    <row r="16" spans="1:10" x14ac:dyDescent="0.25">
      <c r="B16" s="22" t="s">
        <v>46</v>
      </c>
      <c r="C16" s="22" t="s">
        <v>7</v>
      </c>
      <c r="D16" s="24">
        <v>10193.75</v>
      </c>
      <c r="F16" s="22" t="s">
        <v>202</v>
      </c>
      <c r="G16" s="22" t="s">
        <v>202</v>
      </c>
      <c r="I16" s="22" t="s">
        <v>202</v>
      </c>
      <c r="J16" s="22" t="s">
        <v>202</v>
      </c>
    </row>
    <row r="17" spans="2:10" x14ac:dyDescent="0.25">
      <c r="B17" s="22" t="s">
        <v>47</v>
      </c>
      <c r="C17" s="22" t="s">
        <v>6</v>
      </c>
      <c r="D17" s="24">
        <v>20103.567708333343</v>
      </c>
      <c r="F17" s="22" t="s">
        <v>202</v>
      </c>
      <c r="G17" s="22" t="s">
        <v>202</v>
      </c>
      <c r="I17" s="22" t="s">
        <v>202</v>
      </c>
      <c r="J17" s="22" t="s">
        <v>202</v>
      </c>
    </row>
    <row r="18" spans="2:10" x14ac:dyDescent="0.25">
      <c r="B18" s="22" t="s">
        <v>48</v>
      </c>
      <c r="C18" s="22" t="s">
        <v>7</v>
      </c>
      <c r="D18" s="24">
        <v>9896.4322916666661</v>
      </c>
      <c r="F18" s="22" t="s">
        <v>202</v>
      </c>
      <c r="G18" s="22" t="s">
        <v>202</v>
      </c>
      <c r="I18" s="22" t="s">
        <v>202</v>
      </c>
      <c r="J18" s="22" t="s">
        <v>202</v>
      </c>
    </row>
    <row r="19" spans="2:10" x14ac:dyDescent="0.25">
      <c r="B19" s="22" t="s">
        <v>49</v>
      </c>
      <c r="C19" s="22" t="s">
        <v>6</v>
      </c>
      <c r="D19" s="24">
        <v>20392.213650173602</v>
      </c>
      <c r="F19" s="22" t="s">
        <v>202</v>
      </c>
      <c r="G19" s="22" t="s">
        <v>202</v>
      </c>
      <c r="I19" s="22" t="s">
        <v>202</v>
      </c>
      <c r="J19" s="22" t="s">
        <v>202</v>
      </c>
    </row>
    <row r="20" spans="2:10" x14ac:dyDescent="0.25">
      <c r="B20" s="22" t="s">
        <v>50</v>
      </c>
      <c r="C20" s="22" t="s">
        <v>7</v>
      </c>
      <c r="D20" s="24">
        <v>9607.7863498263905</v>
      </c>
      <c r="F20" s="22" t="s">
        <v>202</v>
      </c>
      <c r="G20" s="22" t="s">
        <v>202</v>
      </c>
      <c r="I20" s="22" t="s">
        <v>202</v>
      </c>
      <c r="J20" s="22" t="s">
        <v>202</v>
      </c>
    </row>
    <row r="21" spans="2:10" x14ac:dyDescent="0.25">
      <c r="B21" s="22" t="s">
        <v>51</v>
      </c>
      <c r="C21" s="22" t="s">
        <v>6</v>
      </c>
      <c r="D21" s="24">
        <v>20672.440752043552</v>
      </c>
      <c r="F21" s="22" t="s">
        <v>202</v>
      </c>
      <c r="G21" s="22" t="s">
        <v>202</v>
      </c>
      <c r="I21" s="22" t="s">
        <v>202</v>
      </c>
      <c r="J21" s="22" t="s">
        <v>202</v>
      </c>
    </row>
    <row r="22" spans="2:10" x14ac:dyDescent="0.25">
      <c r="B22" s="22" t="s">
        <v>52</v>
      </c>
      <c r="C22" s="22" t="s">
        <v>7</v>
      </c>
      <c r="D22" s="24">
        <v>9327.5592479564566</v>
      </c>
      <c r="F22" s="22" t="s">
        <v>202</v>
      </c>
      <c r="G22" s="22" t="s">
        <v>202</v>
      </c>
      <c r="I22" s="22" t="s">
        <v>202</v>
      </c>
      <c r="J22" s="22" t="s">
        <v>202</v>
      </c>
    </row>
    <row r="23" spans="2:10" x14ac:dyDescent="0.25">
      <c r="B23" s="22" t="s">
        <v>53</v>
      </c>
      <c r="C23" s="22" t="s">
        <v>6</v>
      </c>
      <c r="D23" s="24">
        <v>20944.494563442266</v>
      </c>
      <c r="F23" s="22" t="s">
        <v>202</v>
      </c>
      <c r="G23" s="22" t="s">
        <v>202</v>
      </c>
      <c r="I23" s="22" t="s">
        <v>202</v>
      </c>
      <c r="J23" s="22" t="s">
        <v>202</v>
      </c>
    </row>
    <row r="24" spans="2:10" x14ac:dyDescent="0.25">
      <c r="B24" s="22" t="s">
        <v>54</v>
      </c>
      <c r="C24" s="22" t="s">
        <v>7</v>
      </c>
      <c r="D24" s="24">
        <v>9055.5054365577271</v>
      </c>
      <c r="F24" s="22" t="s">
        <v>202</v>
      </c>
      <c r="G24" s="22" t="s">
        <v>202</v>
      </c>
      <c r="I24" s="22" t="s">
        <v>202</v>
      </c>
      <c r="J24" s="22" t="s">
        <v>202</v>
      </c>
    </row>
    <row r="25" spans="2:10" x14ac:dyDescent="0.25">
      <c r="B25" s="22" t="s">
        <v>55</v>
      </c>
      <c r="C25" s="22" t="s">
        <v>6</v>
      </c>
      <c r="D25" s="24">
        <v>20684.293166999145</v>
      </c>
      <c r="F25" s="22" t="s">
        <v>202</v>
      </c>
      <c r="G25" s="22" t="s">
        <v>202</v>
      </c>
      <c r="I25" s="22" t="s">
        <v>202</v>
      </c>
      <c r="J25" s="22" t="s">
        <v>202</v>
      </c>
    </row>
    <row r="26" spans="2:10" x14ac:dyDescent="0.25">
      <c r="B26" s="22" t="s">
        <v>56</v>
      </c>
      <c r="C26" s="22" t="s">
        <v>7</v>
      </c>
      <c r="D26" s="24">
        <v>9315.706833000866</v>
      </c>
      <c r="F26" s="22" t="s">
        <v>202</v>
      </c>
      <c r="G26" s="22" t="s">
        <v>202</v>
      </c>
      <c r="I26" s="22" t="s">
        <v>202</v>
      </c>
      <c r="J26" s="22" t="s">
        <v>202</v>
      </c>
    </row>
    <row r="27" spans="2:10" x14ac:dyDescent="0.25">
      <c r="B27" s="22" t="s">
        <v>57</v>
      </c>
      <c r="C27" s="22" t="s">
        <v>6</v>
      </c>
      <c r="D27" s="24">
        <v>7.4499397428873237E-5</v>
      </c>
      <c r="F27" s="22" t="s">
        <v>202</v>
      </c>
      <c r="G27" s="22" t="s">
        <v>202</v>
      </c>
      <c r="I27" s="22" t="s">
        <v>202</v>
      </c>
      <c r="J27" s="22" t="s">
        <v>202</v>
      </c>
    </row>
    <row r="28" spans="2:10" x14ac:dyDescent="0.25">
      <c r="B28" s="22" t="s">
        <v>58</v>
      </c>
      <c r="C28" s="22" t="s">
        <v>7</v>
      </c>
      <c r="D28" s="24">
        <v>29999.999925500608</v>
      </c>
      <c r="F28" s="22" t="s">
        <v>202</v>
      </c>
      <c r="G28" s="22" t="s">
        <v>202</v>
      </c>
      <c r="I28" s="22" t="s">
        <v>202</v>
      </c>
      <c r="J28" s="22" t="s">
        <v>202</v>
      </c>
    </row>
    <row r="29" spans="2:10" x14ac:dyDescent="0.25">
      <c r="B29" s="22" t="s">
        <v>59</v>
      </c>
      <c r="C29" s="22" t="s">
        <v>6</v>
      </c>
      <c r="D29" s="24">
        <v>7.4818014700306891E-5</v>
      </c>
      <c r="F29" s="22" t="s">
        <v>202</v>
      </c>
      <c r="G29" s="22" t="s">
        <v>202</v>
      </c>
      <c r="I29" s="22" t="s">
        <v>202</v>
      </c>
      <c r="J29" s="22" t="s">
        <v>202</v>
      </c>
    </row>
    <row r="30" spans="2:10" x14ac:dyDescent="0.25">
      <c r="B30" s="22" t="s">
        <v>60</v>
      </c>
      <c r="C30" s="22" t="s">
        <v>7</v>
      </c>
      <c r="D30" s="24">
        <v>29999.99992518199</v>
      </c>
      <c r="F30" s="22" t="s">
        <v>202</v>
      </c>
      <c r="G30" s="22" t="s">
        <v>202</v>
      </c>
      <c r="I30" s="22" t="s">
        <v>202</v>
      </c>
      <c r="J30" s="22" t="s">
        <v>202</v>
      </c>
    </row>
    <row r="31" spans="2:10" x14ac:dyDescent="0.25">
      <c r="B31" s="22" t="s">
        <v>61</v>
      </c>
      <c r="C31" s="22" t="s">
        <v>6</v>
      </c>
      <c r="D31" s="24">
        <v>8.541766545362047E-5</v>
      </c>
      <c r="F31" s="22" t="s">
        <v>202</v>
      </c>
      <c r="G31" s="22" t="s">
        <v>202</v>
      </c>
      <c r="I31" s="22" t="s">
        <v>202</v>
      </c>
      <c r="J31" s="22" t="s">
        <v>202</v>
      </c>
    </row>
    <row r="32" spans="2:10" x14ac:dyDescent="0.25">
      <c r="B32" s="22" t="s">
        <v>62</v>
      </c>
      <c r="C32" s="22" t="s">
        <v>7</v>
      </c>
      <c r="D32" s="24">
        <v>29999.999914582342</v>
      </c>
      <c r="F32" s="22" t="s">
        <v>202</v>
      </c>
      <c r="G32" s="22" t="s">
        <v>202</v>
      </c>
      <c r="I32" s="22" t="s">
        <v>202</v>
      </c>
      <c r="J32" s="22" t="s">
        <v>202</v>
      </c>
    </row>
    <row r="33" spans="2:10" x14ac:dyDescent="0.25">
      <c r="B33" s="22" t="s">
        <v>63</v>
      </c>
      <c r="C33" s="22" t="s">
        <v>6</v>
      </c>
      <c r="D33" s="24">
        <v>5.9426623131760428E-5</v>
      </c>
      <c r="F33" s="22" t="s">
        <v>202</v>
      </c>
      <c r="G33" s="22" t="s">
        <v>202</v>
      </c>
      <c r="I33" s="22" t="s">
        <v>202</v>
      </c>
      <c r="J33" s="22" t="s">
        <v>202</v>
      </c>
    </row>
    <row r="34" spans="2:10" x14ac:dyDescent="0.25">
      <c r="B34" s="22" t="s">
        <v>64</v>
      </c>
      <c r="C34" s="22" t="s">
        <v>7</v>
      </c>
      <c r="D34" s="24">
        <v>29999.99994057338</v>
      </c>
      <c r="F34" s="22" t="s">
        <v>202</v>
      </c>
      <c r="G34" s="22" t="s">
        <v>202</v>
      </c>
      <c r="I34" s="22" t="s">
        <v>202</v>
      </c>
      <c r="J34" s="22" t="s">
        <v>202</v>
      </c>
    </row>
    <row r="35" spans="2:10" x14ac:dyDescent="0.25">
      <c r="B35" s="22" t="s">
        <v>65</v>
      </c>
      <c r="C35" s="22" t="s">
        <v>6</v>
      </c>
      <c r="D35" s="24">
        <v>4.5581861638944245E-5</v>
      </c>
      <c r="F35" s="22" t="s">
        <v>202</v>
      </c>
      <c r="G35" s="22" t="s">
        <v>202</v>
      </c>
      <c r="I35" s="22" t="s">
        <v>202</v>
      </c>
      <c r="J35" s="22" t="s">
        <v>202</v>
      </c>
    </row>
    <row r="36" spans="2:10" x14ac:dyDescent="0.25">
      <c r="B36" s="22" t="s">
        <v>66</v>
      </c>
      <c r="C36" s="22" t="s">
        <v>7</v>
      </c>
      <c r="D36" s="24">
        <v>29999.999954418137</v>
      </c>
      <c r="F36" s="22" t="s">
        <v>202</v>
      </c>
      <c r="G36" s="22" t="s">
        <v>202</v>
      </c>
      <c r="I36" s="22" t="s">
        <v>202</v>
      </c>
      <c r="J36" s="22" t="s">
        <v>202</v>
      </c>
    </row>
    <row r="37" spans="2:10" x14ac:dyDescent="0.25">
      <c r="B37" s="22" t="s">
        <v>67</v>
      </c>
      <c r="C37" s="22" t="s">
        <v>6</v>
      </c>
      <c r="D37" s="24">
        <v>7.6941699532605596E-5</v>
      </c>
      <c r="F37" s="22" t="s">
        <v>202</v>
      </c>
      <c r="G37" s="22" t="s">
        <v>202</v>
      </c>
      <c r="I37" s="22" t="s">
        <v>202</v>
      </c>
      <c r="J37" s="22" t="s">
        <v>202</v>
      </c>
    </row>
    <row r="38" spans="2:10" x14ac:dyDescent="0.25">
      <c r="B38" s="22" t="s">
        <v>68</v>
      </c>
      <c r="C38" s="22" t="s">
        <v>7</v>
      </c>
      <c r="D38" s="24">
        <v>29999.999923058305</v>
      </c>
      <c r="F38" s="22" t="s">
        <v>202</v>
      </c>
      <c r="G38" s="22" t="s">
        <v>202</v>
      </c>
      <c r="I38" s="22" t="s">
        <v>202</v>
      </c>
      <c r="J38" s="22" t="s">
        <v>202</v>
      </c>
    </row>
    <row r="39" spans="2:10" x14ac:dyDescent="0.25">
      <c r="B39" s="22" t="s">
        <v>69</v>
      </c>
      <c r="C39" s="22" t="s">
        <v>6</v>
      </c>
      <c r="D39" s="24">
        <v>-3.2389392070707495E-5</v>
      </c>
      <c r="F39" s="22" t="s">
        <v>202</v>
      </c>
      <c r="G39" s="22" t="s">
        <v>202</v>
      </c>
      <c r="I39" s="22" t="s">
        <v>202</v>
      </c>
      <c r="J39" s="22" t="s">
        <v>202</v>
      </c>
    </row>
    <row r="40" spans="2:10" x14ac:dyDescent="0.25">
      <c r="B40" s="22" t="s">
        <v>70</v>
      </c>
      <c r="C40" s="22" t="s">
        <v>7</v>
      </c>
      <c r="D40" s="24">
        <v>3008.0296268881002</v>
      </c>
      <c r="F40" s="22" t="s">
        <v>202</v>
      </c>
      <c r="G40" s="22" t="s">
        <v>202</v>
      </c>
      <c r="I40" s="22" t="s">
        <v>202</v>
      </c>
      <c r="J40" s="22" t="s">
        <v>202</v>
      </c>
    </row>
    <row r="41" spans="2:10" x14ac:dyDescent="0.25">
      <c r="B41" s="22" t="s">
        <v>71</v>
      </c>
      <c r="C41" s="22" t="s">
        <v>6</v>
      </c>
      <c r="D41" s="24">
        <v>-3.5408859330861044E-5</v>
      </c>
      <c r="F41" s="22" t="s">
        <v>202</v>
      </c>
      <c r="G41" s="22" t="s">
        <v>202</v>
      </c>
      <c r="I41" s="22" t="s">
        <v>202</v>
      </c>
      <c r="J41" s="22" t="s">
        <v>202</v>
      </c>
    </row>
    <row r="42" spans="2:10" x14ac:dyDescent="0.25">
      <c r="B42" s="22" t="s">
        <v>72</v>
      </c>
      <c r="C42" s="22" t="s">
        <v>7</v>
      </c>
      <c r="D42" s="24">
        <v>-3.0213375203260812E-5</v>
      </c>
      <c r="F42" s="22" t="s">
        <v>202</v>
      </c>
      <c r="G42" s="22" t="s">
        <v>202</v>
      </c>
      <c r="I42" s="22" t="s">
        <v>202</v>
      </c>
      <c r="J42" s="22" t="s">
        <v>202</v>
      </c>
    </row>
    <row r="43" spans="2:10" x14ac:dyDescent="0.25">
      <c r="B43" s="22" t="s">
        <v>73</v>
      </c>
      <c r="C43" s="22" t="s">
        <v>6</v>
      </c>
      <c r="D43" s="24">
        <v>2.3349726038261239E-6</v>
      </c>
      <c r="F43" s="22" t="s">
        <v>202</v>
      </c>
      <c r="G43" s="22" t="s">
        <v>202</v>
      </c>
      <c r="I43" s="22" t="s">
        <v>202</v>
      </c>
      <c r="J43" s="22" t="s">
        <v>202</v>
      </c>
    </row>
    <row r="44" spans="2:10" x14ac:dyDescent="0.25">
      <c r="B44" s="22" t="s">
        <v>74</v>
      </c>
      <c r="C44" s="22" t="s">
        <v>7</v>
      </c>
      <c r="D44" s="24">
        <v>-1.2279490233409284E-5</v>
      </c>
      <c r="F44" s="22" t="s">
        <v>202</v>
      </c>
      <c r="G44" s="22" t="s">
        <v>202</v>
      </c>
      <c r="I44" s="22" t="s">
        <v>202</v>
      </c>
      <c r="J44" s="22" t="s">
        <v>202</v>
      </c>
    </row>
    <row r="45" spans="2:10" x14ac:dyDescent="0.25">
      <c r="B45" s="22" t="s">
        <v>75</v>
      </c>
      <c r="C45" s="22" t="s">
        <v>6</v>
      </c>
      <c r="D45" s="24">
        <v>-5.6620804908165825E-5</v>
      </c>
      <c r="F45" s="22" t="s">
        <v>202</v>
      </c>
      <c r="G45" s="22" t="s">
        <v>202</v>
      </c>
      <c r="I45" s="22" t="s">
        <v>202</v>
      </c>
      <c r="J45" s="22" t="s">
        <v>202</v>
      </c>
    </row>
    <row r="46" spans="2:10" x14ac:dyDescent="0.25">
      <c r="B46" s="22" t="s">
        <v>76</v>
      </c>
      <c r="C46" s="22" t="s">
        <v>7</v>
      </c>
      <c r="D46" s="24">
        <v>-7.0050333520921989E-5</v>
      </c>
      <c r="F46" s="22" t="s">
        <v>202</v>
      </c>
      <c r="G46" s="22" t="s">
        <v>202</v>
      </c>
      <c r="I46" s="22" t="s">
        <v>202</v>
      </c>
      <c r="J46" s="22" t="s">
        <v>202</v>
      </c>
    </row>
    <row r="47" spans="2:10" x14ac:dyDescent="0.25">
      <c r="B47" s="22" t="s">
        <v>77</v>
      </c>
      <c r="C47" s="22" t="s">
        <v>6</v>
      </c>
      <c r="D47" s="24">
        <v>5.6828121698758512E-5</v>
      </c>
      <c r="F47" s="22" t="s">
        <v>202</v>
      </c>
      <c r="G47" s="22" t="s">
        <v>202</v>
      </c>
      <c r="I47" s="22" t="s">
        <v>202</v>
      </c>
      <c r="J47" s="22" t="s">
        <v>202</v>
      </c>
    </row>
    <row r="48" spans="2:10" x14ac:dyDescent="0.25">
      <c r="B48" s="22" t="s">
        <v>78</v>
      </c>
      <c r="C48" s="22" t="s">
        <v>7</v>
      </c>
      <c r="D48" s="24">
        <v>8.8560822535689671E-5</v>
      </c>
      <c r="F48" s="22" t="s">
        <v>202</v>
      </c>
      <c r="G48" s="22" t="s">
        <v>202</v>
      </c>
      <c r="I48" s="22" t="s">
        <v>202</v>
      </c>
      <c r="J48" s="22" t="s">
        <v>202</v>
      </c>
    </row>
    <row r="49" spans="2:10" x14ac:dyDescent="0.25">
      <c r="B49" s="22" t="s">
        <v>79</v>
      </c>
      <c r="C49" s="22" t="s">
        <v>6</v>
      </c>
      <c r="D49" s="24">
        <v>2.649173778262381E-5</v>
      </c>
      <c r="F49" s="22" t="s">
        <v>202</v>
      </c>
      <c r="G49" s="22" t="s">
        <v>202</v>
      </c>
      <c r="I49" s="22" t="s">
        <v>202</v>
      </c>
      <c r="J49" s="22" t="s">
        <v>202</v>
      </c>
    </row>
    <row r="50" spans="2:10" x14ac:dyDescent="0.25">
      <c r="B50" s="22" t="s">
        <v>80</v>
      </c>
      <c r="C50" s="22" t="s">
        <v>7</v>
      </c>
      <c r="D50" s="24">
        <v>-1.1675524842380799E-4</v>
      </c>
      <c r="F50" s="22" t="s">
        <v>202</v>
      </c>
      <c r="G50" s="22" t="s">
        <v>202</v>
      </c>
      <c r="I50" s="22" t="s">
        <v>202</v>
      </c>
      <c r="J50" s="22" t="s">
        <v>202</v>
      </c>
    </row>
    <row r="51" spans="2:10" x14ac:dyDescent="0.25">
      <c r="B51" s="22" t="s">
        <v>81</v>
      </c>
      <c r="C51" s="22" t="s">
        <v>6</v>
      </c>
      <c r="D51" s="24">
        <v>-4.6324763853585431E-5</v>
      </c>
      <c r="F51" s="22" t="s">
        <v>202</v>
      </c>
      <c r="G51" s="22" t="s">
        <v>202</v>
      </c>
      <c r="I51" s="22" t="s">
        <v>202</v>
      </c>
      <c r="J51" s="22" t="s">
        <v>202</v>
      </c>
    </row>
    <row r="52" spans="2:10" x14ac:dyDescent="0.25">
      <c r="B52" s="22" t="s">
        <v>82</v>
      </c>
      <c r="C52" s="22" t="s">
        <v>7</v>
      </c>
      <c r="D52" s="24">
        <v>-5.061274207501703E-6</v>
      </c>
      <c r="F52" s="22" t="s">
        <v>202</v>
      </c>
      <c r="G52" s="22" t="s">
        <v>202</v>
      </c>
      <c r="I52" s="22" t="s">
        <v>202</v>
      </c>
      <c r="J52" s="22" t="s">
        <v>202</v>
      </c>
    </row>
    <row r="53" spans="2:10" x14ac:dyDescent="0.25">
      <c r="B53" s="22" t="s">
        <v>83</v>
      </c>
      <c r="C53" s="22" t="s">
        <v>6</v>
      </c>
      <c r="D53" s="24">
        <v>-1.1635992346415988E-4</v>
      </c>
      <c r="F53" s="22" t="s">
        <v>202</v>
      </c>
      <c r="G53" s="22" t="s">
        <v>202</v>
      </c>
      <c r="I53" s="22" t="s">
        <v>202</v>
      </c>
      <c r="J53" s="22" t="s">
        <v>202</v>
      </c>
    </row>
    <row r="54" spans="2:10" x14ac:dyDescent="0.25">
      <c r="B54" s="22" t="s">
        <v>84</v>
      </c>
      <c r="C54" s="22" t="s">
        <v>7</v>
      </c>
      <c r="D54" s="24">
        <v>-3.1217444928538148E-5</v>
      </c>
      <c r="F54" s="22" t="s">
        <v>202</v>
      </c>
      <c r="G54" s="22" t="s">
        <v>202</v>
      </c>
      <c r="I54" s="22" t="s">
        <v>202</v>
      </c>
      <c r="J54" s="22" t="s">
        <v>202</v>
      </c>
    </row>
    <row r="55" spans="2:10" x14ac:dyDescent="0.25">
      <c r="B55" s="22" t="s">
        <v>85</v>
      </c>
      <c r="C55" s="22" t="s">
        <v>6</v>
      </c>
      <c r="D55" s="24">
        <v>-8.7938030748870366E-5</v>
      </c>
      <c r="F55" s="22" t="s">
        <v>202</v>
      </c>
      <c r="G55" s="22" t="s">
        <v>202</v>
      </c>
      <c r="I55" s="22" t="s">
        <v>202</v>
      </c>
      <c r="J55" s="22" t="s">
        <v>202</v>
      </c>
    </row>
    <row r="56" spans="2:10" x14ac:dyDescent="0.25">
      <c r="B56" s="22" t="s">
        <v>86</v>
      </c>
      <c r="C56" s="22" t="s">
        <v>7</v>
      </c>
      <c r="D56" s="24">
        <v>5.5133195255057899E-5</v>
      </c>
      <c r="F56" s="22" t="s">
        <v>202</v>
      </c>
      <c r="G56" s="22" t="s">
        <v>202</v>
      </c>
      <c r="I56" s="22" t="s">
        <v>202</v>
      </c>
      <c r="J56" s="22" t="s">
        <v>202</v>
      </c>
    </row>
    <row r="57" spans="2:10" x14ac:dyDescent="0.25">
      <c r="B57" s="22" t="s">
        <v>87</v>
      </c>
      <c r="C57" s="22" t="s">
        <v>6</v>
      </c>
      <c r="D57" s="24">
        <v>8.8317018903198344E-5</v>
      </c>
      <c r="F57" s="22" t="s">
        <v>202</v>
      </c>
      <c r="G57" s="22" t="s">
        <v>202</v>
      </c>
      <c r="I57" s="22" t="s">
        <v>202</v>
      </c>
      <c r="J57" s="22" t="s">
        <v>202</v>
      </c>
    </row>
    <row r="58" spans="2:10" x14ac:dyDescent="0.25">
      <c r="B58" s="22" t="s">
        <v>88</v>
      </c>
      <c r="C58" s="22" t="s">
        <v>7</v>
      </c>
      <c r="D58" s="24">
        <v>4.4357591656550537E-6</v>
      </c>
      <c r="F58" s="22" t="s">
        <v>202</v>
      </c>
      <c r="G58" s="22" t="s">
        <v>202</v>
      </c>
      <c r="I58" s="22" t="s">
        <v>202</v>
      </c>
      <c r="J58" s="22" t="s">
        <v>202</v>
      </c>
    </row>
    <row r="59" spans="2:10" x14ac:dyDescent="0.25">
      <c r="B59" s="22" t="s">
        <v>89</v>
      </c>
      <c r="C59" s="22" t="s">
        <v>6</v>
      </c>
      <c r="D59" s="24">
        <v>-3.7972177528584547E-5</v>
      </c>
      <c r="F59" s="22" t="s">
        <v>202</v>
      </c>
      <c r="G59" s="22" t="s">
        <v>202</v>
      </c>
      <c r="I59" s="22" t="s">
        <v>202</v>
      </c>
      <c r="J59" s="22" t="s">
        <v>202</v>
      </c>
    </row>
    <row r="60" spans="2:10" ht="15.75" thickBot="1" x14ac:dyDescent="0.3">
      <c r="B60" s="20" t="s">
        <v>90</v>
      </c>
      <c r="C60" s="20" t="s">
        <v>7</v>
      </c>
      <c r="D60" s="23">
        <v>1.2500613161640258E-4</v>
      </c>
      <c r="F60" s="20" t="s">
        <v>202</v>
      </c>
      <c r="G60" s="20" t="s">
        <v>202</v>
      </c>
      <c r="I60" s="20" t="s">
        <v>202</v>
      </c>
      <c r="J60" s="20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110" zoomScaleNormal="110" workbookViewId="0">
      <selection activeCell="D18" sqref="D18"/>
    </sheetView>
  </sheetViews>
  <sheetFormatPr defaultRowHeight="15" x14ac:dyDescent="0.25"/>
  <cols>
    <col min="1" max="1" width="15.42578125" customWidth="1"/>
    <col min="2" max="2" width="12.5703125" bestFit="1" customWidth="1"/>
    <col min="3" max="3" width="11.28515625" bestFit="1" customWidth="1"/>
    <col min="4" max="4" width="10.42578125" bestFit="1" customWidth="1"/>
    <col min="5" max="5" width="11.42578125" customWidth="1"/>
    <col min="6" max="7" width="11.28515625" bestFit="1" customWidth="1"/>
    <col min="8" max="8" width="11.42578125" customWidth="1"/>
    <col min="9" max="9" width="10.42578125" bestFit="1" customWidth="1"/>
    <col min="10" max="10" width="15" bestFit="1" customWidth="1"/>
    <col min="11" max="11" width="15.42578125" customWidth="1"/>
    <col min="12" max="12" width="11.42578125" customWidth="1"/>
  </cols>
  <sheetData>
    <row r="1" spans="1:13" ht="30" x14ac:dyDescent="0.25">
      <c r="A1" s="14" t="s">
        <v>2</v>
      </c>
      <c r="B1" s="11">
        <v>0.05</v>
      </c>
    </row>
    <row r="2" spans="1:13" x14ac:dyDescent="0.25">
      <c r="A2" s="15" t="s">
        <v>1</v>
      </c>
      <c r="B2" s="12">
        <f>27%/12</f>
        <v>2.2500000000000003E-2</v>
      </c>
    </row>
    <row r="3" spans="1:13" x14ac:dyDescent="0.25">
      <c r="A3" s="15" t="s">
        <v>0</v>
      </c>
      <c r="B3" s="12">
        <f>25%/12</f>
        <v>2.0833333333333332E-2</v>
      </c>
    </row>
    <row r="4" spans="1:13" x14ac:dyDescent="0.25">
      <c r="A4" s="15" t="s">
        <v>3</v>
      </c>
      <c r="B4" s="13">
        <v>30000</v>
      </c>
    </row>
    <row r="5" spans="1:13" ht="18.75" x14ac:dyDescent="0.3">
      <c r="A5" s="16" t="s">
        <v>15</v>
      </c>
      <c r="B5" s="17">
        <f>SUM(D8:E31)-SUM(B8:C8)</f>
        <v>53008.029395404796</v>
      </c>
    </row>
    <row r="7" spans="1:13" ht="30.75" thickBot="1" x14ac:dyDescent="0.3">
      <c r="A7" s="6" t="s">
        <v>14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9</v>
      </c>
      <c r="H7" s="7" t="s">
        <v>10</v>
      </c>
      <c r="I7" s="7" t="s">
        <v>11</v>
      </c>
      <c r="J7" s="7" t="s">
        <v>16</v>
      </c>
      <c r="K7" s="7" t="s">
        <v>12</v>
      </c>
      <c r="L7" s="8" t="s">
        <v>13</v>
      </c>
      <c r="M7" s="1"/>
    </row>
    <row r="8" spans="1:13" x14ac:dyDescent="0.25">
      <c r="A8" s="3">
        <v>1</v>
      </c>
      <c r="B8" s="10">
        <v>130000</v>
      </c>
      <c r="C8" s="10">
        <v>210000</v>
      </c>
      <c r="D8" s="9">
        <v>19500.000000000004</v>
      </c>
      <c r="E8" s="9">
        <v>10500</v>
      </c>
      <c r="F8" s="4">
        <f>B8*pct_card_1</f>
        <v>2925.0000000000005</v>
      </c>
      <c r="G8" s="4">
        <f>C8*pct_card_2</f>
        <v>4375</v>
      </c>
      <c r="H8" s="4">
        <f>B8-D8+F8</f>
        <v>113425</v>
      </c>
      <c r="I8" s="4">
        <f>C8-E8+G8</f>
        <v>203875</v>
      </c>
      <c r="J8" s="4">
        <f>B8*min_payment_pct</f>
        <v>6500</v>
      </c>
      <c r="K8" s="4">
        <f>C8*min_payment_pct</f>
        <v>10500</v>
      </c>
      <c r="L8" s="5">
        <f>SUM(D8:E8)</f>
        <v>30000.000000000004</v>
      </c>
    </row>
    <row r="9" spans="1:13" x14ac:dyDescent="0.25">
      <c r="A9" s="2">
        <f>A8+1</f>
        <v>2</v>
      </c>
      <c r="B9" s="18">
        <f>H8</f>
        <v>113425</v>
      </c>
      <c r="C9" s="18">
        <f>I8</f>
        <v>203875</v>
      </c>
      <c r="D9" s="9">
        <v>19806.250000000007</v>
      </c>
      <c r="E9" s="9">
        <v>10193.75</v>
      </c>
      <c r="F9" s="4">
        <f>B9*pct_card_1</f>
        <v>2552.0625000000005</v>
      </c>
      <c r="G9" s="4">
        <f>C9*pct_card_2</f>
        <v>4247.395833333333</v>
      </c>
      <c r="H9" s="4">
        <f t="shared" ref="H9:H31" si="0">B9-D9+F9</f>
        <v>96170.8125</v>
      </c>
      <c r="I9" s="4">
        <f t="shared" ref="I9:I31" si="1">C9-E9+G9</f>
        <v>197928.64583333334</v>
      </c>
      <c r="J9" s="4">
        <f>B9*min_payment_pct</f>
        <v>5671.25</v>
      </c>
      <c r="K9" s="4">
        <f>C9*min_payment_pct</f>
        <v>10193.75</v>
      </c>
      <c r="L9" s="5">
        <f t="shared" ref="L9:L31" si="2">SUM(D9:E9)</f>
        <v>30000.000000000007</v>
      </c>
    </row>
    <row r="10" spans="1:13" x14ac:dyDescent="0.25">
      <c r="A10" s="2">
        <f t="shared" ref="A10:A31" si="3">A9+1</f>
        <v>3</v>
      </c>
      <c r="B10" s="18">
        <f t="shared" ref="B10:B31" si="4">H9</f>
        <v>96170.8125</v>
      </c>
      <c r="C10" s="18">
        <f t="shared" ref="C10:C31" si="5">I9</f>
        <v>197928.64583333334</v>
      </c>
      <c r="D10" s="9">
        <v>20103.567708333343</v>
      </c>
      <c r="E10" s="9">
        <v>9896.4322916666661</v>
      </c>
      <c r="F10" s="4">
        <f>B10*pct_card_1</f>
        <v>2163.8432812500005</v>
      </c>
      <c r="G10" s="4">
        <f>C10*pct_card_2</f>
        <v>4123.5134548611113</v>
      </c>
      <c r="H10" s="4">
        <f t="shared" si="0"/>
        <v>78231.088072916653</v>
      </c>
      <c r="I10" s="4">
        <f t="shared" si="1"/>
        <v>192155.72699652781</v>
      </c>
      <c r="J10" s="4">
        <f>B10*min_payment_pct</f>
        <v>4808.5406250000005</v>
      </c>
      <c r="K10" s="4">
        <f>C10*min_payment_pct</f>
        <v>9896.4322916666679</v>
      </c>
      <c r="L10" s="5">
        <f t="shared" si="2"/>
        <v>30000.000000000007</v>
      </c>
    </row>
    <row r="11" spans="1:13" x14ac:dyDescent="0.25">
      <c r="A11" s="2">
        <f t="shared" si="3"/>
        <v>4</v>
      </c>
      <c r="B11" s="18">
        <f t="shared" si="4"/>
        <v>78231.088072916653</v>
      </c>
      <c r="C11" s="18">
        <f t="shared" si="5"/>
        <v>192155.72699652781</v>
      </c>
      <c r="D11" s="9">
        <v>20392.213650173602</v>
      </c>
      <c r="E11" s="9">
        <v>9607.7863498263905</v>
      </c>
      <c r="F11" s="4">
        <f>B11*pct_card_1</f>
        <v>1760.199481640625</v>
      </c>
      <c r="G11" s="4">
        <f>C11*pct_card_2</f>
        <v>4003.2443124276624</v>
      </c>
      <c r="H11" s="4">
        <f t="shared" si="0"/>
        <v>59599.073904383673</v>
      </c>
      <c r="I11" s="4">
        <f t="shared" si="1"/>
        <v>186551.18495912911</v>
      </c>
      <c r="J11" s="4">
        <f>B11*min_payment_pct</f>
        <v>3911.5544036458327</v>
      </c>
      <c r="K11" s="4">
        <f>C11*min_payment_pct</f>
        <v>9607.7863498263905</v>
      </c>
      <c r="L11" s="5">
        <f t="shared" si="2"/>
        <v>29999.999999999993</v>
      </c>
    </row>
    <row r="12" spans="1:13" x14ac:dyDescent="0.25">
      <c r="A12" s="2">
        <f t="shared" si="3"/>
        <v>5</v>
      </c>
      <c r="B12" s="18">
        <f t="shared" si="4"/>
        <v>59599.073904383673</v>
      </c>
      <c r="C12" s="18">
        <f t="shared" si="5"/>
        <v>186551.18495912911</v>
      </c>
      <c r="D12" s="9">
        <v>20672.440752043552</v>
      </c>
      <c r="E12" s="9">
        <v>9327.5592479564566</v>
      </c>
      <c r="F12" s="4">
        <f>B12*pct_card_1</f>
        <v>1340.9791628486328</v>
      </c>
      <c r="G12" s="4">
        <f>C12*pct_card_2</f>
        <v>3886.4830199818562</v>
      </c>
      <c r="H12" s="4">
        <f t="shared" si="0"/>
        <v>40267.612315188751</v>
      </c>
      <c r="I12" s="4">
        <f t="shared" si="1"/>
        <v>181110.1087311545</v>
      </c>
      <c r="J12" s="4">
        <f>B12*min_payment_pct</f>
        <v>2979.9536952191838</v>
      </c>
      <c r="K12" s="4">
        <f>C12*min_payment_pct</f>
        <v>9327.5592479564566</v>
      </c>
      <c r="L12" s="5">
        <f t="shared" si="2"/>
        <v>30000.000000000007</v>
      </c>
    </row>
    <row r="13" spans="1:13" x14ac:dyDescent="0.25">
      <c r="A13" s="2">
        <f t="shared" si="3"/>
        <v>6</v>
      </c>
      <c r="B13" s="18">
        <f t="shared" si="4"/>
        <v>40267.612315188751</v>
      </c>
      <c r="C13" s="18">
        <f t="shared" si="5"/>
        <v>181110.1087311545</v>
      </c>
      <c r="D13" s="9">
        <v>20944.494563442266</v>
      </c>
      <c r="E13" s="9">
        <v>9055.5054365577271</v>
      </c>
      <c r="F13" s="4">
        <f>B13*pct_card_1</f>
        <v>906.02127709174704</v>
      </c>
      <c r="G13" s="4">
        <f>C13*pct_card_2</f>
        <v>3773.1272652323851</v>
      </c>
      <c r="H13" s="4">
        <f t="shared" si="0"/>
        <v>20229.139028838232</v>
      </c>
      <c r="I13" s="4">
        <f t="shared" si="1"/>
        <v>175827.73055982916</v>
      </c>
      <c r="J13" s="4">
        <f>B13*min_payment_pct</f>
        <v>2013.3806157594377</v>
      </c>
      <c r="K13" s="4">
        <f>C13*min_payment_pct</f>
        <v>9055.5054365577253</v>
      </c>
      <c r="L13" s="5">
        <f t="shared" si="2"/>
        <v>29999.999999999993</v>
      </c>
    </row>
    <row r="14" spans="1:13" x14ac:dyDescent="0.25">
      <c r="A14" s="2">
        <f t="shared" si="3"/>
        <v>7</v>
      </c>
      <c r="B14" s="18">
        <f t="shared" si="4"/>
        <v>20229.139028838232</v>
      </c>
      <c r="C14" s="18">
        <f t="shared" si="5"/>
        <v>175827.73055982916</v>
      </c>
      <c r="D14" s="9">
        <v>20684.293166999145</v>
      </c>
      <c r="E14" s="9">
        <v>9315.706833000866</v>
      </c>
      <c r="F14" s="4">
        <f>B14*pct_card_1</f>
        <v>455.15562814886027</v>
      </c>
      <c r="G14" s="4">
        <f>C14*pct_card_2</f>
        <v>3663.0777199964405</v>
      </c>
      <c r="H14" s="4">
        <f t="shared" si="0"/>
        <v>1.4899879471386157E-3</v>
      </c>
      <c r="I14" s="4">
        <f t="shared" si="1"/>
        <v>170175.10144682473</v>
      </c>
      <c r="J14" s="4">
        <f>B14*min_payment_pct</f>
        <v>1011.4569514419117</v>
      </c>
      <c r="K14" s="4">
        <f>C14*min_payment_pct</f>
        <v>8791.3865279914589</v>
      </c>
      <c r="L14" s="5">
        <f t="shared" si="2"/>
        <v>30000.000000000011</v>
      </c>
    </row>
    <row r="15" spans="1:13" x14ac:dyDescent="0.25">
      <c r="A15" s="2">
        <f t="shared" si="3"/>
        <v>8</v>
      </c>
      <c r="B15" s="18">
        <f t="shared" si="4"/>
        <v>1.4899879471386157E-3</v>
      </c>
      <c r="C15" s="18">
        <f t="shared" si="5"/>
        <v>170175.10144682473</v>
      </c>
      <c r="D15" s="9">
        <v>7.4499397428873237E-5</v>
      </c>
      <c r="E15" s="9">
        <v>29999.999925500608</v>
      </c>
      <c r="F15" s="4">
        <f>B15*pct_card_1</f>
        <v>3.3524728810618856E-5</v>
      </c>
      <c r="G15" s="4">
        <f>C15*pct_card_2</f>
        <v>3545.3146134755152</v>
      </c>
      <c r="H15" s="4">
        <f t="shared" si="0"/>
        <v>1.4490132785203614E-3</v>
      </c>
      <c r="I15" s="4">
        <f t="shared" si="1"/>
        <v>143720.41613479966</v>
      </c>
      <c r="J15" s="4">
        <f>B15*min_payment_pct</f>
        <v>7.4499397356930785E-5</v>
      </c>
      <c r="K15" s="4">
        <f>C15*min_payment_pct</f>
        <v>8508.7550723412369</v>
      </c>
      <c r="L15" s="5">
        <f t="shared" si="2"/>
        <v>30000.000000000004</v>
      </c>
    </row>
    <row r="16" spans="1:13" x14ac:dyDescent="0.25">
      <c r="A16" s="2">
        <f t="shared" si="3"/>
        <v>9</v>
      </c>
      <c r="B16" s="18">
        <f t="shared" si="4"/>
        <v>1.4490132785203614E-3</v>
      </c>
      <c r="C16" s="18">
        <f t="shared" si="5"/>
        <v>143720.41613479966</v>
      </c>
      <c r="D16" s="9">
        <v>7.4818014700306891E-5</v>
      </c>
      <c r="E16" s="9">
        <v>29999.99992518199</v>
      </c>
      <c r="F16" s="4">
        <f>B16*pct_card_1</f>
        <v>3.2602798766708135E-5</v>
      </c>
      <c r="G16" s="4">
        <f>C16*pct_card_2</f>
        <v>2994.1753361416595</v>
      </c>
      <c r="H16" s="4">
        <f t="shared" si="0"/>
        <v>1.4067980625867627E-3</v>
      </c>
      <c r="I16" s="4">
        <f t="shared" si="1"/>
        <v>116714.59154575932</v>
      </c>
      <c r="J16" s="4">
        <f>B16*min_payment_pct</f>
        <v>7.2450663926018071E-5</v>
      </c>
      <c r="K16" s="4">
        <f>C16*min_payment_pct</f>
        <v>7186.0208067399835</v>
      </c>
      <c r="L16" s="5">
        <f t="shared" si="2"/>
        <v>30000.000000000004</v>
      </c>
    </row>
    <row r="17" spans="1:12" x14ac:dyDescent="0.25">
      <c r="A17" s="2">
        <f t="shared" si="3"/>
        <v>10</v>
      </c>
      <c r="B17" s="18">
        <f t="shared" si="4"/>
        <v>1.4067980625867627E-3</v>
      </c>
      <c r="C17" s="18">
        <f t="shared" si="5"/>
        <v>116714.59154575932</v>
      </c>
      <c r="D17" s="9">
        <v>8.541766545362047E-5</v>
      </c>
      <c r="E17" s="9">
        <v>29999.999914582342</v>
      </c>
      <c r="F17" s="4">
        <f>B17*pct_card_1</f>
        <v>3.1652956408202162E-5</v>
      </c>
      <c r="G17" s="4">
        <f>C17*pct_card_2</f>
        <v>2431.5539905366522</v>
      </c>
      <c r="H17" s="4">
        <f t="shared" si="0"/>
        <v>1.3530333535413442E-3</v>
      </c>
      <c r="I17" s="4">
        <f t="shared" si="1"/>
        <v>89146.145621713629</v>
      </c>
      <c r="J17" s="4">
        <f>B17*min_payment_pct</f>
        <v>7.0339903129338138E-5</v>
      </c>
      <c r="K17" s="4">
        <f>C17*min_payment_pct</f>
        <v>5835.7295772879661</v>
      </c>
      <c r="L17" s="5">
        <f t="shared" si="2"/>
        <v>30000.000000000007</v>
      </c>
    </row>
    <row r="18" spans="1:12" x14ac:dyDescent="0.25">
      <c r="A18" s="2">
        <f t="shared" si="3"/>
        <v>11</v>
      </c>
      <c r="B18" s="18">
        <f t="shared" si="4"/>
        <v>1.3530333535413442E-3</v>
      </c>
      <c r="C18" s="18">
        <f t="shared" si="5"/>
        <v>89146.145621713629</v>
      </c>
      <c r="D18" s="9">
        <v>5.9426623131760428E-5</v>
      </c>
      <c r="E18" s="9">
        <v>29999.99994057338</v>
      </c>
      <c r="F18" s="4">
        <f>B18*pct_card_1</f>
        <v>3.0443250454680249E-5</v>
      </c>
      <c r="G18" s="4">
        <f>C18*pct_card_2</f>
        <v>1857.2113671190339</v>
      </c>
      <c r="H18" s="4">
        <f t="shared" si="0"/>
        <v>1.324049980864264E-3</v>
      </c>
      <c r="I18" s="4">
        <f t="shared" si="1"/>
        <v>61003.357048259277</v>
      </c>
      <c r="J18" s="4">
        <f>B18*min_payment_pct</f>
        <v>6.7651667677067219E-5</v>
      </c>
      <c r="K18" s="4">
        <f>C18*min_payment_pct</f>
        <v>4457.307281085682</v>
      </c>
      <c r="L18" s="5">
        <f t="shared" si="2"/>
        <v>30000.000000000004</v>
      </c>
    </row>
    <row r="19" spans="1:12" x14ac:dyDescent="0.25">
      <c r="A19" s="2">
        <f>A18+1</f>
        <v>12</v>
      </c>
      <c r="B19" s="18">
        <f t="shared" si="4"/>
        <v>1.324049980864264E-3</v>
      </c>
      <c r="C19" s="18">
        <f t="shared" si="5"/>
        <v>61003.357048259277</v>
      </c>
      <c r="D19" s="9">
        <v>4.5581861638944245E-5</v>
      </c>
      <c r="E19" s="9">
        <v>29999.999954418137</v>
      </c>
      <c r="F19" s="4">
        <f>B19*pct_card_1</f>
        <v>2.9791124569445945E-5</v>
      </c>
      <c r="G19" s="4">
        <f>C19*pct_card_2</f>
        <v>1270.9032718387348</v>
      </c>
      <c r="H19" s="4">
        <f t="shared" si="0"/>
        <v>1.3082592437947656E-3</v>
      </c>
      <c r="I19" s="4">
        <f t="shared" si="1"/>
        <v>32274.260365679875</v>
      </c>
      <c r="J19" s="4">
        <f>B19*min_payment_pct</f>
        <v>6.6202499043213208E-5</v>
      </c>
      <c r="K19" s="4">
        <f>C19*min_payment_pct</f>
        <v>3050.1678524129638</v>
      </c>
      <c r="L19" s="5">
        <f t="shared" si="2"/>
        <v>30000</v>
      </c>
    </row>
    <row r="20" spans="1:12" x14ac:dyDescent="0.25">
      <c r="A20" s="2">
        <f t="shared" si="3"/>
        <v>13</v>
      </c>
      <c r="B20" s="18">
        <f t="shared" si="4"/>
        <v>1.3082592437947656E-3</v>
      </c>
      <c r="C20" s="18">
        <f t="shared" si="5"/>
        <v>32274.260365679875</v>
      </c>
      <c r="D20" s="9">
        <v>7.6941699532605596E-5</v>
      </c>
      <c r="E20" s="9">
        <v>29999.999923058305</v>
      </c>
      <c r="F20" s="4">
        <f>B20*pct_card_1</f>
        <v>2.9435832985382231E-5</v>
      </c>
      <c r="G20" s="4">
        <f>C20*pct_card_2</f>
        <v>672.38042428499739</v>
      </c>
      <c r="H20" s="4">
        <f t="shared" si="0"/>
        <v>1.2607533772475423E-3</v>
      </c>
      <c r="I20" s="4">
        <f t="shared" si="1"/>
        <v>2946.6408669065668</v>
      </c>
      <c r="J20" s="4">
        <f>B20*min_payment_pct</f>
        <v>6.5412962189738289E-5</v>
      </c>
      <c r="K20" s="4">
        <f>C20*min_payment_pct</f>
        <v>1613.7130182839937</v>
      </c>
      <c r="L20" s="5">
        <f t="shared" si="2"/>
        <v>30000.000000000004</v>
      </c>
    </row>
    <row r="21" spans="1:12" x14ac:dyDescent="0.25">
      <c r="A21" s="2">
        <f t="shared" si="3"/>
        <v>14</v>
      </c>
      <c r="B21" s="18">
        <f t="shared" si="4"/>
        <v>1.2607533772475423E-3</v>
      </c>
      <c r="C21" s="18">
        <f t="shared" si="5"/>
        <v>2946.6408669065668</v>
      </c>
      <c r="D21" s="9">
        <v>-3.2389392070707495E-5</v>
      </c>
      <c r="E21" s="9">
        <v>3008.0296268881002</v>
      </c>
      <c r="F21" s="4">
        <f>B21*pct_card_1</f>
        <v>2.8366950988069704E-5</v>
      </c>
      <c r="G21" s="4">
        <f>C21*pct_card_2</f>
        <v>61.388351393886808</v>
      </c>
      <c r="H21" s="4">
        <f t="shared" si="0"/>
        <v>1.3215097203063196E-3</v>
      </c>
      <c r="I21" s="4">
        <f t="shared" si="1"/>
        <v>-4.0858764663198599E-4</v>
      </c>
      <c r="J21" s="4">
        <f>B21*min_payment_pct</f>
        <v>6.3037668862377119E-5</v>
      </c>
      <c r="K21" s="4">
        <f>C21*min_payment_pct</f>
        <v>147.33204334532834</v>
      </c>
      <c r="L21" s="5">
        <f t="shared" si="2"/>
        <v>3008.0295944987083</v>
      </c>
    </row>
    <row r="22" spans="1:12" x14ac:dyDescent="0.25">
      <c r="A22" s="2">
        <f t="shared" si="3"/>
        <v>15</v>
      </c>
      <c r="B22" s="18">
        <f t="shared" si="4"/>
        <v>1.3215097203063196E-3</v>
      </c>
      <c r="C22" s="18">
        <f t="shared" si="5"/>
        <v>-4.0858764663198599E-4</v>
      </c>
      <c r="D22" s="9">
        <v>-3.5408859330861044E-5</v>
      </c>
      <c r="E22" s="9">
        <v>-3.0213375203260812E-5</v>
      </c>
      <c r="F22" s="4">
        <f>B22*pct_card_1</f>
        <v>2.9733968706892196E-5</v>
      </c>
      <c r="G22" s="4">
        <f>C22*pct_card_2</f>
        <v>-8.5122426381663737E-6</v>
      </c>
      <c r="H22" s="4">
        <f t="shared" si="0"/>
        <v>1.3866525483440728E-3</v>
      </c>
      <c r="I22" s="4">
        <f t="shared" si="1"/>
        <v>-3.8688651406689156E-4</v>
      </c>
      <c r="J22" s="4">
        <f>B22*min_payment_pct</f>
        <v>6.6075486015315985E-5</v>
      </c>
      <c r="K22" s="4">
        <f>C22*min_payment_pct</f>
        <v>-2.04293823315993E-5</v>
      </c>
      <c r="L22" s="5">
        <f t="shared" si="2"/>
        <v>-6.5622234534121849E-5</v>
      </c>
    </row>
    <row r="23" spans="1:12" x14ac:dyDescent="0.25">
      <c r="A23" s="2">
        <f t="shared" si="3"/>
        <v>16</v>
      </c>
      <c r="B23" s="18">
        <f t="shared" si="4"/>
        <v>1.3866525483440728E-3</v>
      </c>
      <c r="C23" s="18">
        <f t="shared" si="5"/>
        <v>-3.8688651406689156E-4</v>
      </c>
      <c r="D23" s="9">
        <v>2.3349726038261239E-6</v>
      </c>
      <c r="E23" s="9">
        <v>-1.2279490233409284E-5</v>
      </c>
      <c r="F23" s="4">
        <f>B23*pct_card_1</f>
        <v>3.1199682337741638E-5</v>
      </c>
      <c r="G23" s="4">
        <f>C23*pct_card_2</f>
        <v>-8.0601357097269075E-6</v>
      </c>
      <c r="H23" s="4">
        <f t="shared" si="0"/>
        <v>1.4155172580779883E-3</v>
      </c>
      <c r="I23" s="4">
        <f t="shared" si="1"/>
        <v>-3.8266715954320921E-4</v>
      </c>
      <c r="J23" s="4">
        <f>B23*min_payment_pct</f>
        <v>6.9332627417203647E-5</v>
      </c>
      <c r="K23" s="4">
        <f>C23*min_payment_pct</f>
        <v>-1.9344325703344581E-5</v>
      </c>
      <c r="L23" s="5">
        <f t="shared" si="2"/>
        <v>-9.9445176295831599E-6</v>
      </c>
    </row>
    <row r="24" spans="1:12" x14ac:dyDescent="0.25">
      <c r="A24" s="2">
        <f t="shared" si="3"/>
        <v>17</v>
      </c>
      <c r="B24" s="18">
        <f t="shared" si="4"/>
        <v>1.4155172580779883E-3</v>
      </c>
      <c r="C24" s="18">
        <f t="shared" si="5"/>
        <v>-3.8266715954320921E-4</v>
      </c>
      <c r="D24" s="9">
        <v>-5.6620804908165825E-5</v>
      </c>
      <c r="E24" s="9">
        <v>-7.0050333520921989E-5</v>
      </c>
      <c r="F24" s="4">
        <f>B24*pct_card_1</f>
        <v>3.1849138306754741E-5</v>
      </c>
      <c r="G24" s="4">
        <f>C24*pct_card_2</f>
        <v>-7.9722324904835241E-6</v>
      </c>
      <c r="H24" s="4">
        <f t="shared" si="0"/>
        <v>1.5039872012929088E-3</v>
      </c>
      <c r="I24" s="4">
        <f t="shared" si="1"/>
        <v>-3.2058905851277078E-4</v>
      </c>
      <c r="J24" s="4">
        <f>B24*min_payment_pct</f>
        <v>7.0775862903899416E-5</v>
      </c>
      <c r="K24" s="4">
        <f>C24*min_payment_pct</f>
        <v>-1.9133357977160462E-5</v>
      </c>
      <c r="L24" s="5">
        <f t="shared" si="2"/>
        <v>-1.2667113842908782E-4</v>
      </c>
    </row>
    <row r="25" spans="1:12" x14ac:dyDescent="0.25">
      <c r="A25" s="2">
        <f>A24+1</f>
        <v>18</v>
      </c>
      <c r="B25" s="18">
        <f t="shared" si="4"/>
        <v>1.5039872012929088E-3</v>
      </c>
      <c r="C25" s="18">
        <f t="shared" si="5"/>
        <v>-3.2058905851277078E-4</v>
      </c>
      <c r="D25" s="9">
        <v>5.6828121698758512E-5</v>
      </c>
      <c r="E25" s="9">
        <v>8.8560822535689671E-5</v>
      </c>
      <c r="F25" s="4">
        <f>B25*pct_card_1</f>
        <v>3.3839712029090452E-5</v>
      </c>
      <c r="G25" s="4">
        <f>C25*pct_card_2</f>
        <v>-6.6789387190160573E-6</v>
      </c>
      <c r="H25" s="4">
        <f t="shared" si="0"/>
        <v>1.4809987916232408E-3</v>
      </c>
      <c r="I25" s="4">
        <f t="shared" si="1"/>
        <v>-4.1582881976747653E-4</v>
      </c>
      <c r="J25" s="4">
        <f>B25*min_payment_pct</f>
        <v>7.519936006464544E-5</v>
      </c>
      <c r="K25" s="4">
        <f>C25*min_payment_pct</f>
        <v>-1.6029452925638538E-5</v>
      </c>
      <c r="L25" s="5">
        <f t="shared" si="2"/>
        <v>1.4538894423444818E-4</v>
      </c>
    </row>
    <row r="26" spans="1:12" x14ac:dyDescent="0.25">
      <c r="A26" s="2">
        <f t="shared" si="3"/>
        <v>19</v>
      </c>
      <c r="B26" s="18">
        <f t="shared" si="4"/>
        <v>1.4809987916232408E-3</v>
      </c>
      <c r="C26" s="18">
        <f t="shared" si="5"/>
        <v>-4.1582881976747653E-4</v>
      </c>
      <c r="D26" s="9">
        <v>2.649173778262381E-5</v>
      </c>
      <c r="E26" s="9">
        <v>-1.1675524842380799E-4</v>
      </c>
      <c r="F26" s="4">
        <f>B26*pct_card_1</f>
        <v>3.3322472811522922E-5</v>
      </c>
      <c r="G26" s="4">
        <f>C26*pct_card_2</f>
        <v>-8.6631004118224267E-6</v>
      </c>
      <c r="H26" s="4">
        <f t="shared" si="0"/>
        <v>1.4878295266521398E-3</v>
      </c>
      <c r="I26" s="4">
        <f t="shared" si="1"/>
        <v>-3.0773667175549094E-4</v>
      </c>
      <c r="J26" s="4">
        <f>B26*min_payment_pct</f>
        <v>7.4049939581162042E-5</v>
      </c>
      <c r="K26" s="4">
        <f>C26*min_payment_pct</f>
        <v>-2.0791440988373827E-5</v>
      </c>
      <c r="L26" s="5">
        <f t="shared" si="2"/>
        <v>-9.0263510641184176E-5</v>
      </c>
    </row>
    <row r="27" spans="1:12" x14ac:dyDescent="0.25">
      <c r="A27" s="2">
        <f t="shared" si="3"/>
        <v>20</v>
      </c>
      <c r="B27" s="18">
        <f t="shared" si="4"/>
        <v>1.4878295266521398E-3</v>
      </c>
      <c r="C27" s="18">
        <f t="shared" si="5"/>
        <v>-3.0773667175549094E-4</v>
      </c>
      <c r="D27" s="9">
        <v>-4.6324763853585431E-5</v>
      </c>
      <c r="E27" s="9">
        <v>-5.061274207501703E-6</v>
      </c>
      <c r="F27" s="4">
        <f>B27*pct_card_1</f>
        <v>3.3476164349673149E-5</v>
      </c>
      <c r="G27" s="4">
        <f>C27*pct_card_2</f>
        <v>-6.4111806615727279E-6</v>
      </c>
      <c r="H27" s="4">
        <f t="shared" si="0"/>
        <v>1.5676304548553983E-3</v>
      </c>
      <c r="I27" s="4">
        <f t="shared" si="1"/>
        <v>-3.0908657820956196E-4</v>
      </c>
      <c r="J27" s="4">
        <f>B27*min_payment_pct</f>
        <v>7.4391476332606997E-5</v>
      </c>
      <c r="K27" s="4">
        <f>C27*min_payment_pct</f>
        <v>-1.5386833587774546E-5</v>
      </c>
      <c r="L27" s="5">
        <f t="shared" si="2"/>
        <v>-5.1386038061087131E-5</v>
      </c>
    </row>
    <row r="28" spans="1:12" x14ac:dyDescent="0.25">
      <c r="A28" s="2">
        <f t="shared" si="3"/>
        <v>21</v>
      </c>
      <c r="B28" s="18">
        <f t="shared" si="4"/>
        <v>1.5676304548553983E-3</v>
      </c>
      <c r="C28" s="18">
        <f t="shared" si="5"/>
        <v>-3.0908657820956196E-4</v>
      </c>
      <c r="D28" s="9">
        <v>-1.1635992346415988E-4</v>
      </c>
      <c r="E28" s="9">
        <v>-3.1217444928538148E-5</v>
      </c>
      <c r="F28" s="4">
        <f>B28*pct_card_1</f>
        <v>3.5271685234246469E-5</v>
      </c>
      <c r="G28" s="4">
        <f>C28*pct_card_2</f>
        <v>-6.4393037126992073E-6</v>
      </c>
      <c r="H28" s="4">
        <f t="shared" si="0"/>
        <v>1.7192620635538046E-3</v>
      </c>
      <c r="I28" s="4">
        <f t="shared" si="1"/>
        <v>-2.8430843699372304E-4</v>
      </c>
      <c r="J28" s="4">
        <f>B28*min_payment_pct</f>
        <v>7.8381522742769922E-5</v>
      </c>
      <c r="K28" s="4">
        <f>C28*min_payment_pct</f>
        <v>-1.5454328910478099E-5</v>
      </c>
      <c r="L28" s="5">
        <f t="shared" si="2"/>
        <v>-1.4757736839269802E-4</v>
      </c>
    </row>
    <row r="29" spans="1:12" x14ac:dyDescent="0.25">
      <c r="A29" s="2">
        <f t="shared" si="3"/>
        <v>22</v>
      </c>
      <c r="B29" s="18">
        <f t="shared" si="4"/>
        <v>1.7192620635538046E-3</v>
      </c>
      <c r="C29" s="18">
        <f t="shared" si="5"/>
        <v>-2.8430843699372304E-4</v>
      </c>
      <c r="D29" s="9">
        <v>-8.7938030748870366E-5</v>
      </c>
      <c r="E29" s="9">
        <v>5.5133195255057899E-5</v>
      </c>
      <c r="F29" s="4">
        <f>B29*pct_card_1</f>
        <v>3.8683396429960611E-5</v>
      </c>
      <c r="G29" s="4">
        <f>C29*pct_card_2</f>
        <v>-5.9230924373692298E-6</v>
      </c>
      <c r="H29" s="4">
        <f t="shared" si="0"/>
        <v>1.8458834907326355E-3</v>
      </c>
      <c r="I29" s="4">
        <f t="shared" si="1"/>
        <v>-3.453647246861502E-4</v>
      </c>
      <c r="J29" s="4">
        <f>B29*min_payment_pct</f>
        <v>8.5963103177690231E-5</v>
      </c>
      <c r="K29" s="4">
        <f>C29*min_payment_pct</f>
        <v>-1.4215421849686153E-5</v>
      </c>
      <c r="L29" s="5">
        <f t="shared" si="2"/>
        <v>-3.2804835493812467E-5</v>
      </c>
    </row>
    <row r="30" spans="1:12" x14ac:dyDescent="0.25">
      <c r="A30" s="2">
        <f t="shared" si="3"/>
        <v>23</v>
      </c>
      <c r="B30" s="18">
        <f t="shared" si="4"/>
        <v>1.8458834907326355E-3</v>
      </c>
      <c r="C30" s="18">
        <f t="shared" si="5"/>
        <v>-3.453647246861502E-4</v>
      </c>
      <c r="D30" s="9">
        <v>8.8317018903198344E-5</v>
      </c>
      <c r="E30" s="9">
        <v>4.4357591656550537E-6</v>
      </c>
      <c r="F30" s="4">
        <f>B30*pct_card_1</f>
        <v>4.1532378541484306E-5</v>
      </c>
      <c r="G30" s="4">
        <f>C30*pct_card_2</f>
        <v>-7.1950984309614624E-6</v>
      </c>
      <c r="H30" s="4">
        <f t="shared" si="0"/>
        <v>1.7990988503709215E-3</v>
      </c>
      <c r="I30" s="4">
        <f t="shared" si="1"/>
        <v>-3.5699558228276669E-4</v>
      </c>
      <c r="J30" s="4">
        <f>B30*min_payment_pct</f>
        <v>9.2294174536631778E-5</v>
      </c>
      <c r="K30" s="4">
        <f>C30*min_payment_pct</f>
        <v>-1.7268236234307511E-5</v>
      </c>
      <c r="L30" s="5">
        <f t="shared" si="2"/>
        <v>9.2752778068853401E-5</v>
      </c>
    </row>
    <row r="31" spans="1:12" x14ac:dyDescent="0.25">
      <c r="A31" s="2">
        <f t="shared" si="3"/>
        <v>24</v>
      </c>
      <c r="B31" s="18">
        <f t="shared" si="4"/>
        <v>1.7990988503709215E-3</v>
      </c>
      <c r="C31" s="18">
        <f t="shared" si="5"/>
        <v>-3.5699558228276669E-4</v>
      </c>
      <c r="D31" s="9">
        <v>-3.7972177528584547E-5</v>
      </c>
      <c r="E31" s="9">
        <v>1.2500613161640258E-4</v>
      </c>
      <c r="F31" s="4">
        <f>B31*pct_card_1</f>
        <v>4.0479724133345738E-5</v>
      </c>
      <c r="G31" s="4">
        <f>C31*pct_card_2</f>
        <v>-7.437407964224306E-6</v>
      </c>
      <c r="H31" s="4">
        <f t="shared" si="0"/>
        <v>1.8775507520328518E-3</v>
      </c>
      <c r="I31" s="4">
        <f t="shared" si="1"/>
        <v>-4.8943912186339355E-4</v>
      </c>
      <c r="J31" s="4">
        <f>B31*min_payment_pct</f>
        <v>8.9954942518546079E-5</v>
      </c>
      <c r="K31" s="4">
        <f>C31*min_payment_pct</f>
        <v>-1.7849779114138336E-5</v>
      </c>
      <c r="L31" s="5">
        <f t="shared" si="2"/>
        <v>8.7033954087818033E-5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Отчет о результатах 1</vt:lpstr>
      <vt:lpstr>Отчет о пределах 1</vt:lpstr>
      <vt:lpstr>Решение</vt:lpstr>
      <vt:lpstr>min_payment_pct</vt:lpstr>
      <vt:lpstr>pct_card_1</vt:lpstr>
      <vt:lpstr>pct_card_2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edjiottt@gmail.com</cp:lastModifiedBy>
  <dcterms:created xsi:type="dcterms:W3CDTF">2018-07-08T19:01:56Z</dcterms:created>
  <dcterms:modified xsi:type="dcterms:W3CDTF">2023-12-01T20:14:54Z</dcterms:modified>
</cp:coreProperties>
</file>