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323953aad638aa/Documents/Student Affairs/Side Quests/Sistem Beasiswa/"/>
    </mc:Choice>
  </mc:AlternateContent>
  <xr:revisionPtr revIDLastSave="3" documentId="8_{E74A95A6-E897-4577-8642-E3ABAC298A77}" xr6:coauthVersionLast="47" xr6:coauthVersionMax="47" xr10:uidLastSave="{8532C661-E846-4AAD-9BA4-750D8429097E}"/>
  <bookViews>
    <workbookView xWindow="-110" yWindow="-110" windowWidth="19420" windowHeight="10300" activeTab="2" xr2:uid="{3778B460-78D4-45BE-B15E-573C45EC1D02}"/>
  </bookViews>
  <sheets>
    <sheet name="Basic Info" sheetId="1" r:id="rId1"/>
    <sheet name="Academic &amp; Prestasi" sheetId="2" r:id="rId2"/>
    <sheet name="Mag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A2" i="3"/>
  <c r="A3" i="3"/>
  <c r="A4" i="3"/>
  <c r="A5" i="3"/>
  <c r="A6" i="3"/>
  <c r="A7" i="3"/>
  <c r="A8" i="3"/>
  <c r="A9" i="3"/>
  <c r="A10" i="3"/>
  <c r="A11" i="3"/>
  <c r="A12" i="3"/>
  <c r="H2" i="3"/>
  <c r="I2" i="3" s="1"/>
  <c r="H3" i="3"/>
  <c r="I3" i="3" s="1"/>
  <c r="H4" i="3"/>
  <c r="I4" i="3" s="1"/>
  <c r="H5" i="3"/>
  <c r="H6" i="3"/>
  <c r="H7" i="3"/>
  <c r="H8" i="3"/>
  <c r="H9" i="3"/>
  <c r="I9" i="3" s="1"/>
  <c r="H10" i="3"/>
  <c r="I10" i="3" s="1"/>
  <c r="H11" i="3"/>
  <c r="I11" i="3" s="1"/>
  <c r="H12" i="3"/>
  <c r="I12" i="3" s="1"/>
  <c r="G2" i="3"/>
  <c r="G3" i="3"/>
  <c r="G4" i="3"/>
  <c r="G5" i="3"/>
  <c r="G6" i="3"/>
  <c r="G7" i="3"/>
  <c r="G8" i="3"/>
  <c r="G9" i="3"/>
  <c r="G10" i="3"/>
  <c r="G11" i="3"/>
  <c r="G12" i="3"/>
  <c r="C3" i="3"/>
  <c r="C4" i="3"/>
  <c r="C5" i="3"/>
  <c r="C6" i="3"/>
  <c r="C7" i="3"/>
  <c r="C8" i="3"/>
  <c r="C9" i="3"/>
  <c r="C10" i="3"/>
  <c r="C11" i="3"/>
  <c r="C12" i="3"/>
  <c r="D3" i="3"/>
  <c r="D4" i="3"/>
  <c r="D5" i="3"/>
  <c r="D6" i="3"/>
  <c r="D7" i="3"/>
  <c r="D8" i="3"/>
  <c r="D9" i="3"/>
  <c r="D10" i="3"/>
  <c r="D11" i="3"/>
  <c r="D12" i="3"/>
  <c r="I6" i="3"/>
  <c r="I7" i="3"/>
  <c r="I8" i="3"/>
  <c r="I5" i="3"/>
  <c r="D2" i="3"/>
  <c r="C2" i="3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<sst xmlns="http://schemas.openxmlformats.org/spreadsheetml/2006/main" count="178" uniqueCount="112">
  <si>
    <t>NIM</t>
  </si>
  <si>
    <t>Name</t>
  </si>
  <si>
    <t>Major</t>
  </si>
  <si>
    <t>Faculty</t>
  </si>
  <si>
    <t>Gender</t>
  </si>
  <si>
    <t>Scholarship Name</t>
  </si>
  <si>
    <t>Scholarship Type</t>
  </si>
  <si>
    <t>Start Date</t>
  </si>
  <si>
    <t>End Date</t>
  </si>
  <si>
    <t>Email</t>
  </si>
  <si>
    <t>Mobile</t>
  </si>
  <si>
    <t>Scholarship Status</t>
  </si>
  <si>
    <t>Notes</t>
  </si>
  <si>
    <t>Required Hours</t>
  </si>
  <si>
    <t>Batch</t>
  </si>
  <si>
    <t>IPK</t>
  </si>
  <si>
    <t>IPS 1</t>
  </si>
  <si>
    <t>IPS 2</t>
  </si>
  <si>
    <t>IPS 3</t>
  </si>
  <si>
    <t>IPS 4</t>
  </si>
  <si>
    <t>IPS 5</t>
  </si>
  <si>
    <t>IPS 6</t>
  </si>
  <si>
    <t>IPS 7</t>
  </si>
  <si>
    <t>IPS 8</t>
  </si>
  <si>
    <t>0706012110008</t>
  </si>
  <si>
    <t>Hans Joachim Wiryonoputro</t>
  </si>
  <si>
    <t>Informatics</t>
  </si>
  <si>
    <t>School of Information Technology</t>
  </si>
  <si>
    <t>hjoachim@student.ciputra.ad.id</t>
  </si>
  <si>
    <t>Male</t>
  </si>
  <si>
    <t>xxx</t>
  </si>
  <si>
    <t>Duration (years)</t>
  </si>
  <si>
    <t>Active</t>
  </si>
  <si>
    <t>Completed Hours</t>
  </si>
  <si>
    <t>Remaining Hours</t>
  </si>
  <si>
    <t>Progress Bar</t>
  </si>
  <si>
    <t>% Completed</t>
  </si>
  <si>
    <t>0706012110009</t>
  </si>
  <si>
    <t>Jane Doe</t>
  </si>
  <si>
    <t>Business Management</t>
  </si>
  <si>
    <t>School of Business</t>
  </si>
  <si>
    <t>0812 3456 7890</t>
  </si>
  <si>
    <t>jdoe@student.ciputra.ad.id</t>
  </si>
  <si>
    <t>Female</t>
  </si>
  <si>
    <t>03/03/2022</t>
  </si>
  <si>
    <t>02/03/2026</t>
  </si>
  <si>
    <t>0706012110010</t>
  </si>
  <si>
    <t>John Smith</t>
  </si>
  <si>
    <t>Architecture</t>
  </si>
  <si>
    <t>School of Architecture</t>
  </si>
  <si>
    <t>0813 9876 5432</t>
  </si>
  <si>
    <t>jsmith@student.ciputra.ad.id</t>
  </si>
  <si>
    <t>01/01/2021</t>
  </si>
  <si>
    <t>12/12/2025</t>
  </si>
  <si>
    <t>0706012110011</t>
  </si>
  <si>
    <t>Emily Clark</t>
  </si>
  <si>
    <t>School of Design</t>
  </si>
  <si>
    <t>0812 1234 5678</t>
  </si>
  <si>
    <t>eclark@student.ciputra.ad.id</t>
  </si>
  <si>
    <t>05/05/2023</t>
  </si>
  <si>
    <t>04/05/2027</t>
  </si>
  <si>
    <t>0706012110012</t>
  </si>
  <si>
    <t>Michael Johnson</t>
  </si>
  <si>
    <t>0811 7654 3210</t>
  </si>
  <si>
    <t>mjohnson@student.ciputra.ad.id</t>
  </si>
  <si>
    <t>02/02/2021</t>
  </si>
  <si>
    <t>01/02/2025</t>
  </si>
  <si>
    <t>0706012110013</t>
  </si>
  <si>
    <t>Sarah Lee</t>
  </si>
  <si>
    <t>Interior Design</t>
  </si>
  <si>
    <t>0813 2468 1357</t>
  </si>
  <si>
    <t>slee@student.ciputra.ad.id</t>
  </si>
  <si>
    <t>06/06/2022</t>
  </si>
  <si>
    <t>05/06/2026</t>
  </si>
  <si>
    <t>0706012110014</t>
  </si>
  <si>
    <t>David Wong</t>
  </si>
  <si>
    <t>Finance</t>
  </si>
  <si>
    <t>0812 6543 2109</t>
  </si>
  <si>
    <t>dwong@student.ciputra.ad.id</t>
  </si>
  <si>
    <t>04/04/2022</t>
  </si>
  <si>
    <t>03/04/2026</t>
  </si>
  <si>
    <t>0706012110015</t>
  </si>
  <si>
    <t>Linda Tan</t>
  </si>
  <si>
    <t>Psychology</t>
  </si>
  <si>
    <t>School of Humanities</t>
  </si>
  <si>
    <t>0813 9876 1234</t>
  </si>
  <si>
    <t>ltan@student.ciputra.ad.id</t>
  </si>
  <si>
    <t>07/07/2021</t>
  </si>
  <si>
    <t>06/07/2025</t>
  </si>
  <si>
    <t>0706012110016</t>
  </si>
  <si>
    <t>Kevin Hart</t>
  </si>
  <si>
    <t>Mechanical Engineering</t>
  </si>
  <si>
    <t>School of Engineering</t>
  </si>
  <si>
    <t>0811 1111 2222</t>
  </si>
  <si>
    <t>khart@student.ciputra.ad.id</t>
  </si>
  <si>
    <t>08/08/2021</t>
  </si>
  <si>
    <t>07/08/2025</t>
  </si>
  <si>
    <t>0706012110017</t>
  </si>
  <si>
    <t>Alice Kim</t>
  </si>
  <si>
    <t>Fashion Design</t>
  </si>
  <si>
    <t>0812 3333 4444</t>
  </si>
  <si>
    <t>akim@student.ciputra.ad.id</t>
  </si>
  <si>
    <t>09/09/2023</t>
  </si>
  <si>
    <t>08/09/2027</t>
  </si>
  <si>
    <t>0706012110018</t>
  </si>
  <si>
    <t>William Brown</t>
  </si>
  <si>
    <t>Marketing</t>
  </si>
  <si>
    <t>0813 5555 6666</t>
  </si>
  <si>
    <t>wbrown@student.ciputra.ad.id</t>
  </si>
  <si>
    <t>10/10/2022</t>
  </si>
  <si>
    <t>09/10/2026</t>
  </si>
  <si>
    <t>Visual Communication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</si>
</sst>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##\ ####\ ####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1"/>
    <xf numFmtId="9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Font="1"/>
    <xf numFmtId="0" fontId="3" fillId="0" borderId="0" xfId="1" applyFont="1"/>
    <xf numFmtId="49" fontId="3" fillId="0" borderId="0" xfId="1" applyNumberFormat="1" applyFont="1"/>
  </cellXfs>
  <cellStyles count="2">
    <cellStyle name="Hyperlink" xfId="1" builtinId="8"/>
    <cellStyle name="Normal" xfId="0" builtinId="0"/>
  </cellStyles>
  <dxfs count="20"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0"/>
        <name val="Calibri"/>
        <family val="2"/>
        <scheme val="minor"/>
      </font>
    </dxf>
    <dxf>
      <numFmt numFmtId="13" formatCode="0%"/>
    </dxf>
    <dxf>
      <numFmt numFmtId="13" formatCode="0%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  <alignment horizontal="right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164" formatCode="0###\ ####\ ####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4CB3D5-1CC8-46C9-B96E-03ABCA1DACD1}" name="main" displayName="main" ref="A1:O12" totalsRowShown="0">
  <autoFilter ref="A1:O12" xr:uid="{7E4CB3D5-1CC8-46C9-B96E-03ABCA1DACD1}"/>
  <tableColumns count="15">
    <tableColumn id="1" xr3:uid="{9144A81F-02D4-4466-B79F-372BA2E5DA4D}" name="NIM" dataDxfId="19"/>
    <tableColumn id="2" xr3:uid="{C8DCEB4C-7C59-4AB9-8F8E-652AECCF7162}" name="Name"/>
    <tableColumn id="3" xr3:uid="{F1A72440-FFC2-4C9D-AC8A-6FB9C6A7C632}" name="Major"/>
    <tableColumn id="4" xr3:uid="{58F4D29E-41EE-4B27-8632-33D0237DDB9F}" name="Faculty"/>
    <tableColumn id="18" xr3:uid="{9281ED00-2031-4A70-A56D-EAB98C15EFAC}" name="Batch"/>
    <tableColumn id="5" xr3:uid="{3B65FD5B-F538-484E-9328-E5CFD2DFDC1E}" name="Mobile" dataDxfId="18"/>
    <tableColumn id="6" xr3:uid="{D7D33762-BBF4-483B-845B-802942B9E5CF}" name="Email" dataCellStyle="Hyperlink"/>
    <tableColumn id="7" xr3:uid="{F5994B44-F7A4-474A-A971-376C52FEE1B2}" name="Gender"/>
    <tableColumn id="8" xr3:uid="{63A970FF-F98F-4FF1-847A-60AF47CEF00C}" name="Scholarship Name"/>
    <tableColumn id="9" xr3:uid="{C582FA20-A710-4947-9A4B-2C36DA2B1E66}" name="Scholarship Type"/>
    <tableColumn id="10" xr3:uid="{87BA9609-3267-49F1-B251-A97DF2212E71}" name="Start Date" dataDxfId="17"/>
    <tableColumn id="11" xr3:uid="{E105AAA1-64C7-42E5-8C24-8F32D58002DE}" name="End Date" dataDxfId="16"/>
    <tableColumn id="12" xr3:uid="{87CD44F4-28DD-475D-AAE1-3EF70A7CAD5D}" name="Duration (years)"/>
    <tableColumn id="13" xr3:uid="{6FB4C0BA-C37E-441D-AABC-561345849701}" name="Scholarship Status"/>
    <tableColumn id="14" xr3:uid="{8E9D4704-93A8-4895-82F9-1E93473AD8A0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E7A2B6-EE9D-4F20-AEB6-30B2D0C55DEB}" name="Table3" displayName="Table3" ref="A1:N2" totalsRowShown="0">
  <autoFilter ref="A1:N2" xr:uid="{D4E7A2B6-EE9D-4F20-AEB6-30B2D0C55DEB}"/>
  <tableColumns count="14">
    <tableColumn id="1" xr3:uid="{7EEE3FD9-AB87-41EB-A54B-7EE7CDA4F8AA}" name="NIM">
      <calculatedColumnFormula>main[[#This Row],[NIM]]</calculatedColumnFormula>
    </tableColumn>
    <tableColumn id="2" xr3:uid="{0CDC3F74-AE90-44EB-BDB4-B1ED7137BA4C}" name="Name">
      <calculatedColumnFormula>main[[#This Row],[Name]]</calculatedColumnFormula>
    </tableColumn>
    <tableColumn id="3" xr3:uid="{363788F4-0EA4-4C35-AFDC-4C86A9FD1C5D}" name="Major">
      <calculatedColumnFormula>main[[#This Row],[Major]]</calculatedColumnFormula>
    </tableColumn>
    <tableColumn id="4" xr3:uid="{DBEBE59C-83BD-4D5B-84B7-2ED4B0106BBD}" name="Faculty">
      <calculatedColumnFormula>main[[#This Row],[Faculty]]</calculatedColumnFormula>
    </tableColumn>
    <tableColumn id="5" xr3:uid="{6516480D-7A7F-406F-BDF8-CA0F8143E821}" name="Batch">
      <calculatedColumnFormula>main[[#This Row],[Batch]]</calculatedColumnFormula>
    </tableColumn>
    <tableColumn id="6" xr3:uid="{E7CC89D2-EF3F-44F8-A4B0-F8F522D9D286}" name="IPK" dataDxfId="15">
      <calculatedColumnFormula>AVERAGE(G2:N2)</calculatedColumnFormula>
    </tableColumn>
    <tableColumn id="7" xr3:uid="{865A0F52-CD31-4893-BC6D-831CDC6EB394}" name="IPS 1" dataDxfId="14"/>
    <tableColumn id="8" xr3:uid="{C7D10E94-B0A6-407C-8CF3-8894A4018E4C}" name="IPS 2" dataDxfId="13"/>
    <tableColumn id="9" xr3:uid="{E47A5D7A-78BF-4571-8CA1-695A1024D24A}" name="IPS 3" dataDxfId="12"/>
    <tableColumn id="10" xr3:uid="{C4F3A052-C52B-40BE-ABBB-A97C1A459636}" name="IPS 4" dataDxfId="11"/>
    <tableColumn id="11" xr3:uid="{D4D51F5A-F188-43CD-B82C-5C1F39899C6C}" name="IPS 5" dataDxfId="10"/>
    <tableColumn id="12" xr3:uid="{604B70D2-0387-4FEA-9B86-03695B2876E1}" name="IPS 6" dataDxfId="9"/>
    <tableColumn id="13" xr3:uid="{6CDCF071-325E-49BB-A8D6-F5BCFE069808}" name="IPS 7" dataDxfId="8"/>
    <tableColumn id="14" xr3:uid="{334E8F7D-5127-484D-91B4-6183865A23FB}" name="IPS 8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2C4C61-A99A-4F91-84B3-E4BE24432E86}" name="Table4" displayName="Table4" ref="A1:I12" totalsRowShown="0">
  <autoFilter ref="A1:I12" xr:uid="{602C4C61-A99A-4F91-84B3-E4BE24432E86}"/>
  <tableColumns count="9">
    <tableColumn id="1" xr3:uid="{18EFED54-06ED-4586-9253-AAD0B05BA65F}" name="NIM" dataDxfId="1" totalsRowDxfId="3">
      <calculatedColumnFormula>main[[#This Row],[NIM]]</calculatedColumnFormula>
    </tableColumn>
    <tableColumn id="2" xr3:uid="{009738E3-C92E-4857-8DDD-8535B7C8E9E7}" name="Name" dataDxfId="0" totalsRowDxfId="2">
      <calculatedColumnFormula>main[[#This Row],[Name]]</calculatedColumnFormula>
    </tableColumn>
    <tableColumn id="3" xr3:uid="{60799701-C352-4D66-BF48-BC16F4846DF8}" name="Major">
      <calculatedColumnFormula>main[[#This Row],[Major]]</calculatedColumnFormula>
    </tableColumn>
    <tableColumn id="4" xr3:uid="{13FD56CF-56BC-46B3-BE50-1A38ADE9805D}" name="Faculty">
      <calculatedColumnFormula>main[[#This Row],[Faculty]]</calculatedColumnFormula>
    </tableColumn>
    <tableColumn id="5" xr3:uid="{38E7A221-DD95-4887-9EF0-F763C13BA633}" name="Required Hours"/>
    <tableColumn id="6" xr3:uid="{068E455D-417E-40A7-A1EE-CD6F06F2B5B2}" name="Completed Hours"/>
    <tableColumn id="7" xr3:uid="{3367AD46-A717-477D-90BA-4087C1DEF51A}" name="Remaining Hours" dataDxfId="6">
      <calculatedColumnFormula>IF((Table4[[#This Row],[Required Hours]]-Table4[[#This Row],[Completed Hours]]) &lt; 0, 0, Table4[[#This Row],[Required Hours]]-Table4[[#This Row],[Completed Hours]])</calculatedColumnFormula>
    </tableColumn>
    <tableColumn id="9" xr3:uid="{E42D60F5-7B9B-4124-80B4-BD5416559FFF}" name="% Completed" dataDxfId="5" totalsRowDxfId="4">
      <calculatedColumnFormula>IF((Table4[[#This Row],[Completed Hours]]/Table4[[#This Row],[Required Hours]]) &gt; 1, 1, Table4[[#This Row],[Completed Hours]]/Table4[[#This Row],[Required Hours]])</calculatedColumnFormula>
    </tableColumn>
    <tableColumn id="8" xr3:uid="{9F45180C-E7C3-4C32-9EC3-A63BADDB99BA}" name="Progress Bar">
      <calculatedColumnFormula>Table4[[#This Row],[% Completed]]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hjoachim@student.ciputra.ad.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044D4-27DB-43CB-96C1-15931D6432A1}">
  <dimension ref="A1:O12"/>
  <sheetViews>
    <sheetView workbookViewId="0">
      <selection activeCell="C10" sqref="C10"/>
    </sheetView>
  </sheetViews>
  <sheetFormatPr defaultRowHeight="14.5" x14ac:dyDescent="0.35"/>
  <cols>
    <col min="1" max="1" width="13.90625" style="2" bestFit="1" customWidth="1"/>
    <col min="2" max="2" width="24.7265625" bestFit="1" customWidth="1"/>
    <col min="3" max="3" width="25.7265625" bestFit="1" customWidth="1"/>
    <col min="4" max="4" width="29.26953125" bestFit="1" customWidth="1"/>
    <col min="5" max="5" width="7.81640625" bestFit="1" customWidth="1"/>
    <col min="6" max="6" width="13.81640625" style="3" bestFit="1" customWidth="1"/>
    <col min="7" max="7" width="28.08984375" bestFit="1" customWidth="1"/>
    <col min="8" max="8" width="9" customWidth="1"/>
    <col min="9" max="9" width="17.7265625" customWidth="1"/>
    <col min="10" max="10" width="16.81640625" customWidth="1"/>
    <col min="11" max="11" width="11.6328125" style="6" bestFit="1" customWidth="1"/>
    <col min="12" max="12" width="10.453125" style="6" customWidth="1"/>
    <col min="13" max="13" width="16.81640625" bestFit="1" customWidth="1"/>
    <col min="14" max="14" width="18.08984375" customWidth="1"/>
  </cols>
  <sheetData>
    <row r="1" spans="1:15" x14ac:dyDescent="0.35">
      <c r="A1" s="2" t="s">
        <v>0</v>
      </c>
      <c r="B1" t="s">
        <v>1</v>
      </c>
      <c r="C1" t="s">
        <v>2</v>
      </c>
      <c r="D1" t="s">
        <v>3</v>
      </c>
      <c r="E1" t="s">
        <v>14</v>
      </c>
      <c r="F1" s="3" t="s">
        <v>10</v>
      </c>
      <c r="G1" t="s">
        <v>9</v>
      </c>
      <c r="H1" t="s">
        <v>4</v>
      </c>
      <c r="I1" t="s">
        <v>5</v>
      </c>
      <c r="J1" t="s">
        <v>6</v>
      </c>
      <c r="K1" s="6" t="s">
        <v>7</v>
      </c>
      <c r="L1" s="6" t="s">
        <v>8</v>
      </c>
      <c r="M1" t="s">
        <v>31</v>
      </c>
      <c r="N1" t="s">
        <v>11</v>
      </c>
      <c r="O1" t="s">
        <v>12</v>
      </c>
    </row>
    <row r="2" spans="1:15" x14ac:dyDescent="0.35">
      <c r="A2" s="2" t="s">
        <v>24</v>
      </c>
      <c r="B2" t="s">
        <v>25</v>
      </c>
      <c r="C2" t="s">
        <v>26</v>
      </c>
      <c r="D2" t="s">
        <v>27</v>
      </c>
      <c r="E2">
        <v>2021</v>
      </c>
      <c r="F2" s="3">
        <v>81332452773</v>
      </c>
      <c r="G2" s="4" t="s">
        <v>28</v>
      </c>
      <c r="H2" t="s">
        <v>29</v>
      </c>
      <c r="I2" t="s">
        <v>30</v>
      </c>
      <c r="J2" t="s">
        <v>30</v>
      </c>
      <c r="K2" s="6">
        <v>44594</v>
      </c>
      <c r="L2" s="6">
        <v>46054</v>
      </c>
      <c r="M2">
        <v>4</v>
      </c>
      <c r="N2" t="s">
        <v>32</v>
      </c>
      <c r="O2" t="s">
        <v>30</v>
      </c>
    </row>
    <row r="3" spans="1:15" x14ac:dyDescent="0.35">
      <c r="A3" s="2" t="s">
        <v>37</v>
      </c>
      <c r="B3" t="s">
        <v>38</v>
      </c>
      <c r="C3" t="s">
        <v>39</v>
      </c>
      <c r="D3" t="s">
        <v>40</v>
      </c>
      <c r="E3">
        <v>2021</v>
      </c>
      <c r="F3" s="3" t="s">
        <v>41</v>
      </c>
      <c r="G3" s="4" t="s">
        <v>42</v>
      </c>
      <c r="H3" t="s">
        <v>43</v>
      </c>
      <c r="I3" t="s">
        <v>30</v>
      </c>
      <c r="J3" t="s">
        <v>30</v>
      </c>
      <c r="K3" s="6" t="s">
        <v>44</v>
      </c>
      <c r="L3" s="6" t="s">
        <v>45</v>
      </c>
      <c r="M3">
        <v>4</v>
      </c>
      <c r="N3" t="s">
        <v>32</v>
      </c>
      <c r="O3" t="s">
        <v>30</v>
      </c>
    </row>
    <row r="4" spans="1:15" x14ac:dyDescent="0.35">
      <c r="A4" s="2" t="s">
        <v>46</v>
      </c>
      <c r="B4" t="s">
        <v>47</v>
      </c>
      <c r="C4" t="s">
        <v>48</v>
      </c>
      <c r="D4" t="s">
        <v>49</v>
      </c>
      <c r="E4">
        <v>2020</v>
      </c>
      <c r="F4" s="3" t="s">
        <v>50</v>
      </c>
      <c r="G4" s="4" t="s">
        <v>51</v>
      </c>
      <c r="H4" t="s">
        <v>29</v>
      </c>
      <c r="I4" t="s">
        <v>30</v>
      </c>
      <c r="J4" t="s">
        <v>30</v>
      </c>
      <c r="K4" s="6" t="s">
        <v>52</v>
      </c>
      <c r="L4" s="6" t="s">
        <v>53</v>
      </c>
      <c r="M4">
        <v>3</v>
      </c>
      <c r="N4" t="s">
        <v>32</v>
      </c>
      <c r="O4" t="s">
        <v>30</v>
      </c>
    </row>
    <row r="5" spans="1:15" x14ac:dyDescent="0.35">
      <c r="A5" s="2" t="s">
        <v>54</v>
      </c>
      <c r="B5" t="s">
        <v>55</v>
      </c>
      <c r="C5" t="s">
        <v>111</v>
      </c>
      <c r="D5" t="s">
        <v>56</v>
      </c>
      <c r="E5">
        <v>2022</v>
      </c>
      <c r="F5" s="3" t="s">
        <v>57</v>
      </c>
      <c r="G5" s="4" t="s">
        <v>58</v>
      </c>
      <c r="H5" t="s">
        <v>43</v>
      </c>
      <c r="I5" t="s">
        <v>30</v>
      </c>
      <c r="J5" t="s">
        <v>30</v>
      </c>
      <c r="K5" s="6" t="s">
        <v>59</v>
      </c>
      <c r="L5" s="6" t="s">
        <v>60</v>
      </c>
      <c r="M5">
        <v>1</v>
      </c>
      <c r="N5" t="s">
        <v>32</v>
      </c>
      <c r="O5" t="s">
        <v>30</v>
      </c>
    </row>
    <row r="6" spans="1:15" x14ac:dyDescent="0.35">
      <c r="A6" s="2" t="s">
        <v>61</v>
      </c>
      <c r="B6" t="s">
        <v>62</v>
      </c>
      <c r="C6" t="s">
        <v>26</v>
      </c>
      <c r="D6" t="s">
        <v>27</v>
      </c>
      <c r="E6">
        <v>2020</v>
      </c>
      <c r="F6" s="3" t="s">
        <v>63</v>
      </c>
      <c r="G6" s="4" t="s">
        <v>64</v>
      </c>
      <c r="H6" t="s">
        <v>29</v>
      </c>
      <c r="I6" t="s">
        <v>30</v>
      </c>
      <c r="J6" t="s">
        <v>30</v>
      </c>
      <c r="K6" s="6" t="s">
        <v>65</v>
      </c>
      <c r="L6" s="6" t="s">
        <v>66</v>
      </c>
      <c r="M6">
        <v>4</v>
      </c>
      <c r="N6" t="s">
        <v>32</v>
      </c>
      <c r="O6" t="s">
        <v>30</v>
      </c>
    </row>
    <row r="7" spans="1:15" x14ac:dyDescent="0.35">
      <c r="A7" s="2" t="s">
        <v>67</v>
      </c>
      <c r="B7" t="s">
        <v>68</v>
      </c>
      <c r="C7" t="s">
        <v>69</v>
      </c>
      <c r="D7" t="s">
        <v>49</v>
      </c>
      <c r="E7">
        <v>2021</v>
      </c>
      <c r="F7" s="3" t="s">
        <v>70</v>
      </c>
      <c r="G7" s="4" t="s">
        <v>71</v>
      </c>
      <c r="H7" t="s">
        <v>43</v>
      </c>
      <c r="I7" t="s">
        <v>30</v>
      </c>
      <c r="J7" t="s">
        <v>30</v>
      </c>
      <c r="K7" s="6" t="s">
        <v>72</v>
      </c>
      <c r="L7" s="6" t="s">
        <v>73</v>
      </c>
      <c r="M7">
        <v>3</v>
      </c>
      <c r="N7" t="s">
        <v>32</v>
      </c>
      <c r="O7" t="s">
        <v>30</v>
      </c>
    </row>
    <row r="8" spans="1:15" x14ac:dyDescent="0.35">
      <c r="A8" s="2" t="s">
        <v>74</v>
      </c>
      <c r="B8" t="s">
        <v>75</v>
      </c>
      <c r="C8" t="s">
        <v>76</v>
      </c>
      <c r="D8" t="s">
        <v>40</v>
      </c>
      <c r="E8">
        <v>2021</v>
      </c>
      <c r="F8" s="3" t="s">
        <v>77</v>
      </c>
      <c r="G8" s="4" t="s">
        <v>78</v>
      </c>
      <c r="H8" t="s">
        <v>29</v>
      </c>
      <c r="I8" t="s">
        <v>30</v>
      </c>
      <c r="J8" t="s">
        <v>30</v>
      </c>
      <c r="K8" s="6" t="s">
        <v>79</v>
      </c>
      <c r="L8" s="6" t="s">
        <v>80</v>
      </c>
      <c r="M8">
        <v>4</v>
      </c>
      <c r="N8" t="s">
        <v>32</v>
      </c>
      <c r="O8" t="s">
        <v>30</v>
      </c>
    </row>
    <row r="9" spans="1:15" x14ac:dyDescent="0.35">
      <c r="A9" s="2" t="s">
        <v>81</v>
      </c>
      <c r="B9" t="s">
        <v>82</v>
      </c>
      <c r="C9" t="s">
        <v>83</v>
      </c>
      <c r="D9" t="s">
        <v>84</v>
      </c>
      <c r="E9">
        <v>2020</v>
      </c>
      <c r="F9" s="3" t="s">
        <v>85</v>
      </c>
      <c r="G9" s="4" t="s">
        <v>86</v>
      </c>
      <c r="H9" t="s">
        <v>43</v>
      </c>
      <c r="I9" t="s">
        <v>30</v>
      </c>
      <c r="J9" t="s">
        <v>30</v>
      </c>
      <c r="K9" s="6" t="s">
        <v>87</v>
      </c>
      <c r="L9" s="6" t="s">
        <v>88</v>
      </c>
      <c r="M9">
        <v>3</v>
      </c>
      <c r="N9" t="s">
        <v>32</v>
      </c>
      <c r="O9" t="s">
        <v>30</v>
      </c>
    </row>
    <row r="10" spans="1:15" x14ac:dyDescent="0.35">
      <c r="A10" s="2" t="s">
        <v>89</v>
      </c>
      <c r="B10" t="s">
        <v>90</v>
      </c>
      <c r="C10" t="s">
        <v>91</v>
      </c>
      <c r="D10" t="s">
        <v>92</v>
      </c>
      <c r="E10">
        <v>2020</v>
      </c>
      <c r="F10" s="3" t="s">
        <v>93</v>
      </c>
      <c r="G10" s="4" t="s">
        <v>94</v>
      </c>
      <c r="H10" t="s">
        <v>29</v>
      </c>
      <c r="I10" t="s">
        <v>30</v>
      </c>
      <c r="J10" t="s">
        <v>30</v>
      </c>
      <c r="K10" s="6" t="s">
        <v>95</v>
      </c>
      <c r="L10" s="6" t="s">
        <v>96</v>
      </c>
      <c r="M10">
        <v>4</v>
      </c>
      <c r="N10" t="s">
        <v>32</v>
      </c>
      <c r="O10" t="s">
        <v>30</v>
      </c>
    </row>
    <row r="11" spans="1:15" x14ac:dyDescent="0.35">
      <c r="A11" s="2" t="s">
        <v>97</v>
      </c>
      <c r="B11" t="s">
        <v>98</v>
      </c>
      <c r="C11" t="s">
        <v>99</v>
      </c>
      <c r="D11" t="s">
        <v>56</v>
      </c>
      <c r="E11">
        <v>2022</v>
      </c>
      <c r="F11" s="3" t="s">
        <v>100</v>
      </c>
      <c r="G11" s="4" t="s">
        <v>101</v>
      </c>
      <c r="H11" t="s">
        <v>43</v>
      </c>
      <c r="I11" t="s">
        <v>30</v>
      </c>
      <c r="J11" t="s">
        <v>30</v>
      </c>
      <c r="K11" s="6" t="s">
        <v>102</v>
      </c>
      <c r="L11" s="6" t="s">
        <v>103</v>
      </c>
      <c r="M11">
        <v>1</v>
      </c>
      <c r="N11" t="s">
        <v>32</v>
      </c>
      <c r="O11" t="s">
        <v>30</v>
      </c>
    </row>
    <row r="12" spans="1:15" x14ac:dyDescent="0.35">
      <c r="A12" s="2" t="s">
        <v>104</v>
      </c>
      <c r="B12" t="s">
        <v>105</v>
      </c>
      <c r="C12" t="s">
        <v>106</v>
      </c>
      <c r="D12" t="s">
        <v>40</v>
      </c>
      <c r="E12">
        <v>2021</v>
      </c>
      <c r="F12" s="3" t="s">
        <v>107</v>
      </c>
      <c r="G12" s="4" t="s">
        <v>108</v>
      </c>
      <c r="H12" t="s">
        <v>29</v>
      </c>
      <c r="I12" t="s">
        <v>30</v>
      </c>
      <c r="J12" t="s">
        <v>30</v>
      </c>
      <c r="K12" s="6" t="s">
        <v>109</v>
      </c>
      <c r="L12" s="6" t="s">
        <v>110</v>
      </c>
      <c r="M12">
        <v>3</v>
      </c>
      <c r="N12" t="s">
        <v>32</v>
      </c>
      <c r="O12" t="s">
        <v>30</v>
      </c>
    </row>
  </sheetData>
  <hyperlinks>
    <hyperlink ref="G2" r:id="rId1" xr:uid="{3DAFA7B3-BCC0-4105-BD26-BAAA96FD6194}"/>
  </hyperlinks>
  <pageMargins left="0.7" right="0.7" top="0.75" bottom="0.75" header="0.3" footer="0.3"/>
  <ignoredErrors>
    <ignoredError sqref="A2" numberStoredAsText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D33B1-98DB-474F-B6B1-10AFC86656DD}">
  <dimension ref="A1:N2"/>
  <sheetViews>
    <sheetView workbookViewId="0">
      <selection activeCell="A2" sqref="A2"/>
    </sheetView>
  </sheetViews>
  <sheetFormatPr defaultRowHeight="14.5" x14ac:dyDescent="0.35"/>
  <cols>
    <col min="1" max="1" width="13.90625" bestFit="1" customWidth="1"/>
    <col min="2" max="2" width="24.7265625" bestFit="1" customWidth="1"/>
    <col min="3" max="3" width="10.26953125" bestFit="1" customWidth="1"/>
    <col min="4" max="4" width="29.26953125" bestFit="1" customWidth="1"/>
    <col min="6" max="6" width="7.17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</row>
    <row r="2" spans="1:14" x14ac:dyDescent="0.35">
      <c r="A2" t="str">
        <f>main[[#This Row],[NIM]]</f>
        <v>0706012110008</v>
      </c>
      <c r="B2" t="str">
        <f>main[[#This Row],[Name]]</f>
        <v>Hans Joachim Wiryonoputro</v>
      </c>
      <c r="C2" t="str">
        <f>main[[#This Row],[Major]]</f>
        <v>Informatics</v>
      </c>
      <c r="D2" t="str">
        <f>main[[#This Row],[Faculty]]</f>
        <v>School of Information Technology</v>
      </c>
      <c r="E2">
        <f>main[[#This Row],[Batch]]</f>
        <v>2021</v>
      </c>
      <c r="F2" s="1">
        <f>AVERAGE(G2:N2)</f>
        <v>3.4125000000000001</v>
      </c>
      <c r="G2" s="1">
        <v>3</v>
      </c>
      <c r="H2" s="1">
        <v>3</v>
      </c>
      <c r="I2" s="1">
        <v>3.1</v>
      </c>
      <c r="J2" s="1">
        <v>3.3</v>
      </c>
      <c r="K2" s="1">
        <v>3.4</v>
      </c>
      <c r="L2" s="1">
        <v>3.7</v>
      </c>
      <c r="M2" s="1">
        <v>4</v>
      </c>
      <c r="N2" s="1">
        <v>3.8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F357-0ADB-43E8-89A5-17015F092EB0}">
  <dimension ref="A1:I12"/>
  <sheetViews>
    <sheetView tabSelected="1" workbookViewId="0">
      <selection activeCell="A2" sqref="A2"/>
    </sheetView>
  </sheetViews>
  <sheetFormatPr defaultRowHeight="14.5" x14ac:dyDescent="0.35"/>
  <cols>
    <col min="1" max="1" width="13.90625" style="7" bestFit="1" customWidth="1"/>
    <col min="2" max="2" width="24.7265625" style="7" bestFit="1" customWidth="1"/>
    <col min="3" max="3" width="10.26953125" bestFit="1" customWidth="1"/>
    <col min="4" max="4" width="29.26953125" bestFit="1" customWidth="1"/>
    <col min="5" max="5" width="16.1796875" bestFit="1" customWidth="1"/>
    <col min="6" max="6" width="17.81640625" bestFit="1" customWidth="1"/>
    <col min="7" max="7" width="17.36328125" bestFit="1" customWidth="1"/>
    <col min="8" max="8" width="14.1796875" style="5" bestFit="1" customWidth="1"/>
    <col min="9" max="9" width="13.54296875" bestFit="1" customWidth="1"/>
  </cols>
  <sheetData>
    <row r="1" spans="1:9" x14ac:dyDescent="0.35">
      <c r="A1" s="7" t="s">
        <v>0</v>
      </c>
      <c r="B1" s="7" t="s">
        <v>1</v>
      </c>
      <c r="C1" t="s">
        <v>2</v>
      </c>
      <c r="D1" t="s">
        <v>3</v>
      </c>
      <c r="E1" t="s">
        <v>13</v>
      </c>
      <c r="F1" t="s">
        <v>33</v>
      </c>
      <c r="G1" t="s">
        <v>34</v>
      </c>
      <c r="H1" s="5" t="s">
        <v>36</v>
      </c>
      <c r="I1" t="s">
        <v>35</v>
      </c>
    </row>
    <row r="2" spans="1:9" x14ac:dyDescent="0.35">
      <c r="A2" s="9" t="str">
        <f>main[[#This Row],[NIM]]</f>
        <v>0706012110008</v>
      </c>
      <c r="B2" s="8" t="str">
        <f>main[[#This Row],[Name]]</f>
        <v>Hans Joachim Wiryonoputro</v>
      </c>
      <c r="C2" t="str">
        <f>main[[#This Row],[Major]]</f>
        <v>Informatics</v>
      </c>
      <c r="D2" t="str">
        <f>main[[#This Row],[Faculty]]</f>
        <v>School of Information Technology</v>
      </c>
      <c r="E2">
        <v>250</v>
      </c>
      <c r="F2">
        <v>200</v>
      </c>
      <c r="G2">
        <f>IF((Table4[[#This Row],[Required Hours]]-Table4[[#This Row],[Completed Hours]]) &lt; 0, 0, Table4[[#This Row],[Required Hours]]-Table4[[#This Row],[Completed Hours]])</f>
        <v>50</v>
      </c>
      <c r="H2" s="5">
        <f>IF((Table4[[#This Row],[Completed Hours]]/Table4[[#This Row],[Required Hours]]) &gt; 1, 1, Table4[[#This Row],[Completed Hours]]/Table4[[#This Row],[Required Hours]])</f>
        <v>0.8</v>
      </c>
      <c r="I2" s="5">
        <f>Table4[[#This Row],[% Completed]]</f>
        <v>0.8</v>
      </c>
    </row>
    <row r="3" spans="1:9" x14ac:dyDescent="0.35">
      <c r="A3" s="9" t="str">
        <f>main[[#This Row],[NIM]]</f>
        <v>0706012110009</v>
      </c>
      <c r="B3" s="8" t="str">
        <f>main[[#This Row],[Name]]</f>
        <v>Jane Doe</v>
      </c>
      <c r="C3" t="str">
        <f>main[[#This Row],[Major]]</f>
        <v>Business Management</v>
      </c>
      <c r="D3" t="str">
        <f>main[[#This Row],[Faculty]]</f>
        <v>School of Business</v>
      </c>
      <c r="E3">
        <v>250</v>
      </c>
      <c r="F3">
        <v>190</v>
      </c>
      <c r="G3">
        <f>IF((Table4[[#This Row],[Required Hours]]-Table4[[#This Row],[Completed Hours]]) &lt; 0, 0, Table4[[#This Row],[Required Hours]]-Table4[[#This Row],[Completed Hours]])</f>
        <v>60</v>
      </c>
      <c r="H3" s="5">
        <f>IF((Table4[[#This Row],[Completed Hours]]/Table4[[#This Row],[Required Hours]]) &gt; 1, 1, Table4[[#This Row],[Completed Hours]]/Table4[[#This Row],[Required Hours]])</f>
        <v>0.76</v>
      </c>
      <c r="I3">
        <f>Table4[[#This Row],[% Completed]]</f>
        <v>0.76</v>
      </c>
    </row>
    <row r="4" spans="1:9" x14ac:dyDescent="0.35">
      <c r="A4" s="9" t="str">
        <f>main[[#This Row],[NIM]]</f>
        <v>0706012110010</v>
      </c>
      <c r="B4" s="8" t="str">
        <f>main[[#This Row],[Name]]</f>
        <v>John Smith</v>
      </c>
      <c r="C4" t="str">
        <f>main[[#This Row],[Major]]</f>
        <v>Architecture</v>
      </c>
      <c r="D4" t="str">
        <f>main[[#This Row],[Faculty]]</f>
        <v>School of Architecture</v>
      </c>
      <c r="E4">
        <v>250</v>
      </c>
      <c r="F4">
        <v>200</v>
      </c>
      <c r="G4">
        <f>IF((Table4[[#This Row],[Required Hours]]-Table4[[#This Row],[Completed Hours]]) &lt; 0, 0, Table4[[#This Row],[Required Hours]]-Table4[[#This Row],[Completed Hours]])</f>
        <v>50</v>
      </c>
      <c r="H4" s="5">
        <f>IF((Table4[[#This Row],[Completed Hours]]/Table4[[#This Row],[Required Hours]]) &gt; 1, 1, Table4[[#This Row],[Completed Hours]]/Table4[[#This Row],[Required Hours]])</f>
        <v>0.8</v>
      </c>
      <c r="I4">
        <f>Table4[[#This Row],[% Completed]]</f>
        <v>0.8</v>
      </c>
    </row>
    <row r="5" spans="1:9" x14ac:dyDescent="0.35">
      <c r="A5" s="9" t="str">
        <f>main[[#This Row],[NIM]]</f>
        <v>0706012110011</v>
      </c>
      <c r="B5" s="8" t="str">
        <f>main[[#This Row],[Name]]</f>
        <v>Emily Clark</v>
      </c>
      <c r="C5" t="str">
        <f>main[[#This Row],[Major]]</f>
        <v>Visual Communication Design</v>
      </c>
      <c r="D5" t="str">
        <f>main[[#This Row],[Faculty]]</f>
        <v>School of Design</v>
      </c>
      <c r="E5">
        <v>250</v>
      </c>
      <c r="F5">
        <v>260</v>
      </c>
      <c r="G5">
        <f>IF((Table4[[#This Row],[Required Hours]]-Table4[[#This Row],[Completed Hours]]) &lt; 0, 0, Table4[[#This Row],[Required Hours]]-Table4[[#This Row],[Completed Hours]])</f>
        <v>0</v>
      </c>
      <c r="H5" s="5">
        <f>IF((Table4[[#This Row],[Completed Hours]]/Table4[[#This Row],[Required Hours]]) &gt; 1, 1, Table4[[#This Row],[Completed Hours]]/Table4[[#This Row],[Required Hours]])</f>
        <v>1</v>
      </c>
      <c r="I5">
        <f>Table4[[#This Row],[% Completed]]</f>
        <v>1</v>
      </c>
    </row>
    <row r="6" spans="1:9" x14ac:dyDescent="0.35">
      <c r="A6" s="9" t="str">
        <f>main[[#This Row],[NIM]]</f>
        <v>0706012110012</v>
      </c>
      <c r="B6" s="8" t="str">
        <f>main[[#This Row],[Name]]</f>
        <v>Michael Johnson</v>
      </c>
      <c r="C6" t="str">
        <f>main[[#This Row],[Major]]</f>
        <v>Informatics</v>
      </c>
      <c r="D6" t="str">
        <f>main[[#This Row],[Faculty]]</f>
        <v>School of Information Technology</v>
      </c>
      <c r="E6">
        <v>250</v>
      </c>
      <c r="F6">
        <v>60</v>
      </c>
      <c r="G6">
        <f>IF((Table4[[#This Row],[Required Hours]]-Table4[[#This Row],[Completed Hours]]) &lt; 0, 0, Table4[[#This Row],[Required Hours]]-Table4[[#This Row],[Completed Hours]])</f>
        <v>190</v>
      </c>
      <c r="H6" s="5">
        <f>IF((Table4[[#This Row],[Completed Hours]]/Table4[[#This Row],[Required Hours]]) &gt; 1, 1, Table4[[#This Row],[Completed Hours]]/Table4[[#This Row],[Required Hours]])</f>
        <v>0.24</v>
      </c>
      <c r="I6">
        <f>Table4[[#This Row],[% Completed]]</f>
        <v>0.24</v>
      </c>
    </row>
    <row r="7" spans="1:9" x14ac:dyDescent="0.35">
      <c r="A7" s="9" t="str">
        <f>main[[#This Row],[NIM]]</f>
        <v>0706012110013</v>
      </c>
      <c r="B7" s="8" t="str">
        <f>main[[#This Row],[Name]]</f>
        <v>Sarah Lee</v>
      </c>
      <c r="C7" t="str">
        <f>main[[#This Row],[Major]]</f>
        <v>Interior Design</v>
      </c>
      <c r="D7" t="str">
        <f>main[[#This Row],[Faculty]]</f>
        <v>School of Architecture</v>
      </c>
      <c r="E7">
        <v>250</v>
      </c>
      <c r="F7">
        <v>10</v>
      </c>
      <c r="G7">
        <f>IF((Table4[[#This Row],[Required Hours]]-Table4[[#This Row],[Completed Hours]]) &lt; 0, 0, Table4[[#This Row],[Required Hours]]-Table4[[#This Row],[Completed Hours]])</f>
        <v>240</v>
      </c>
      <c r="H7" s="5">
        <f>IF((Table4[[#This Row],[Completed Hours]]/Table4[[#This Row],[Required Hours]]) &gt; 1, 1, Table4[[#This Row],[Completed Hours]]/Table4[[#This Row],[Required Hours]])</f>
        <v>0.04</v>
      </c>
      <c r="I7">
        <f>Table4[[#This Row],[% Completed]]</f>
        <v>0.04</v>
      </c>
    </row>
    <row r="8" spans="1:9" x14ac:dyDescent="0.35">
      <c r="A8" s="9" t="str">
        <f>main[[#This Row],[NIM]]</f>
        <v>0706012110014</v>
      </c>
      <c r="B8" s="8" t="str">
        <f>main[[#This Row],[Name]]</f>
        <v>David Wong</v>
      </c>
      <c r="C8" t="str">
        <f>main[[#This Row],[Major]]</f>
        <v>Finance</v>
      </c>
      <c r="D8" t="str">
        <f>main[[#This Row],[Faculty]]</f>
        <v>School of Business</v>
      </c>
      <c r="E8">
        <v>250</v>
      </c>
      <c r="F8">
        <v>250</v>
      </c>
      <c r="G8">
        <f>IF((Table4[[#This Row],[Required Hours]]-Table4[[#This Row],[Completed Hours]]) &lt; 0, 0, Table4[[#This Row],[Required Hours]]-Table4[[#This Row],[Completed Hours]])</f>
        <v>0</v>
      </c>
      <c r="H8" s="5">
        <f>IF((Table4[[#This Row],[Completed Hours]]/Table4[[#This Row],[Required Hours]]) &gt; 1, 1, Table4[[#This Row],[Completed Hours]]/Table4[[#This Row],[Required Hours]])</f>
        <v>1</v>
      </c>
      <c r="I8">
        <f>Table4[[#This Row],[% Completed]]</f>
        <v>1</v>
      </c>
    </row>
    <row r="9" spans="1:9" x14ac:dyDescent="0.35">
      <c r="A9" s="9" t="str">
        <f>main[[#This Row],[NIM]]</f>
        <v>0706012110015</v>
      </c>
      <c r="B9" s="8" t="str">
        <f>main[[#This Row],[Name]]</f>
        <v>Linda Tan</v>
      </c>
      <c r="C9" t="str">
        <f>main[[#This Row],[Major]]</f>
        <v>Psychology</v>
      </c>
      <c r="D9" t="str">
        <f>main[[#This Row],[Faculty]]</f>
        <v>School of Humanities</v>
      </c>
      <c r="E9">
        <v>250</v>
      </c>
      <c r="F9">
        <v>255</v>
      </c>
      <c r="G9">
        <f>IF((Table4[[#This Row],[Required Hours]]-Table4[[#This Row],[Completed Hours]]) &lt; 0, 0, Table4[[#This Row],[Required Hours]]-Table4[[#This Row],[Completed Hours]])</f>
        <v>0</v>
      </c>
      <c r="H9" s="5">
        <f>IF((Table4[[#This Row],[Completed Hours]]/Table4[[#This Row],[Required Hours]]) &gt; 1, 1, Table4[[#This Row],[Completed Hours]]/Table4[[#This Row],[Required Hours]])</f>
        <v>1</v>
      </c>
      <c r="I9">
        <f>Table4[[#This Row],[% Completed]]</f>
        <v>1</v>
      </c>
    </row>
    <row r="10" spans="1:9" x14ac:dyDescent="0.35">
      <c r="A10" s="9" t="str">
        <f>main[[#This Row],[NIM]]</f>
        <v>0706012110016</v>
      </c>
      <c r="B10" s="8" t="str">
        <f>main[[#This Row],[Name]]</f>
        <v>Kevin Hart</v>
      </c>
      <c r="C10" t="str">
        <f>main[[#This Row],[Major]]</f>
        <v>Mechanical Engineering</v>
      </c>
      <c r="D10" t="str">
        <f>main[[#This Row],[Faculty]]</f>
        <v>School of Engineering</v>
      </c>
      <c r="E10">
        <v>250</v>
      </c>
      <c r="F10">
        <v>90</v>
      </c>
      <c r="G10">
        <f>IF((Table4[[#This Row],[Required Hours]]-Table4[[#This Row],[Completed Hours]]) &lt; 0, 0, Table4[[#This Row],[Required Hours]]-Table4[[#This Row],[Completed Hours]])</f>
        <v>160</v>
      </c>
      <c r="H10" s="5">
        <f>IF((Table4[[#This Row],[Completed Hours]]/Table4[[#This Row],[Required Hours]]) &gt; 1, 1, Table4[[#This Row],[Completed Hours]]/Table4[[#This Row],[Required Hours]])</f>
        <v>0.36</v>
      </c>
      <c r="I10">
        <f>Table4[[#This Row],[% Completed]]</f>
        <v>0.36</v>
      </c>
    </row>
    <row r="11" spans="1:9" x14ac:dyDescent="0.35">
      <c r="A11" s="9" t="str">
        <f>main[[#This Row],[NIM]]</f>
        <v>0706012110017</v>
      </c>
      <c r="B11" s="8" t="str">
        <f>main[[#This Row],[Name]]</f>
        <v>Alice Kim</v>
      </c>
      <c r="C11" t="str">
        <f>main[[#This Row],[Major]]</f>
        <v>Fashion Design</v>
      </c>
      <c r="D11" t="str">
        <f>main[[#This Row],[Faculty]]</f>
        <v>School of Design</v>
      </c>
      <c r="E11">
        <v>250</v>
      </c>
      <c r="F11">
        <v>130</v>
      </c>
      <c r="G11">
        <f>IF((Table4[[#This Row],[Required Hours]]-Table4[[#This Row],[Completed Hours]]) &lt; 0, 0, Table4[[#This Row],[Required Hours]]-Table4[[#This Row],[Completed Hours]])</f>
        <v>120</v>
      </c>
      <c r="H11" s="5">
        <f>IF((Table4[[#This Row],[Completed Hours]]/Table4[[#This Row],[Required Hours]]) &gt; 1, 1, Table4[[#This Row],[Completed Hours]]/Table4[[#This Row],[Required Hours]])</f>
        <v>0.52</v>
      </c>
      <c r="I11">
        <f>Table4[[#This Row],[% Completed]]</f>
        <v>0.52</v>
      </c>
    </row>
    <row r="12" spans="1:9" x14ac:dyDescent="0.35">
      <c r="A12" s="9" t="str">
        <f>main[[#This Row],[NIM]]</f>
        <v>0706012110018</v>
      </c>
      <c r="B12" s="8" t="str">
        <f>main[[#This Row],[Name]]</f>
        <v>William Brown</v>
      </c>
      <c r="C12" t="str">
        <f>main[[#This Row],[Major]]</f>
        <v>Marketing</v>
      </c>
      <c r="D12" t="str">
        <f>main[[#This Row],[Faculty]]</f>
        <v>School of Business</v>
      </c>
      <c r="E12">
        <v>250</v>
      </c>
      <c r="F12">
        <v>134</v>
      </c>
      <c r="G12">
        <f>IF((Table4[[#This Row],[Required Hours]]-Table4[[#This Row],[Completed Hours]]) &lt; 0, 0, Table4[[#This Row],[Required Hours]]-Table4[[#This Row],[Completed Hours]])</f>
        <v>116</v>
      </c>
      <c r="H12" s="5">
        <f>IF((Table4[[#This Row],[Completed Hours]]/Table4[[#This Row],[Required Hours]]) &gt; 1, 1, Table4[[#This Row],[Completed Hours]]/Table4[[#This Row],[Required Hours]])</f>
        <v>0.53600000000000003</v>
      </c>
      <c r="I12">
        <f>Table4[[#This Row],[% Completed]]</f>
        <v>0.53600000000000003</v>
      </c>
    </row>
  </sheetData>
  <phoneticPr fontId="2" type="noConversion"/>
  <conditionalFormatting sqref="I1:I1048576">
    <cfRule type="dataBar" priority="1">
      <dataBar showValue="0"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{F6E5D702-F044-4491-9DAD-F197FA807DDA}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5D702-F044-4491-9DAD-F197FA807DDA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Info</vt:lpstr>
      <vt:lpstr>Academic &amp; Prestasi</vt:lpstr>
      <vt:lpstr>Magang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Joachim</dc:creator>
  <cp:lastModifiedBy>Hans Joachim</cp:lastModifiedBy>
  <dcterms:created xsi:type="dcterms:W3CDTF">2024-09-13T06:54:01Z</dcterms:created>
  <dcterms:modified xsi:type="dcterms:W3CDTF">2024-09-17T05:00:46Z</dcterms:modified>
</cp:coreProperties>
</file>