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20" yWindow="240" windowWidth="21940" windowHeight="13760" tabRatio="500" firstSheet="3" activeTab="5"/>
  </bookViews>
  <sheets>
    <sheet name="Schewartz - alpha (Rejected)" sheetId="6" r:id="rId1"/>
    <sheet name="Normal_VEB_Performance (Reject)" sheetId="7" r:id="rId2"/>
    <sheet name="Schewartz - NewAlpha" sheetId="8" r:id="rId3"/>
    <sheet name="Performance_Schewartz" sheetId="9" r:id="rId4"/>
    <sheet name="CUSUM" sheetId="5" r:id="rId5"/>
    <sheet name="Performance_CUSUM" sheetId="10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9" i="10"/>
  <c r="F10" i="10"/>
  <c r="F11" i="10"/>
  <c r="F12" i="10"/>
  <c r="F13" i="10"/>
  <c r="F15" i="10"/>
  <c r="F16" i="10"/>
  <c r="F18" i="10"/>
  <c r="F19" i="10"/>
  <c r="F20" i="10"/>
  <c r="F21" i="10"/>
  <c r="F22" i="10"/>
  <c r="F23" i="10"/>
  <c r="F24" i="10"/>
  <c r="F26" i="10"/>
  <c r="F27" i="10"/>
  <c r="F28" i="10"/>
  <c r="F29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" i="10"/>
  <c r="D4" i="10"/>
  <c r="D5" i="10"/>
  <c r="D6" i="10"/>
  <c r="D7" i="10"/>
  <c r="D9" i="10"/>
  <c r="D10" i="10"/>
  <c r="D11" i="10"/>
  <c r="D12" i="10"/>
  <c r="D13" i="10"/>
  <c r="D15" i="10"/>
  <c r="D16" i="10"/>
  <c r="D18" i="10"/>
  <c r="D19" i="10"/>
  <c r="D20" i="10"/>
  <c r="D21" i="10"/>
  <c r="D22" i="10"/>
  <c r="D23" i="10"/>
  <c r="D24" i="10"/>
  <c r="D26" i="10"/>
  <c r="D27" i="10"/>
  <c r="D28" i="10"/>
  <c r="D29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" i="10"/>
  <c r="F30" i="10"/>
  <c r="E30" i="10"/>
  <c r="D30" i="10"/>
  <c r="C30" i="10"/>
  <c r="B30" i="10"/>
  <c r="C30" i="9"/>
  <c r="D30" i="9"/>
  <c r="E30" i="9"/>
  <c r="F30" i="9"/>
  <c r="B30" i="9"/>
  <c r="F4" i="9"/>
  <c r="F5" i="9"/>
  <c r="F6" i="9"/>
  <c r="F7" i="9"/>
  <c r="F9" i="9"/>
  <c r="F10" i="9"/>
  <c r="F11" i="9"/>
  <c r="F12" i="9"/>
  <c r="F13" i="9"/>
  <c r="F15" i="9"/>
  <c r="F16" i="9"/>
  <c r="F18" i="9"/>
  <c r="F20" i="9"/>
  <c r="F21" i="9"/>
  <c r="F22" i="9"/>
  <c r="F23" i="9"/>
  <c r="F24" i="9"/>
  <c r="F26" i="9"/>
  <c r="F27" i="9"/>
  <c r="F28" i="9"/>
  <c r="F29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" i="9"/>
  <c r="D4" i="9"/>
  <c r="D5" i="9"/>
  <c r="D6" i="9"/>
  <c r="D7" i="9"/>
  <c r="D9" i="9"/>
  <c r="D10" i="9"/>
  <c r="D11" i="9"/>
  <c r="D12" i="9"/>
  <c r="D13" i="9"/>
  <c r="D15" i="9"/>
  <c r="D16" i="9"/>
  <c r="D18" i="9"/>
  <c r="D20" i="9"/>
  <c r="D21" i="9"/>
  <c r="D22" i="9"/>
  <c r="D23" i="9"/>
  <c r="D24" i="9"/>
  <c r="D26" i="9"/>
  <c r="D27" i="9"/>
  <c r="D28" i="9"/>
  <c r="D29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" i="9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B30" i="7"/>
  <c r="D4" i="7"/>
  <c r="D5" i="7"/>
  <c r="D6" i="7"/>
  <c r="D7" i="7"/>
  <c r="D9" i="7"/>
  <c r="D10" i="7"/>
  <c r="D11" i="7"/>
  <c r="D12" i="7"/>
  <c r="D13" i="7"/>
  <c r="D14" i="7"/>
  <c r="D15" i="7"/>
  <c r="D16" i="7"/>
  <c r="D18" i="7"/>
  <c r="D19" i="7"/>
  <c r="D20" i="7"/>
  <c r="D21" i="7"/>
  <c r="D22" i="7"/>
  <c r="D23" i="7"/>
  <c r="D24" i="7"/>
  <c r="D26" i="7"/>
  <c r="D27" i="7"/>
  <c r="D28" i="7"/>
  <c r="D29" i="7"/>
  <c r="P4" i="7"/>
  <c r="P5" i="7"/>
  <c r="P7" i="7"/>
  <c r="P9" i="7"/>
  <c r="P10" i="7"/>
  <c r="P11" i="7"/>
  <c r="P12" i="7"/>
  <c r="P13" i="7"/>
  <c r="P15" i="7"/>
  <c r="P17" i="7"/>
  <c r="P18" i="7"/>
  <c r="P20" i="7"/>
  <c r="P21" i="7"/>
  <c r="P22" i="7"/>
  <c r="P23" i="7"/>
  <c r="P26" i="7"/>
  <c r="P28" i="7"/>
  <c r="P29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" i="7"/>
  <c r="N4" i="7"/>
  <c r="N5" i="7"/>
  <c r="N6" i="7"/>
  <c r="N7" i="7"/>
  <c r="N9" i="7"/>
  <c r="N10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6" i="7"/>
  <c r="N27" i="7"/>
  <c r="N28" i="7"/>
  <c r="N29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" i="7"/>
  <c r="K4" i="7"/>
  <c r="K5" i="7"/>
  <c r="K6" i="7"/>
  <c r="K7" i="7"/>
  <c r="K9" i="7"/>
  <c r="K10" i="7"/>
  <c r="K11" i="7"/>
  <c r="K12" i="7"/>
  <c r="K13" i="7"/>
  <c r="K15" i="7"/>
  <c r="K16" i="7"/>
  <c r="K17" i="7"/>
  <c r="K18" i="7"/>
  <c r="K20" i="7"/>
  <c r="K21" i="7"/>
  <c r="K22" i="7"/>
  <c r="K23" i="7"/>
  <c r="K24" i="7"/>
  <c r="K25" i="7"/>
  <c r="K26" i="7"/>
  <c r="K27" i="7"/>
  <c r="K28" i="7"/>
  <c r="K29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" i="7"/>
  <c r="I4" i="7"/>
  <c r="I5" i="7"/>
  <c r="I6" i="7"/>
  <c r="I7" i="7"/>
  <c r="I9" i="7"/>
  <c r="I10" i="7"/>
  <c r="I11" i="7"/>
  <c r="I12" i="7"/>
  <c r="I13" i="7"/>
  <c r="I14" i="7"/>
  <c r="I15" i="7"/>
  <c r="I16" i="7"/>
  <c r="I18" i="7"/>
  <c r="I19" i="7"/>
  <c r="I20" i="7"/>
  <c r="I21" i="7"/>
  <c r="I22" i="7"/>
  <c r="I23" i="7"/>
  <c r="I24" i="7"/>
  <c r="I26" i="7"/>
  <c r="I27" i="7"/>
  <c r="I28" i="7"/>
  <c r="I29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6" i="7"/>
  <c r="F27" i="7"/>
  <c r="F28" i="7"/>
  <c r="F2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" i="7"/>
</calcChain>
</file>

<file path=xl/sharedStrings.xml><?xml version="1.0" encoding="utf-8"?>
<sst xmlns="http://schemas.openxmlformats.org/spreadsheetml/2006/main" count="197" uniqueCount="16">
  <si>
    <t>Accuracy</t>
  </si>
  <si>
    <t>Sensitivity</t>
  </si>
  <si>
    <t>Mine</t>
  </si>
  <si>
    <t>SVM</t>
  </si>
  <si>
    <t>NN</t>
  </si>
  <si>
    <t>Normal as Normal</t>
  </si>
  <si>
    <t xml:space="preserve">Normal as VEB </t>
  </si>
  <si>
    <t>VEB as Normal</t>
  </si>
  <si>
    <t xml:space="preserve">VEB as VEB </t>
  </si>
  <si>
    <t>Specitifity</t>
  </si>
  <si>
    <t>Ppr_Normal</t>
  </si>
  <si>
    <t>Ppr_VEB</t>
  </si>
  <si>
    <t>Record</t>
  </si>
  <si>
    <t>-</t>
  </si>
  <si>
    <t>AVG</t>
  </si>
  <si>
    <t>Mine (K =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</si>
</sst>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scheme val="minor"/>
    </font>
    <font>
      <b/>
      <sz val="12"/>
      <color rgb="FF000000"/>
      <name val="Calibri"/>
      <scheme val="minor"/>
    </font>
    <font>
      <b/>
      <sz val="2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8" fillId="0" borderId="5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/>
    <xf numFmtId="0" fontId="4" fillId="0" borderId="11" xfId="0" applyFont="1" applyBorder="1"/>
    <xf numFmtId="0" fontId="5" fillId="0" borderId="3" xfId="0" applyFont="1" applyBorder="1" applyAlignment="1">
      <alignment horizontal="center" vertical="center"/>
    </xf>
    <xf numFmtId="10" fontId="0" fillId="0" borderId="0" xfId="101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0" fontId="0" fillId="0" borderId="7" xfId="10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101" applyNumberFormat="1" applyFont="1" applyBorder="1" applyAlignment="1">
      <alignment horizontal="center" vertical="center"/>
    </xf>
    <xf numFmtId="10" fontId="0" fillId="0" borderId="2" xfId="101" applyNumberFormat="1" applyFont="1" applyBorder="1" applyAlignment="1">
      <alignment horizontal="center" vertical="center"/>
    </xf>
    <xf numFmtId="10" fontId="0" fillId="0" borderId="3" xfId="101" applyNumberFormat="1" applyFont="1" applyBorder="1" applyAlignment="1">
      <alignment horizontal="center" vertical="center"/>
    </xf>
    <xf numFmtId="10" fontId="0" fillId="0" borderId="4" xfId="101" applyNumberFormat="1" applyFont="1" applyBorder="1" applyAlignment="1">
      <alignment horizontal="center" vertical="center"/>
    </xf>
    <xf numFmtId="10" fontId="0" fillId="0" borderId="0" xfId="101" applyNumberFormat="1" applyFont="1" applyBorder="1" applyAlignment="1">
      <alignment horizontal="center" vertical="center"/>
    </xf>
    <xf numFmtId="10" fontId="0" fillId="0" borderId="5" xfId="101" applyNumberFormat="1" applyFont="1" applyBorder="1" applyAlignment="1">
      <alignment horizontal="center" vertical="center"/>
    </xf>
    <xf numFmtId="10" fontId="0" fillId="0" borderId="6" xfId="101" applyNumberFormat="1" applyFont="1" applyBorder="1" applyAlignment="1">
      <alignment horizontal="center" vertical="center"/>
    </xf>
    <xf numFmtId="10" fontId="0" fillId="0" borderId="8" xfId="101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9" xfId="0" applyFont="1" applyBorder="1"/>
    <xf numFmtId="10" fontId="5" fillId="0" borderId="7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165" fontId="0" fillId="0" borderId="2" xfId="101" applyNumberFormat="1" applyFont="1" applyBorder="1" applyAlignment="1">
      <alignment horizontal="center" vertical="center"/>
    </xf>
    <xf numFmtId="165" fontId="0" fillId="0" borderId="3" xfId="101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</cellXfs>
  <cellStyles count="3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Normal" xfId="0" builtinId="0"/>
    <cellStyle name="Percent" xfId="10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4" workbookViewId="0">
      <selection activeCell="B3" sqref="B3"/>
    </sheetView>
  </sheetViews>
  <sheetFormatPr baseColWidth="10" defaultRowHeight="15" x14ac:dyDescent="0"/>
  <cols>
    <col min="1" max="1" width="7" bestFit="1" customWidth="1"/>
    <col min="2" max="2" width="16" bestFit="1" customWidth="1"/>
    <col min="3" max="3" width="13.6640625" bestFit="1" customWidth="1"/>
    <col min="4" max="4" width="13.1640625" bestFit="1" customWidth="1"/>
    <col min="5" max="5" width="10.6640625" bestFit="1" customWidth="1"/>
    <col min="6" max="6" width="16" bestFit="1" customWidth="1"/>
    <col min="7" max="7" width="13.6640625" bestFit="1" customWidth="1"/>
    <col min="8" max="8" width="13.1640625" bestFit="1" customWidth="1"/>
    <col min="9" max="9" width="10.6640625" bestFit="1" customWidth="1"/>
    <col min="10" max="10" width="16" bestFit="1" customWidth="1"/>
    <col min="11" max="11" width="13.6640625" bestFit="1" customWidth="1"/>
    <col min="12" max="12" width="13.1640625" bestFit="1" customWidth="1"/>
    <col min="13" max="13" width="10.6640625" bestFit="1" customWidth="1"/>
  </cols>
  <sheetData>
    <row r="1" spans="1:13" ht="30">
      <c r="B1" s="31" t="s">
        <v>2</v>
      </c>
      <c r="C1" s="31"/>
      <c r="D1" s="31"/>
      <c r="E1" s="31"/>
      <c r="F1" s="31" t="s">
        <v>3</v>
      </c>
      <c r="G1" s="31"/>
      <c r="H1" s="31"/>
      <c r="I1" s="31"/>
      <c r="J1" s="31" t="s">
        <v>4</v>
      </c>
      <c r="K1" s="31"/>
      <c r="L1" s="31"/>
      <c r="M1" s="31"/>
    </row>
    <row r="2" spans="1:13">
      <c r="A2" s="9" t="s">
        <v>12</v>
      </c>
      <c r="B2" s="10" t="s">
        <v>5</v>
      </c>
      <c r="C2" s="10" t="s">
        <v>6</v>
      </c>
      <c r="D2" s="10" t="s">
        <v>7</v>
      </c>
      <c r="E2" s="9" t="s">
        <v>8</v>
      </c>
      <c r="F2" s="11" t="s">
        <v>5</v>
      </c>
      <c r="G2" s="10" t="s">
        <v>6</v>
      </c>
      <c r="H2" s="10" t="s">
        <v>7</v>
      </c>
      <c r="I2" s="9" t="s">
        <v>8</v>
      </c>
      <c r="J2" s="10" t="s">
        <v>5</v>
      </c>
      <c r="K2" s="10" t="s">
        <v>6</v>
      </c>
      <c r="L2" s="10" t="s">
        <v>7</v>
      </c>
      <c r="M2" s="10" t="s">
        <v>8</v>
      </c>
    </row>
    <row r="3" spans="1:13">
      <c r="A3" s="2">
        <v>100</v>
      </c>
      <c r="B3" s="3">
        <v>1436</v>
      </c>
      <c r="C3" s="4">
        <v>0</v>
      </c>
      <c r="D3" s="4">
        <v>0</v>
      </c>
      <c r="E3" s="5">
        <v>0</v>
      </c>
      <c r="F3" s="3">
        <v>1419</v>
      </c>
      <c r="G3" s="4">
        <v>17</v>
      </c>
      <c r="H3" s="4">
        <v>0</v>
      </c>
      <c r="I3" s="5">
        <v>0</v>
      </c>
      <c r="J3" s="3">
        <v>1436</v>
      </c>
      <c r="K3" s="4">
        <v>0</v>
      </c>
      <c r="L3" s="4">
        <v>0</v>
      </c>
      <c r="M3" s="5">
        <v>0</v>
      </c>
    </row>
    <row r="4" spans="1:13">
      <c r="A4" s="2">
        <v>105</v>
      </c>
      <c r="B4" s="6">
        <v>1533</v>
      </c>
      <c r="C4" s="7">
        <v>85</v>
      </c>
      <c r="D4" s="7">
        <v>0</v>
      </c>
      <c r="E4" s="8">
        <v>23</v>
      </c>
      <c r="F4" s="6">
        <v>1589</v>
      </c>
      <c r="G4" s="7">
        <v>29</v>
      </c>
      <c r="H4" s="7">
        <v>0</v>
      </c>
      <c r="I4" s="8">
        <v>23</v>
      </c>
      <c r="J4" s="6">
        <v>1613</v>
      </c>
      <c r="K4" s="7">
        <v>5</v>
      </c>
      <c r="L4" s="7">
        <v>4</v>
      </c>
      <c r="M4" s="8">
        <v>19</v>
      </c>
    </row>
    <row r="5" spans="1:13">
      <c r="A5" s="2">
        <v>106</v>
      </c>
      <c r="B5" s="6">
        <v>1020</v>
      </c>
      <c r="C5" s="7">
        <v>1</v>
      </c>
      <c r="D5" s="7">
        <v>60</v>
      </c>
      <c r="E5" s="8">
        <v>219</v>
      </c>
      <c r="F5" s="6">
        <v>1019</v>
      </c>
      <c r="G5" s="7">
        <v>2</v>
      </c>
      <c r="H5" s="7">
        <v>24</v>
      </c>
      <c r="I5" s="8">
        <v>255</v>
      </c>
      <c r="J5" s="6">
        <v>1021</v>
      </c>
      <c r="K5" s="7">
        <v>0</v>
      </c>
      <c r="L5" s="7">
        <v>71</v>
      </c>
      <c r="M5" s="8">
        <v>208</v>
      </c>
    </row>
    <row r="6" spans="1:13">
      <c r="A6" s="2">
        <v>108</v>
      </c>
      <c r="B6" s="6">
        <v>1101</v>
      </c>
      <c r="C6" s="7">
        <v>0</v>
      </c>
      <c r="D6" s="7">
        <v>9</v>
      </c>
      <c r="E6" s="8">
        <v>1</v>
      </c>
      <c r="F6" s="6">
        <v>1098</v>
      </c>
      <c r="G6" s="7">
        <v>3</v>
      </c>
      <c r="H6" s="7">
        <v>10</v>
      </c>
      <c r="I6" s="8">
        <v>0</v>
      </c>
      <c r="J6" s="6">
        <v>1101</v>
      </c>
      <c r="K6" s="7">
        <v>0</v>
      </c>
      <c r="L6" s="7">
        <v>10</v>
      </c>
      <c r="M6" s="8">
        <v>0</v>
      </c>
    </row>
    <row r="7" spans="1:13">
      <c r="A7" s="2">
        <v>109</v>
      </c>
      <c r="B7" s="6">
        <v>1591</v>
      </c>
      <c r="C7" s="7">
        <v>0</v>
      </c>
      <c r="D7" s="7">
        <v>0</v>
      </c>
      <c r="E7" s="8">
        <v>23</v>
      </c>
      <c r="F7" s="6">
        <v>1591</v>
      </c>
      <c r="G7" s="7">
        <v>0</v>
      </c>
      <c r="H7" s="7">
        <v>0</v>
      </c>
      <c r="I7" s="8">
        <v>23</v>
      </c>
      <c r="J7" s="6">
        <v>1591</v>
      </c>
      <c r="K7" s="7">
        <v>0</v>
      </c>
      <c r="L7" s="7">
        <v>0</v>
      </c>
      <c r="M7" s="8">
        <v>23</v>
      </c>
    </row>
    <row r="8" spans="1:13">
      <c r="A8" s="2">
        <v>113</v>
      </c>
      <c r="B8" s="6">
        <v>1141</v>
      </c>
      <c r="C8" s="7">
        <v>0</v>
      </c>
      <c r="D8" s="7">
        <v>0</v>
      </c>
      <c r="E8" s="8">
        <v>0</v>
      </c>
      <c r="F8" s="6">
        <v>1141</v>
      </c>
      <c r="G8" s="7">
        <v>0</v>
      </c>
      <c r="H8" s="7">
        <v>0</v>
      </c>
      <c r="I8" s="8">
        <v>0</v>
      </c>
      <c r="J8" s="6">
        <v>1141</v>
      </c>
      <c r="K8" s="7">
        <v>0</v>
      </c>
      <c r="L8" s="7">
        <v>0</v>
      </c>
      <c r="M8" s="8">
        <v>0</v>
      </c>
    </row>
    <row r="9" spans="1:13">
      <c r="A9" s="2">
        <v>114</v>
      </c>
      <c r="B9" s="6">
        <v>1151</v>
      </c>
      <c r="C9" s="7">
        <v>1</v>
      </c>
      <c r="D9" s="7">
        <v>1</v>
      </c>
      <c r="E9" s="8">
        <v>29</v>
      </c>
      <c r="F9" s="6">
        <v>1119</v>
      </c>
      <c r="G9" s="7">
        <v>33</v>
      </c>
      <c r="H9" s="7">
        <v>26</v>
      </c>
      <c r="I9" s="8">
        <v>4</v>
      </c>
      <c r="J9" s="6">
        <v>1124</v>
      </c>
      <c r="K9" s="7">
        <v>28</v>
      </c>
      <c r="L9" s="7">
        <v>26</v>
      </c>
      <c r="M9" s="8">
        <v>4</v>
      </c>
    </row>
    <row r="10" spans="1:13">
      <c r="A10" s="2">
        <v>116</v>
      </c>
      <c r="B10" s="6">
        <v>1431</v>
      </c>
      <c r="C10" s="7">
        <v>15</v>
      </c>
      <c r="D10" s="7">
        <v>0</v>
      </c>
      <c r="E10" s="8">
        <v>87</v>
      </c>
      <c r="F10" s="6">
        <v>1378</v>
      </c>
      <c r="G10" s="7">
        <v>68</v>
      </c>
      <c r="H10" s="7">
        <v>36</v>
      </c>
      <c r="I10" s="8">
        <v>51</v>
      </c>
      <c r="J10" s="6">
        <v>1384</v>
      </c>
      <c r="K10" s="7">
        <v>62</v>
      </c>
      <c r="L10" s="7">
        <v>36</v>
      </c>
      <c r="M10" s="8">
        <v>51</v>
      </c>
    </row>
    <row r="11" spans="1:13">
      <c r="A11" s="2">
        <v>118</v>
      </c>
      <c r="B11" s="6">
        <v>1381</v>
      </c>
      <c r="C11" s="7">
        <v>1</v>
      </c>
      <c r="D11" s="7">
        <v>7</v>
      </c>
      <c r="E11" s="8">
        <v>2</v>
      </c>
      <c r="F11" s="6">
        <v>1319</v>
      </c>
      <c r="G11" s="7">
        <v>63</v>
      </c>
      <c r="H11" s="7">
        <v>9</v>
      </c>
      <c r="I11" s="8">
        <v>0</v>
      </c>
      <c r="J11" s="6">
        <v>1336</v>
      </c>
      <c r="K11" s="7">
        <v>46</v>
      </c>
      <c r="L11" s="7">
        <v>9</v>
      </c>
      <c r="M11" s="8">
        <v>0</v>
      </c>
    </row>
    <row r="12" spans="1:13">
      <c r="A12" s="2">
        <v>119</v>
      </c>
      <c r="B12" s="6">
        <v>993</v>
      </c>
      <c r="C12" s="7">
        <v>1</v>
      </c>
      <c r="D12" s="7">
        <v>0</v>
      </c>
      <c r="E12" s="8">
        <v>284</v>
      </c>
      <c r="F12" s="6">
        <v>993</v>
      </c>
      <c r="G12" s="7">
        <v>1</v>
      </c>
      <c r="H12" s="7">
        <v>0</v>
      </c>
      <c r="I12" s="8">
        <v>284</v>
      </c>
      <c r="J12" s="6">
        <v>994</v>
      </c>
      <c r="K12" s="7">
        <v>0</v>
      </c>
      <c r="L12" s="7">
        <v>0</v>
      </c>
      <c r="M12" s="8">
        <v>284</v>
      </c>
    </row>
    <row r="13" spans="1:13">
      <c r="A13" s="2">
        <v>200</v>
      </c>
      <c r="B13" s="6">
        <v>1079</v>
      </c>
      <c r="C13" s="7">
        <v>34</v>
      </c>
      <c r="D13" s="7">
        <v>6</v>
      </c>
      <c r="E13" s="8">
        <v>559</v>
      </c>
      <c r="F13" s="6">
        <v>868</v>
      </c>
      <c r="G13" s="7">
        <v>245</v>
      </c>
      <c r="H13" s="7">
        <v>276</v>
      </c>
      <c r="I13" s="8">
        <v>289</v>
      </c>
      <c r="J13" s="6">
        <v>883</v>
      </c>
      <c r="K13" s="7">
        <v>230</v>
      </c>
      <c r="L13" s="7">
        <v>295</v>
      </c>
      <c r="M13" s="8">
        <v>270</v>
      </c>
    </row>
    <row r="14" spans="1:13">
      <c r="A14" s="2">
        <v>201</v>
      </c>
      <c r="B14" s="6">
        <v>815</v>
      </c>
      <c r="C14" s="7">
        <v>2</v>
      </c>
      <c r="D14" s="7">
        <v>196</v>
      </c>
      <c r="E14" s="8">
        <v>1</v>
      </c>
      <c r="F14" s="6">
        <v>817</v>
      </c>
      <c r="G14" s="7">
        <v>0</v>
      </c>
      <c r="H14" s="7">
        <v>197</v>
      </c>
      <c r="I14" s="8">
        <v>0</v>
      </c>
      <c r="J14" s="6">
        <v>817</v>
      </c>
      <c r="K14" s="7">
        <v>0</v>
      </c>
      <c r="L14" s="7">
        <v>197</v>
      </c>
      <c r="M14" s="8">
        <v>0</v>
      </c>
    </row>
    <row r="15" spans="1:13">
      <c r="A15" s="2">
        <v>202</v>
      </c>
      <c r="B15" s="6">
        <v>1247</v>
      </c>
      <c r="C15" s="7">
        <v>1</v>
      </c>
      <c r="D15" s="7">
        <v>0</v>
      </c>
      <c r="E15" s="8">
        <v>14</v>
      </c>
      <c r="F15" s="6">
        <v>1069</v>
      </c>
      <c r="G15" s="7">
        <v>179</v>
      </c>
      <c r="H15" s="7">
        <v>12</v>
      </c>
      <c r="I15" s="8">
        <v>2</v>
      </c>
      <c r="J15" s="6">
        <v>1236</v>
      </c>
      <c r="K15" s="7">
        <v>12</v>
      </c>
      <c r="L15" s="7">
        <v>13</v>
      </c>
      <c r="M15" s="8">
        <v>1</v>
      </c>
    </row>
    <row r="16" spans="1:13">
      <c r="A16" s="2">
        <v>203</v>
      </c>
      <c r="B16" s="6">
        <v>1621</v>
      </c>
      <c r="C16" s="7">
        <v>10</v>
      </c>
      <c r="D16" s="7">
        <v>79</v>
      </c>
      <c r="E16" s="8">
        <v>221</v>
      </c>
      <c r="F16" s="6">
        <v>1630</v>
      </c>
      <c r="G16" s="7">
        <v>1</v>
      </c>
      <c r="H16" s="7">
        <v>179</v>
      </c>
      <c r="I16" s="8">
        <v>121</v>
      </c>
      <c r="J16" s="6">
        <v>1631</v>
      </c>
      <c r="K16" s="7">
        <v>0</v>
      </c>
      <c r="L16" s="7">
        <v>300</v>
      </c>
      <c r="M16" s="8">
        <v>0</v>
      </c>
    </row>
    <row r="17" spans="1:13">
      <c r="A17" s="2">
        <v>207</v>
      </c>
      <c r="B17" s="6">
        <v>1282</v>
      </c>
      <c r="C17" s="7">
        <v>8</v>
      </c>
      <c r="D17" s="7">
        <v>0</v>
      </c>
      <c r="E17" s="8">
        <v>0</v>
      </c>
      <c r="F17" s="6">
        <v>1270</v>
      </c>
      <c r="G17" s="7">
        <v>20</v>
      </c>
      <c r="H17" s="7">
        <v>0</v>
      </c>
      <c r="I17" s="8">
        <v>0</v>
      </c>
      <c r="J17" s="6">
        <v>1216</v>
      </c>
      <c r="K17" s="7">
        <v>74</v>
      </c>
      <c r="L17" s="7">
        <v>0</v>
      </c>
      <c r="M17" s="8">
        <v>0</v>
      </c>
    </row>
    <row r="18" spans="1:13">
      <c r="A18" s="2">
        <v>208</v>
      </c>
      <c r="B18" s="6">
        <v>959</v>
      </c>
      <c r="C18" s="7">
        <v>33</v>
      </c>
      <c r="D18" s="7">
        <v>1</v>
      </c>
      <c r="E18" s="8">
        <v>631</v>
      </c>
      <c r="F18" s="6">
        <v>626</v>
      </c>
      <c r="G18" s="7">
        <v>366</v>
      </c>
      <c r="H18" s="7">
        <v>328</v>
      </c>
      <c r="I18" s="8">
        <v>304</v>
      </c>
      <c r="J18" s="6">
        <v>631</v>
      </c>
      <c r="K18" s="7">
        <v>361</v>
      </c>
      <c r="L18" s="7">
        <v>334</v>
      </c>
      <c r="M18" s="8">
        <v>298</v>
      </c>
    </row>
    <row r="19" spans="1:13">
      <c r="A19" s="2">
        <v>209</v>
      </c>
      <c r="B19" s="6">
        <v>1638</v>
      </c>
      <c r="C19" s="7">
        <v>3</v>
      </c>
      <c r="D19" s="7">
        <v>0</v>
      </c>
      <c r="E19" s="8">
        <v>1</v>
      </c>
      <c r="F19" s="6">
        <v>1641</v>
      </c>
      <c r="G19" s="7">
        <v>0</v>
      </c>
      <c r="H19" s="7">
        <v>1</v>
      </c>
      <c r="I19" s="8">
        <v>0</v>
      </c>
      <c r="J19" s="6">
        <v>1641</v>
      </c>
      <c r="K19" s="7">
        <v>0</v>
      </c>
      <c r="L19" s="7">
        <v>1</v>
      </c>
      <c r="M19" s="8">
        <v>0</v>
      </c>
    </row>
    <row r="20" spans="1:13">
      <c r="A20" s="2">
        <v>210</v>
      </c>
      <c r="B20" s="6">
        <v>1551</v>
      </c>
      <c r="C20" s="7">
        <v>2</v>
      </c>
      <c r="D20" s="7">
        <v>13</v>
      </c>
      <c r="E20" s="8">
        <v>110</v>
      </c>
      <c r="F20" s="6">
        <v>1464</v>
      </c>
      <c r="G20" s="7">
        <v>89</v>
      </c>
      <c r="H20" s="7">
        <v>91</v>
      </c>
      <c r="I20" s="8">
        <v>32</v>
      </c>
      <c r="J20" s="6">
        <v>1485</v>
      </c>
      <c r="K20" s="7">
        <v>68</v>
      </c>
      <c r="L20" s="7">
        <v>98</v>
      </c>
      <c r="M20" s="8">
        <v>25</v>
      </c>
    </row>
    <row r="21" spans="1:13">
      <c r="A21" s="2">
        <v>213</v>
      </c>
      <c r="B21" s="6">
        <v>1678</v>
      </c>
      <c r="C21" s="7">
        <v>2</v>
      </c>
      <c r="D21" s="7">
        <v>1</v>
      </c>
      <c r="E21" s="8">
        <v>154</v>
      </c>
      <c r="F21" s="6">
        <v>1520</v>
      </c>
      <c r="G21" s="7">
        <v>160</v>
      </c>
      <c r="H21" s="7">
        <v>136</v>
      </c>
      <c r="I21" s="8">
        <v>19</v>
      </c>
      <c r="J21" s="6">
        <v>1532</v>
      </c>
      <c r="K21" s="7">
        <v>148</v>
      </c>
      <c r="L21" s="7">
        <v>136</v>
      </c>
      <c r="M21" s="8">
        <v>19</v>
      </c>
    </row>
    <row r="22" spans="1:13">
      <c r="A22" s="2">
        <v>214</v>
      </c>
      <c r="B22" s="6">
        <v>1269</v>
      </c>
      <c r="C22" s="7">
        <v>1</v>
      </c>
      <c r="D22" s="7">
        <v>5</v>
      </c>
      <c r="E22" s="8">
        <v>160</v>
      </c>
      <c r="F22" s="6">
        <v>1269</v>
      </c>
      <c r="G22" s="7">
        <v>1</v>
      </c>
      <c r="H22" s="7">
        <v>8</v>
      </c>
      <c r="I22" s="8">
        <v>157</v>
      </c>
      <c r="J22" s="6">
        <v>1270</v>
      </c>
      <c r="K22" s="7">
        <v>0</v>
      </c>
      <c r="L22" s="7">
        <v>48</v>
      </c>
      <c r="M22" s="8">
        <v>117</v>
      </c>
    </row>
    <row r="23" spans="1:13">
      <c r="A23" s="2">
        <v>215</v>
      </c>
      <c r="B23" s="6">
        <v>2054</v>
      </c>
      <c r="C23" s="7">
        <v>0</v>
      </c>
      <c r="D23" s="7">
        <v>2</v>
      </c>
      <c r="E23" s="8">
        <v>91</v>
      </c>
      <c r="F23" s="6">
        <v>1975</v>
      </c>
      <c r="G23" s="7">
        <v>79</v>
      </c>
      <c r="H23" s="7">
        <v>82</v>
      </c>
      <c r="I23" s="8">
        <v>11</v>
      </c>
      <c r="J23" s="6">
        <v>1982</v>
      </c>
      <c r="K23" s="7">
        <v>72</v>
      </c>
      <c r="L23" s="7">
        <v>84</v>
      </c>
      <c r="M23" s="8">
        <v>9</v>
      </c>
    </row>
    <row r="24" spans="1:13">
      <c r="A24" s="2">
        <v>219</v>
      </c>
      <c r="B24" s="6">
        <v>1288</v>
      </c>
      <c r="C24" s="7">
        <v>4</v>
      </c>
      <c r="D24" s="7">
        <v>7</v>
      </c>
      <c r="E24" s="8">
        <v>31</v>
      </c>
      <c r="F24" s="6">
        <v>1263</v>
      </c>
      <c r="G24" s="7">
        <v>29</v>
      </c>
      <c r="H24" s="7">
        <v>38</v>
      </c>
      <c r="I24" s="8">
        <v>0</v>
      </c>
      <c r="J24" s="6">
        <v>1292</v>
      </c>
      <c r="K24" s="7">
        <v>0</v>
      </c>
      <c r="L24" s="7">
        <v>38</v>
      </c>
      <c r="M24" s="8">
        <v>0</v>
      </c>
    </row>
    <row r="25" spans="1:13">
      <c r="A25" s="2">
        <v>220</v>
      </c>
      <c r="B25" s="6">
        <v>1209</v>
      </c>
      <c r="C25" s="7">
        <v>0</v>
      </c>
      <c r="D25" s="7">
        <v>0</v>
      </c>
      <c r="E25" s="8">
        <v>0</v>
      </c>
      <c r="F25" s="6">
        <v>1202</v>
      </c>
      <c r="G25" s="7">
        <v>7</v>
      </c>
      <c r="H25" s="7">
        <v>0</v>
      </c>
      <c r="I25" s="8">
        <v>0</v>
      </c>
      <c r="J25" s="6">
        <v>1209</v>
      </c>
      <c r="K25" s="7">
        <v>0</v>
      </c>
      <c r="L25" s="7">
        <v>0</v>
      </c>
      <c r="M25" s="8">
        <v>0</v>
      </c>
    </row>
    <row r="26" spans="1:13">
      <c r="A26" s="2">
        <v>221</v>
      </c>
      <c r="B26" s="6">
        <v>1279</v>
      </c>
      <c r="C26" s="7">
        <v>6</v>
      </c>
      <c r="D26" s="7">
        <v>2</v>
      </c>
      <c r="E26" s="8">
        <v>286</v>
      </c>
      <c r="F26" s="6">
        <v>1285</v>
      </c>
      <c r="G26" s="7">
        <v>0</v>
      </c>
      <c r="H26" s="7">
        <v>8</v>
      </c>
      <c r="I26" s="8">
        <v>280</v>
      </c>
      <c r="J26" s="6">
        <v>1285</v>
      </c>
      <c r="K26" s="7">
        <v>0</v>
      </c>
      <c r="L26" s="7">
        <v>10</v>
      </c>
      <c r="M26" s="8">
        <v>278</v>
      </c>
    </row>
    <row r="27" spans="1:13">
      <c r="A27" s="2">
        <v>223</v>
      </c>
      <c r="B27" s="6">
        <v>1281</v>
      </c>
      <c r="C27" s="7">
        <v>4</v>
      </c>
      <c r="D27" s="7">
        <v>213</v>
      </c>
      <c r="E27" s="8">
        <v>139</v>
      </c>
      <c r="F27" s="6">
        <v>1108</v>
      </c>
      <c r="G27" s="7">
        <v>177</v>
      </c>
      <c r="H27" s="7">
        <v>281</v>
      </c>
      <c r="I27" s="8">
        <v>71</v>
      </c>
      <c r="J27" s="6">
        <v>1285</v>
      </c>
      <c r="K27" s="7">
        <v>0</v>
      </c>
      <c r="L27" s="7">
        <v>352</v>
      </c>
      <c r="M27" s="8">
        <v>0</v>
      </c>
    </row>
    <row r="28" spans="1:13">
      <c r="A28" s="2">
        <v>228</v>
      </c>
      <c r="B28" s="6">
        <v>1067</v>
      </c>
      <c r="C28" s="7">
        <v>0</v>
      </c>
      <c r="D28" s="7">
        <v>17</v>
      </c>
      <c r="E28" s="8">
        <v>215</v>
      </c>
      <c r="F28" s="6">
        <v>1012</v>
      </c>
      <c r="G28" s="7">
        <v>55</v>
      </c>
      <c r="H28" s="7">
        <v>63</v>
      </c>
      <c r="I28" s="8">
        <v>169</v>
      </c>
      <c r="J28" s="6">
        <v>1018</v>
      </c>
      <c r="K28" s="7">
        <v>49</v>
      </c>
      <c r="L28" s="7">
        <v>92</v>
      </c>
      <c r="M28" s="8">
        <v>140</v>
      </c>
    </row>
    <row r="29" spans="1:13">
      <c r="A29" s="2">
        <v>233</v>
      </c>
      <c r="B29" s="6">
        <v>1443</v>
      </c>
      <c r="C29" s="7">
        <v>1</v>
      </c>
      <c r="D29" s="7">
        <v>6</v>
      </c>
      <c r="E29" s="8">
        <v>513</v>
      </c>
      <c r="F29" s="6">
        <v>1140</v>
      </c>
      <c r="G29" s="7">
        <v>304</v>
      </c>
      <c r="H29" s="7">
        <v>310</v>
      </c>
      <c r="I29" s="8">
        <v>209</v>
      </c>
      <c r="J29" s="6">
        <v>1146</v>
      </c>
      <c r="K29" s="7">
        <v>298</v>
      </c>
      <c r="L29" s="7">
        <v>313</v>
      </c>
      <c r="M29" s="8">
        <v>206</v>
      </c>
    </row>
    <row r="31" spans="1:13">
      <c r="A31" s="1"/>
    </row>
    <row r="32" spans="1:13">
      <c r="A32" s="1"/>
    </row>
    <row r="33" spans="1:1">
      <c r="A33" s="1"/>
    </row>
    <row r="35" spans="1:1">
      <c r="A35" s="1"/>
    </row>
    <row r="36" spans="1:1">
      <c r="A36" s="1"/>
    </row>
    <row r="37" spans="1:1">
      <c r="A37" s="1"/>
    </row>
    <row r="39" spans="1:1">
      <c r="A39" s="1"/>
    </row>
    <row r="40" spans="1:1">
      <c r="A40" s="1"/>
    </row>
    <row r="41" spans="1:1">
      <c r="A41" s="1"/>
    </row>
    <row r="43" spans="1:1">
      <c r="A43" s="1"/>
    </row>
    <row r="44" spans="1:1">
      <c r="A44" s="1"/>
    </row>
    <row r="45" spans="1:1">
      <c r="A45" s="1"/>
    </row>
    <row r="47" spans="1:1">
      <c r="A47" s="1"/>
    </row>
    <row r="48" spans="1:1">
      <c r="A48" s="1"/>
    </row>
    <row r="49" spans="1:1">
      <c r="A49" s="1"/>
    </row>
    <row r="51" spans="1:1">
      <c r="A51" s="1"/>
    </row>
    <row r="52" spans="1:1">
      <c r="A52" s="1"/>
    </row>
    <row r="53" spans="1:1">
      <c r="A53" s="1"/>
    </row>
    <row r="55" spans="1:1">
      <c r="A55" s="1"/>
    </row>
    <row r="56" spans="1:1">
      <c r="A56" s="1"/>
    </row>
    <row r="57" spans="1:1">
      <c r="A57" s="1"/>
    </row>
    <row r="59" spans="1:1">
      <c r="A59" s="1"/>
    </row>
    <row r="60" spans="1:1">
      <c r="A60" s="1"/>
    </row>
    <row r="61" spans="1:1">
      <c r="A61" s="1"/>
    </row>
    <row r="63" spans="1:1">
      <c r="A63" s="1"/>
    </row>
    <row r="64" spans="1:1">
      <c r="A64" s="1"/>
    </row>
    <row r="65" spans="1:1">
      <c r="A65" s="1"/>
    </row>
    <row r="67" spans="1:1">
      <c r="A67" s="1"/>
    </row>
    <row r="68" spans="1:1">
      <c r="A68" s="1"/>
    </row>
    <row r="69" spans="1:1">
      <c r="A69" s="1"/>
    </row>
    <row r="71" spans="1:1">
      <c r="A71" s="1"/>
    </row>
    <row r="72" spans="1:1">
      <c r="A72" s="1"/>
    </row>
    <row r="73" spans="1:1">
      <c r="A73" s="1"/>
    </row>
    <row r="75" spans="1:1">
      <c r="A75" s="1"/>
    </row>
    <row r="76" spans="1:1">
      <c r="A76" s="1"/>
    </row>
    <row r="77" spans="1:1">
      <c r="A77" s="1"/>
    </row>
    <row r="79" spans="1:1">
      <c r="A79" s="1"/>
    </row>
    <row r="80" spans="1:1">
      <c r="A80" s="1"/>
    </row>
    <row r="81" spans="1:1">
      <c r="A81" s="1"/>
    </row>
  </sheetData>
  <mergeCells count="3">
    <mergeCell ref="B1:E1"/>
    <mergeCell ref="F1:I1"/>
    <mergeCell ref="J1:M1"/>
  </mergeCells>
  <phoneticPr fontId="6" type="noConversion"/>
  <pageMargins left="0.75" right="0.75" top="1" bottom="1" header="0.5" footer="0.5"/>
  <pageSetup paperSize="9" scale="72" orientation="landscape" horizontalDpi="4294967292" verticalDpi="4294967292"/>
  <rowBreaks count="1" manualBreakCount="1">
    <brk id="29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2" workbookViewId="0">
      <selection activeCell="C3" sqref="C3"/>
    </sheetView>
  </sheetViews>
  <sheetFormatPr baseColWidth="10" defaultRowHeight="15" x14ac:dyDescent="0"/>
  <cols>
    <col min="1" max="1" width="9.33203125" customWidth="1"/>
  </cols>
  <sheetData>
    <row r="1" spans="1:16" ht="30">
      <c r="B1" s="31" t="s">
        <v>2</v>
      </c>
      <c r="C1" s="31"/>
      <c r="D1" s="31"/>
      <c r="E1" s="31"/>
      <c r="F1" s="31"/>
      <c r="G1" s="31" t="s">
        <v>3</v>
      </c>
      <c r="H1" s="31"/>
      <c r="I1" s="31"/>
      <c r="J1" s="31"/>
      <c r="K1" s="31"/>
      <c r="L1" s="31" t="s">
        <v>4</v>
      </c>
      <c r="M1" s="31"/>
      <c r="N1" s="31"/>
      <c r="O1" s="31"/>
      <c r="P1" s="31"/>
    </row>
    <row r="2" spans="1:16">
      <c r="A2" s="10" t="s">
        <v>12</v>
      </c>
      <c r="B2" s="10" t="s">
        <v>0</v>
      </c>
      <c r="C2" s="10" t="s">
        <v>1</v>
      </c>
      <c r="D2" s="10" t="s">
        <v>9</v>
      </c>
      <c r="E2" s="10" t="s">
        <v>10</v>
      </c>
      <c r="F2" s="10" t="s">
        <v>11</v>
      </c>
      <c r="G2" s="10" t="s">
        <v>0</v>
      </c>
      <c r="H2" s="10" t="s">
        <v>1</v>
      </c>
      <c r="I2" s="10" t="s">
        <v>9</v>
      </c>
      <c r="J2" s="10" t="s">
        <v>10</v>
      </c>
      <c r="K2" s="10" t="s">
        <v>11</v>
      </c>
      <c r="L2" s="10" t="s">
        <v>0</v>
      </c>
      <c r="M2" s="10" t="s">
        <v>1</v>
      </c>
      <c r="N2" s="10" t="s">
        <v>9</v>
      </c>
      <c r="O2" s="10" t="s">
        <v>10</v>
      </c>
      <c r="P2" s="10" t="s">
        <v>11</v>
      </c>
    </row>
    <row r="3" spans="1:16">
      <c r="A3" s="12">
        <v>100</v>
      </c>
      <c r="B3" s="20">
        <f>('Schewartz - alpha (Rejected)'!B3+'Schewartz - alpha (Rejected)'!E3)/('Schewartz - alpha (Rejected)'!B3+'Schewartz - alpha (Rejected)'!C3+'Schewartz - alpha (Rejected)'!D3+'Schewartz - alpha (Rejected)'!E3)</f>
        <v>1</v>
      </c>
      <c r="C3" s="21">
        <f>'Schewartz - alpha (Rejected)'!B3/('Schewartz - alpha (Rejected)'!B3+'Schewartz - alpha (Rejected)'!C3)</f>
        <v>1</v>
      </c>
      <c r="D3" s="21" t="s">
        <v>13</v>
      </c>
      <c r="E3" s="21">
        <f>'Schewartz - alpha (Rejected)'!B3/('Schewartz - alpha (Rejected)'!B3+'Schewartz - alpha (Rejected)'!D3)</f>
        <v>1</v>
      </c>
      <c r="F3" s="22" t="s">
        <v>13</v>
      </c>
      <c r="G3" s="20">
        <f>('Schewartz - alpha (Rejected)'!F3+'Schewartz - alpha (Rejected)'!I3)/('Schewartz - alpha (Rejected)'!F3+'Schewartz - alpha (Rejected)'!G3+'Schewartz - alpha (Rejected)'!H3+'Schewartz - alpha (Rejected)'!I3)</f>
        <v>0.98816155988857934</v>
      </c>
      <c r="H3" s="21">
        <f>'Schewartz - alpha (Rejected)'!F3/('Schewartz - alpha (Rejected)'!F3+'Schewartz - alpha (Rejected)'!G3)</f>
        <v>0.98816155988857934</v>
      </c>
      <c r="I3" s="28" t="s">
        <v>13</v>
      </c>
      <c r="J3" s="21">
        <f>'Schewartz - alpha (Rejected)'!F3/('Schewartz - alpha (Rejected)'!F3+'Schewartz - alpha (Rejected)'!H3)</f>
        <v>1</v>
      </c>
      <c r="K3" s="22">
        <f>'Schewartz - alpha (Rejected)'!I3/('Schewartz - alpha (Rejected)'!I3+'Schewartz - alpha (Rejected)'!G3)</f>
        <v>0</v>
      </c>
      <c r="L3" s="13">
        <f>('Schewartz - alpha (Rejected)'!J3+'Schewartz - alpha (Rejected)'!M3)/('Schewartz - alpha (Rejected)'!J3+'Schewartz - alpha (Rejected)'!K3+'Schewartz - alpha (Rejected)'!L3+'Schewartz - alpha (Rejected)'!M3)</f>
        <v>1</v>
      </c>
      <c r="M3" s="13">
        <f>'Schewartz - alpha (Rejected)'!J3/('Schewartz - alpha (Rejected)'!J3+'Schewartz - alpha (Rejected)'!K3)</f>
        <v>1</v>
      </c>
      <c r="N3" s="14" t="s">
        <v>13</v>
      </c>
      <c r="O3" s="13">
        <f>'Schewartz - alpha (Rejected)'!J3/('Schewartz - alpha (Rejected)'!J3+'Schewartz - alpha (Rejected)'!L3)</f>
        <v>1</v>
      </c>
      <c r="P3" s="14" t="s">
        <v>13</v>
      </c>
    </row>
    <row r="4" spans="1:16">
      <c r="A4" s="15">
        <v>105</v>
      </c>
      <c r="B4" s="23">
        <f>('Schewartz - alpha (Rejected)'!B4+'Schewartz - alpha (Rejected)'!E4)/('Schewartz - alpha (Rejected)'!B4+'Schewartz - alpha (Rejected)'!C4+'Schewartz - alpha (Rejected)'!D4+'Schewartz - alpha (Rejected)'!E4)</f>
        <v>0.94820231566118218</v>
      </c>
      <c r="C4" s="24">
        <f>'Schewartz - alpha (Rejected)'!B4/('Schewartz - alpha (Rejected)'!B4+'Schewartz - alpha (Rejected)'!C4)</f>
        <v>0.94746600741656362</v>
      </c>
      <c r="D4" s="24">
        <f>'Schewartz - alpha (Rejected)'!E4/('Schewartz - alpha (Rejected)'!E4+'Schewartz - alpha (Rejected)'!D4)</f>
        <v>1</v>
      </c>
      <c r="E4" s="24">
        <f>'Schewartz - alpha (Rejected)'!B4/('Schewartz - alpha (Rejected)'!B4+'Schewartz - alpha (Rejected)'!D4)</f>
        <v>1</v>
      </c>
      <c r="F4" s="25">
        <f>'Schewartz - alpha (Rejected)'!E4/('Schewartz - alpha (Rejected)'!E4+'Schewartz - alpha (Rejected)'!C4)</f>
        <v>0.21296296296296297</v>
      </c>
      <c r="G4" s="23">
        <f>('Schewartz - alpha (Rejected)'!F4+'Schewartz - alpha (Rejected)'!I4)/('Schewartz - alpha (Rejected)'!F4+'Schewartz - alpha (Rejected)'!G4+'Schewartz - alpha (Rejected)'!H4+'Schewartz - alpha (Rejected)'!I4)</f>
        <v>0.98232784887263869</v>
      </c>
      <c r="H4" s="24">
        <f>'Schewartz - alpha (Rejected)'!F4/('Schewartz - alpha (Rejected)'!F4+'Schewartz - alpha (Rejected)'!G4)</f>
        <v>0.98207663782447463</v>
      </c>
      <c r="I4" s="24">
        <f>'Schewartz - alpha (Rejected)'!I4/('Schewartz - alpha (Rejected)'!I4+'Schewartz - alpha (Rejected)'!H4)</f>
        <v>1</v>
      </c>
      <c r="J4" s="24">
        <f>'Schewartz - alpha (Rejected)'!F4/('Schewartz - alpha (Rejected)'!F4+'Schewartz - alpha (Rejected)'!H4)</f>
        <v>1</v>
      </c>
      <c r="K4" s="25">
        <f>'Schewartz - alpha (Rejected)'!I4/('Schewartz - alpha (Rejected)'!I4+'Schewartz - alpha (Rejected)'!G4)</f>
        <v>0.44230769230769229</v>
      </c>
      <c r="L4" s="13">
        <f>('Schewartz - alpha (Rejected)'!J4+'Schewartz - alpha (Rejected)'!M4)/('Schewartz - alpha (Rejected)'!J4+'Schewartz - alpha (Rejected)'!K4+'Schewartz - alpha (Rejected)'!L4+'Schewartz - alpha (Rejected)'!M4)</f>
        <v>0.99451553930530168</v>
      </c>
      <c r="M4" s="13">
        <f>'Schewartz - alpha (Rejected)'!J4/('Schewartz - alpha (Rejected)'!J4+'Schewartz - alpha (Rejected)'!K4)</f>
        <v>0.99690976514215079</v>
      </c>
      <c r="N4" s="13">
        <f>'Schewartz - alpha (Rejected)'!M4/('Schewartz - alpha (Rejected)'!M4+'Schewartz - alpha (Rejected)'!L4)</f>
        <v>0.82608695652173914</v>
      </c>
      <c r="O4" s="13">
        <f>'Schewartz - alpha (Rejected)'!J4/('Schewartz - alpha (Rejected)'!J4+'Schewartz - alpha (Rejected)'!L4)</f>
        <v>0.99752628324056891</v>
      </c>
      <c r="P4" s="13">
        <f>'Schewartz - alpha (Rejected)'!M4/('Schewartz - alpha (Rejected)'!M4+'Schewartz - alpha (Rejected)'!K4)</f>
        <v>0.79166666666666663</v>
      </c>
    </row>
    <row r="5" spans="1:16">
      <c r="A5" s="15">
        <v>106</v>
      </c>
      <c r="B5" s="23">
        <f>('Schewartz - alpha (Rejected)'!B5+'Schewartz - alpha (Rejected)'!E5)/('Schewartz - alpha (Rejected)'!B5+'Schewartz - alpha (Rejected)'!C5+'Schewartz - alpha (Rejected)'!D5+'Schewartz - alpha (Rejected)'!E5)</f>
        <v>0.95307692307692304</v>
      </c>
      <c r="C5" s="24">
        <f>'Schewartz - alpha (Rejected)'!B5/('Schewartz - alpha (Rejected)'!B5+'Schewartz - alpha (Rejected)'!C5)</f>
        <v>0.99902056807051909</v>
      </c>
      <c r="D5" s="24">
        <f>'Schewartz - alpha (Rejected)'!E5/('Schewartz - alpha (Rejected)'!E5+'Schewartz - alpha (Rejected)'!D5)</f>
        <v>0.78494623655913975</v>
      </c>
      <c r="E5" s="24">
        <f>'Schewartz - alpha (Rejected)'!B5/('Schewartz - alpha (Rejected)'!B5+'Schewartz - alpha (Rejected)'!D5)</f>
        <v>0.94444444444444442</v>
      </c>
      <c r="F5" s="25">
        <f>'Schewartz - alpha (Rejected)'!E5/('Schewartz - alpha (Rejected)'!E5+'Schewartz - alpha (Rejected)'!C5)</f>
        <v>0.99545454545454548</v>
      </c>
      <c r="G5" s="23">
        <f>('Schewartz - alpha (Rejected)'!F5+'Schewartz - alpha (Rejected)'!I5)/('Schewartz - alpha (Rejected)'!F5+'Schewartz - alpha (Rejected)'!G5+'Schewartz - alpha (Rejected)'!H5+'Schewartz - alpha (Rejected)'!I5)</f>
        <v>0.98</v>
      </c>
      <c r="H5" s="24">
        <f>'Schewartz - alpha (Rejected)'!F5/('Schewartz - alpha (Rejected)'!F5+'Schewartz - alpha (Rejected)'!G5)</f>
        <v>0.99804113614103818</v>
      </c>
      <c r="I5" s="24">
        <f>'Schewartz - alpha (Rejected)'!I5/('Schewartz - alpha (Rejected)'!I5+'Schewartz - alpha (Rejected)'!H5)</f>
        <v>0.91397849462365588</v>
      </c>
      <c r="J5" s="24">
        <f>'Schewartz - alpha (Rejected)'!F5/('Schewartz - alpha (Rejected)'!F5+'Schewartz - alpha (Rejected)'!H5)</f>
        <v>0.9769894534995206</v>
      </c>
      <c r="K5" s="25">
        <f>'Schewartz - alpha (Rejected)'!I5/('Schewartz - alpha (Rejected)'!I5+'Schewartz - alpha (Rejected)'!G5)</f>
        <v>0.99221789883268485</v>
      </c>
      <c r="L5" s="13">
        <f>('Schewartz - alpha (Rejected)'!J5+'Schewartz - alpha (Rejected)'!M5)/('Schewartz - alpha (Rejected)'!J5+'Schewartz - alpha (Rejected)'!K5+'Schewartz - alpha (Rejected)'!L5+'Schewartz - alpha (Rejected)'!M5)</f>
        <v>0.94538461538461538</v>
      </c>
      <c r="M5" s="13">
        <f>'Schewartz - alpha (Rejected)'!J5/('Schewartz - alpha (Rejected)'!J5+'Schewartz - alpha (Rejected)'!K5)</f>
        <v>1</v>
      </c>
      <c r="N5" s="13">
        <f>'Schewartz - alpha (Rejected)'!M5/('Schewartz - alpha (Rejected)'!M5+'Schewartz - alpha (Rejected)'!L5)</f>
        <v>0.74551971326164879</v>
      </c>
      <c r="O5" s="13">
        <f>'Schewartz - alpha (Rejected)'!J5/('Schewartz - alpha (Rejected)'!J5+'Schewartz - alpha (Rejected)'!L5)</f>
        <v>0.93498168498168499</v>
      </c>
      <c r="P5" s="13">
        <f>'Schewartz - alpha (Rejected)'!M5/('Schewartz - alpha (Rejected)'!M5+'Schewartz - alpha (Rejected)'!K5)</f>
        <v>1</v>
      </c>
    </row>
    <row r="6" spans="1:16">
      <c r="A6" s="15">
        <v>108</v>
      </c>
      <c r="B6" s="23">
        <f>('Schewartz - alpha (Rejected)'!B6+'Schewartz - alpha (Rejected)'!E6)/('Schewartz - alpha (Rejected)'!B6+'Schewartz - alpha (Rejected)'!C6+'Schewartz - alpha (Rejected)'!D6+'Schewartz - alpha (Rejected)'!E6)</f>
        <v>0.99189918991899195</v>
      </c>
      <c r="C6" s="24">
        <f>'Schewartz - alpha (Rejected)'!B6/('Schewartz - alpha (Rejected)'!B6+'Schewartz - alpha (Rejected)'!C6)</f>
        <v>1</v>
      </c>
      <c r="D6" s="24">
        <f>'Schewartz - alpha (Rejected)'!E6/('Schewartz - alpha (Rejected)'!E6+'Schewartz - alpha (Rejected)'!D6)</f>
        <v>0.1</v>
      </c>
      <c r="E6" s="24">
        <f>'Schewartz - alpha (Rejected)'!B6/('Schewartz - alpha (Rejected)'!B6+'Schewartz - alpha (Rejected)'!D6)</f>
        <v>0.99189189189189186</v>
      </c>
      <c r="F6" s="25">
        <f>'Schewartz - alpha (Rejected)'!E6/('Schewartz - alpha (Rejected)'!E6+'Schewartz - alpha (Rejected)'!C6)</f>
        <v>1</v>
      </c>
      <c r="G6" s="23">
        <f>('Schewartz - alpha (Rejected)'!F6+'Schewartz - alpha (Rejected)'!I6)/('Schewartz - alpha (Rejected)'!F6+'Schewartz - alpha (Rejected)'!G6+'Schewartz - alpha (Rejected)'!H6+'Schewartz - alpha (Rejected)'!I6)</f>
        <v>0.98829882988298834</v>
      </c>
      <c r="H6" s="24">
        <f>'Schewartz - alpha (Rejected)'!F6/('Schewartz - alpha (Rejected)'!F6+'Schewartz - alpha (Rejected)'!G6)</f>
        <v>0.99727520435967298</v>
      </c>
      <c r="I6" s="24">
        <f>'Schewartz - alpha (Rejected)'!I6/('Schewartz - alpha (Rejected)'!I6+'Schewartz - alpha (Rejected)'!H6)</f>
        <v>0</v>
      </c>
      <c r="J6" s="24">
        <f>'Schewartz - alpha (Rejected)'!F6/('Schewartz - alpha (Rejected)'!F6+'Schewartz - alpha (Rejected)'!H6)</f>
        <v>0.99097472924187724</v>
      </c>
      <c r="K6" s="25">
        <f>'Schewartz - alpha (Rejected)'!I6/('Schewartz - alpha (Rejected)'!I6+'Schewartz - alpha (Rejected)'!G6)</f>
        <v>0</v>
      </c>
      <c r="L6" s="13">
        <f>('Schewartz - alpha (Rejected)'!J6+'Schewartz - alpha (Rejected)'!M6)/('Schewartz - alpha (Rejected)'!J6+'Schewartz - alpha (Rejected)'!K6+'Schewartz - alpha (Rejected)'!L6+'Schewartz - alpha (Rejected)'!M6)</f>
        <v>0.99099909990999102</v>
      </c>
      <c r="M6" s="13">
        <f>'Schewartz - alpha (Rejected)'!J6/('Schewartz - alpha (Rejected)'!J6+'Schewartz - alpha (Rejected)'!K6)</f>
        <v>1</v>
      </c>
      <c r="N6" s="13">
        <f>'Schewartz - alpha (Rejected)'!M6/('Schewartz - alpha (Rejected)'!M6+'Schewartz - alpha (Rejected)'!L6)</f>
        <v>0</v>
      </c>
      <c r="O6" s="13">
        <f>'Schewartz - alpha (Rejected)'!J6/('Schewartz - alpha (Rejected)'!J6+'Schewartz - alpha (Rejected)'!L6)</f>
        <v>0.99099909990999102</v>
      </c>
      <c r="P6" s="14" t="s">
        <v>13</v>
      </c>
    </row>
    <row r="7" spans="1:16">
      <c r="A7" s="15">
        <v>109</v>
      </c>
      <c r="B7" s="23">
        <f>('Schewartz - alpha (Rejected)'!B7+'Schewartz - alpha (Rejected)'!E7)/('Schewartz - alpha (Rejected)'!B7+'Schewartz - alpha (Rejected)'!C7+'Schewartz - alpha (Rejected)'!D7+'Schewartz - alpha (Rejected)'!E7)</f>
        <v>1</v>
      </c>
      <c r="C7" s="24">
        <f>'Schewartz - alpha (Rejected)'!B7/('Schewartz - alpha (Rejected)'!B7+'Schewartz - alpha (Rejected)'!C7)</f>
        <v>1</v>
      </c>
      <c r="D7" s="24">
        <f>'Schewartz - alpha (Rejected)'!E7/('Schewartz - alpha (Rejected)'!E7+'Schewartz - alpha (Rejected)'!D7)</f>
        <v>1</v>
      </c>
      <c r="E7" s="24">
        <f>'Schewartz - alpha (Rejected)'!B7/('Schewartz - alpha (Rejected)'!B7+'Schewartz - alpha (Rejected)'!D7)</f>
        <v>1</v>
      </c>
      <c r="F7" s="25">
        <f>'Schewartz - alpha (Rejected)'!E7/('Schewartz - alpha (Rejected)'!E7+'Schewartz - alpha (Rejected)'!C7)</f>
        <v>1</v>
      </c>
      <c r="G7" s="23">
        <f>('Schewartz - alpha (Rejected)'!F7+'Schewartz - alpha (Rejected)'!I7)/('Schewartz - alpha (Rejected)'!F7+'Schewartz - alpha (Rejected)'!G7+'Schewartz - alpha (Rejected)'!H7+'Schewartz - alpha (Rejected)'!I7)</f>
        <v>1</v>
      </c>
      <c r="H7" s="24">
        <f>'Schewartz - alpha (Rejected)'!F7/('Schewartz - alpha (Rejected)'!F7+'Schewartz - alpha (Rejected)'!G7)</f>
        <v>1</v>
      </c>
      <c r="I7" s="24">
        <f>'Schewartz - alpha (Rejected)'!I7/('Schewartz - alpha (Rejected)'!I7+'Schewartz - alpha (Rejected)'!H7)</f>
        <v>1</v>
      </c>
      <c r="J7" s="24">
        <f>'Schewartz - alpha (Rejected)'!F7/('Schewartz - alpha (Rejected)'!F7+'Schewartz - alpha (Rejected)'!H7)</f>
        <v>1</v>
      </c>
      <c r="K7" s="25">
        <f>'Schewartz - alpha (Rejected)'!I7/('Schewartz - alpha (Rejected)'!I7+'Schewartz - alpha (Rejected)'!G7)</f>
        <v>1</v>
      </c>
      <c r="L7" s="13">
        <f>('Schewartz - alpha (Rejected)'!J7+'Schewartz - alpha (Rejected)'!M7)/('Schewartz - alpha (Rejected)'!J7+'Schewartz - alpha (Rejected)'!K7+'Schewartz - alpha (Rejected)'!L7+'Schewartz - alpha (Rejected)'!M7)</f>
        <v>1</v>
      </c>
      <c r="M7" s="13">
        <f>'Schewartz - alpha (Rejected)'!J7/('Schewartz - alpha (Rejected)'!J7+'Schewartz - alpha (Rejected)'!K7)</f>
        <v>1</v>
      </c>
      <c r="N7" s="13">
        <f>'Schewartz - alpha (Rejected)'!M7/('Schewartz - alpha (Rejected)'!M7+'Schewartz - alpha (Rejected)'!L7)</f>
        <v>1</v>
      </c>
      <c r="O7" s="13">
        <f>'Schewartz - alpha (Rejected)'!J7/('Schewartz - alpha (Rejected)'!J7+'Schewartz - alpha (Rejected)'!L7)</f>
        <v>1</v>
      </c>
      <c r="P7" s="13">
        <f>'Schewartz - alpha (Rejected)'!M7/('Schewartz - alpha (Rejected)'!M7+'Schewartz - alpha (Rejected)'!K7)</f>
        <v>1</v>
      </c>
    </row>
    <row r="8" spans="1:16">
      <c r="A8" s="15">
        <v>113</v>
      </c>
      <c r="B8" s="23">
        <f>('Schewartz - alpha (Rejected)'!B8+'Schewartz - alpha (Rejected)'!E8)/('Schewartz - alpha (Rejected)'!B8+'Schewartz - alpha (Rejected)'!C8+'Schewartz - alpha (Rejected)'!D8+'Schewartz - alpha (Rejected)'!E8)</f>
        <v>1</v>
      </c>
      <c r="C8" s="24">
        <f>'Schewartz - alpha (Rejected)'!B8/('Schewartz - alpha (Rejected)'!B8+'Schewartz - alpha (Rejected)'!C8)</f>
        <v>1</v>
      </c>
      <c r="D8" s="24" t="s">
        <v>13</v>
      </c>
      <c r="E8" s="24">
        <f>'Schewartz - alpha (Rejected)'!B8/('Schewartz - alpha (Rejected)'!B8+'Schewartz - alpha (Rejected)'!D8)</f>
        <v>1</v>
      </c>
      <c r="F8" s="25" t="s">
        <v>13</v>
      </c>
      <c r="G8" s="23">
        <f>('Schewartz - alpha (Rejected)'!F8+'Schewartz - alpha (Rejected)'!I8)/('Schewartz - alpha (Rejected)'!F8+'Schewartz - alpha (Rejected)'!G8+'Schewartz - alpha (Rejected)'!H8+'Schewartz - alpha (Rejected)'!I8)</f>
        <v>1</v>
      </c>
      <c r="H8" s="24">
        <f>'Schewartz - alpha (Rejected)'!F8/('Schewartz - alpha (Rejected)'!F8+'Schewartz - alpha (Rejected)'!G8)</f>
        <v>1</v>
      </c>
      <c r="I8" s="29" t="s">
        <v>13</v>
      </c>
      <c r="J8" s="24">
        <f>'Schewartz - alpha (Rejected)'!F8/('Schewartz - alpha (Rejected)'!F8+'Schewartz - alpha (Rejected)'!H8)</f>
        <v>1</v>
      </c>
      <c r="K8" s="30" t="s">
        <v>13</v>
      </c>
      <c r="L8" s="13">
        <f>('Schewartz - alpha (Rejected)'!J8+'Schewartz - alpha (Rejected)'!M8)/('Schewartz - alpha (Rejected)'!J8+'Schewartz - alpha (Rejected)'!K8+'Schewartz - alpha (Rejected)'!L8+'Schewartz - alpha (Rejected)'!M8)</f>
        <v>1</v>
      </c>
      <c r="M8" s="13">
        <f>'Schewartz - alpha (Rejected)'!J8/('Schewartz - alpha (Rejected)'!J8+'Schewartz - alpha (Rejected)'!K8)</f>
        <v>1</v>
      </c>
      <c r="N8" s="14" t="s">
        <v>13</v>
      </c>
      <c r="O8" s="13">
        <f>'Schewartz - alpha (Rejected)'!J8/('Schewartz - alpha (Rejected)'!J8+'Schewartz - alpha (Rejected)'!L8)</f>
        <v>1</v>
      </c>
      <c r="P8" s="14" t="s">
        <v>13</v>
      </c>
    </row>
    <row r="9" spans="1:16">
      <c r="A9" s="15">
        <v>114</v>
      </c>
      <c r="B9" s="23">
        <f>('Schewartz - alpha (Rejected)'!B9+'Schewartz - alpha (Rejected)'!E9)/('Schewartz - alpha (Rejected)'!B9+'Schewartz - alpha (Rejected)'!C9+'Schewartz - alpha (Rejected)'!D9+'Schewartz - alpha (Rejected)'!E9)</f>
        <v>0.99830795262267347</v>
      </c>
      <c r="C9" s="24">
        <f>'Schewartz - alpha (Rejected)'!B9/('Schewartz - alpha (Rejected)'!B9+'Schewartz - alpha (Rejected)'!C9)</f>
        <v>0.99913194444444442</v>
      </c>
      <c r="D9" s="24">
        <f>'Schewartz - alpha (Rejected)'!E9/('Schewartz - alpha (Rejected)'!E9+'Schewartz - alpha (Rejected)'!D9)</f>
        <v>0.96666666666666667</v>
      </c>
      <c r="E9" s="24">
        <f>'Schewartz - alpha (Rejected)'!B9/('Schewartz - alpha (Rejected)'!B9+'Schewartz - alpha (Rejected)'!D9)</f>
        <v>0.99913194444444442</v>
      </c>
      <c r="F9" s="25">
        <f>'Schewartz - alpha (Rejected)'!E9/('Schewartz - alpha (Rejected)'!E9+'Schewartz - alpha (Rejected)'!C9)</f>
        <v>0.96666666666666667</v>
      </c>
      <c r="G9" s="23">
        <f>('Schewartz - alpha (Rejected)'!F9+'Schewartz - alpha (Rejected)'!I9)/('Schewartz - alpha (Rejected)'!F9+'Schewartz - alpha (Rejected)'!G9+'Schewartz - alpha (Rejected)'!H9+'Schewartz - alpha (Rejected)'!I9)</f>
        <v>0.95008460236886638</v>
      </c>
      <c r="H9" s="24">
        <f>'Schewartz - alpha (Rejected)'!F9/('Schewartz - alpha (Rejected)'!F9+'Schewartz - alpha (Rejected)'!G9)</f>
        <v>0.97135416666666663</v>
      </c>
      <c r="I9" s="24">
        <f>'Schewartz - alpha (Rejected)'!I9/('Schewartz - alpha (Rejected)'!I9+'Schewartz - alpha (Rejected)'!H9)</f>
        <v>0.13333333333333333</v>
      </c>
      <c r="J9" s="24">
        <f>'Schewartz - alpha (Rejected)'!F9/('Schewartz - alpha (Rejected)'!F9+'Schewartz - alpha (Rejected)'!H9)</f>
        <v>0.97729257641921397</v>
      </c>
      <c r="K9" s="25">
        <f>'Schewartz - alpha (Rejected)'!I9/('Schewartz - alpha (Rejected)'!I9+'Schewartz - alpha (Rejected)'!G9)</f>
        <v>0.10810810810810811</v>
      </c>
      <c r="L9" s="13">
        <f>('Schewartz - alpha (Rejected)'!J9+'Schewartz - alpha (Rejected)'!M9)/('Schewartz - alpha (Rejected)'!J9+'Schewartz - alpha (Rejected)'!K9+'Schewartz - alpha (Rejected)'!L9+'Schewartz - alpha (Rejected)'!M9)</f>
        <v>0.95431472081218272</v>
      </c>
      <c r="M9" s="13">
        <f>'Schewartz - alpha (Rejected)'!J9/('Schewartz - alpha (Rejected)'!J9+'Schewartz - alpha (Rejected)'!K9)</f>
        <v>0.97569444444444442</v>
      </c>
      <c r="N9" s="13">
        <f>'Schewartz - alpha (Rejected)'!M9/('Schewartz - alpha (Rejected)'!M9+'Schewartz - alpha (Rejected)'!L9)</f>
        <v>0.13333333333333333</v>
      </c>
      <c r="O9" s="13">
        <f>'Schewartz - alpha (Rejected)'!J9/('Schewartz - alpha (Rejected)'!J9+'Schewartz - alpha (Rejected)'!L9)</f>
        <v>0.97739130434782606</v>
      </c>
      <c r="P9" s="13">
        <f>'Schewartz - alpha (Rejected)'!M9/('Schewartz - alpha (Rejected)'!M9+'Schewartz - alpha (Rejected)'!K9)</f>
        <v>0.125</v>
      </c>
    </row>
    <row r="10" spans="1:16">
      <c r="A10" s="15">
        <v>116</v>
      </c>
      <c r="B10" s="23">
        <f>('Schewartz - alpha (Rejected)'!B10+'Schewartz - alpha (Rejected)'!E10)/('Schewartz - alpha (Rejected)'!B10+'Schewartz - alpha (Rejected)'!C10+'Schewartz - alpha (Rejected)'!D10+'Schewartz - alpha (Rejected)'!E10)</f>
        <v>0.99021526418786687</v>
      </c>
      <c r="C10" s="24">
        <f>'Schewartz - alpha (Rejected)'!B10/('Schewartz - alpha (Rejected)'!B10+'Schewartz - alpha (Rejected)'!C10)</f>
        <v>0.98962655601659755</v>
      </c>
      <c r="D10" s="24">
        <f>'Schewartz - alpha (Rejected)'!E10/('Schewartz - alpha (Rejected)'!E10+'Schewartz - alpha (Rejected)'!D10)</f>
        <v>1</v>
      </c>
      <c r="E10" s="24">
        <f>'Schewartz - alpha (Rejected)'!B10/('Schewartz - alpha (Rejected)'!B10+'Schewartz - alpha (Rejected)'!D10)</f>
        <v>1</v>
      </c>
      <c r="F10" s="25">
        <f>'Schewartz - alpha (Rejected)'!E10/('Schewartz - alpha (Rejected)'!E10+'Schewartz - alpha (Rejected)'!C10)</f>
        <v>0.8529411764705882</v>
      </c>
      <c r="G10" s="23">
        <f>('Schewartz - alpha (Rejected)'!F10+'Schewartz - alpha (Rejected)'!I10)/('Schewartz - alpha (Rejected)'!F10+'Schewartz - alpha (Rejected)'!G10+'Schewartz - alpha (Rejected)'!H10+'Schewartz - alpha (Rejected)'!I10)</f>
        <v>0.93215916503587737</v>
      </c>
      <c r="H10" s="24">
        <f>'Schewartz - alpha (Rejected)'!F10/('Schewartz - alpha (Rejected)'!F10+'Schewartz - alpha (Rejected)'!G10)</f>
        <v>0.95297372060857533</v>
      </c>
      <c r="I10" s="24">
        <f>'Schewartz - alpha (Rejected)'!I10/('Schewartz - alpha (Rejected)'!I10+'Schewartz - alpha (Rejected)'!H10)</f>
        <v>0.58620689655172409</v>
      </c>
      <c r="J10" s="24">
        <f>'Schewartz - alpha (Rejected)'!F10/('Schewartz - alpha (Rejected)'!F10+'Schewartz - alpha (Rejected)'!H10)</f>
        <v>0.97454031117397455</v>
      </c>
      <c r="K10" s="25">
        <f>'Schewartz - alpha (Rejected)'!I10/('Schewartz - alpha (Rejected)'!I10+'Schewartz - alpha (Rejected)'!G10)</f>
        <v>0.42857142857142855</v>
      </c>
      <c r="L10" s="13">
        <f>('Schewartz - alpha (Rejected)'!J10+'Schewartz - alpha (Rejected)'!M10)/('Schewartz - alpha (Rejected)'!J10+'Schewartz - alpha (Rejected)'!K10+'Schewartz - alpha (Rejected)'!L10+'Schewartz - alpha (Rejected)'!M10)</f>
        <v>0.9360730593607306</v>
      </c>
      <c r="M10" s="13">
        <f>'Schewartz - alpha (Rejected)'!J10/('Schewartz - alpha (Rejected)'!J10+'Schewartz - alpha (Rejected)'!K10)</f>
        <v>0.95712309820193642</v>
      </c>
      <c r="N10" s="13">
        <f>'Schewartz - alpha (Rejected)'!M10/('Schewartz - alpha (Rejected)'!M10+'Schewartz - alpha (Rejected)'!L10)</f>
        <v>0.58620689655172409</v>
      </c>
      <c r="O10" s="13">
        <f>'Schewartz - alpha (Rejected)'!J10/('Schewartz - alpha (Rejected)'!J10+'Schewartz - alpha (Rejected)'!L10)</f>
        <v>0.9746478873239437</v>
      </c>
      <c r="P10" s="13">
        <f>'Schewartz - alpha (Rejected)'!M10/('Schewartz - alpha (Rejected)'!M10+'Schewartz - alpha (Rejected)'!K10)</f>
        <v>0.45132743362831856</v>
      </c>
    </row>
    <row r="11" spans="1:16">
      <c r="A11" s="15">
        <v>118</v>
      </c>
      <c r="B11" s="23">
        <f>('Schewartz - alpha (Rejected)'!B11+'Schewartz - alpha (Rejected)'!E11)/('Schewartz - alpha (Rejected)'!B11+'Schewartz - alpha (Rejected)'!C11+'Schewartz - alpha (Rejected)'!D11+'Schewartz - alpha (Rejected)'!E11)</f>
        <v>0.99424874191229329</v>
      </c>
      <c r="C11" s="24">
        <f>'Schewartz - alpha (Rejected)'!B11/('Schewartz - alpha (Rejected)'!B11+'Schewartz - alpha (Rejected)'!C11)</f>
        <v>0.9992764109985528</v>
      </c>
      <c r="D11" s="24">
        <f>'Schewartz - alpha (Rejected)'!E11/('Schewartz - alpha (Rejected)'!E11+'Schewartz - alpha (Rejected)'!D11)</f>
        <v>0.22222222222222221</v>
      </c>
      <c r="E11" s="24">
        <f>'Schewartz - alpha (Rejected)'!B11/('Schewartz - alpha (Rejected)'!B11+'Schewartz - alpha (Rejected)'!D11)</f>
        <v>0.99495677233429392</v>
      </c>
      <c r="F11" s="25">
        <f>'Schewartz - alpha (Rejected)'!E11/('Schewartz - alpha (Rejected)'!E11+'Schewartz - alpha (Rejected)'!C11)</f>
        <v>0.66666666666666663</v>
      </c>
      <c r="G11" s="23">
        <f>('Schewartz - alpha (Rejected)'!F11+'Schewartz - alpha (Rejected)'!I11)/('Schewartz - alpha (Rejected)'!F11+'Schewartz - alpha (Rejected)'!G11+'Schewartz - alpha (Rejected)'!H11+'Schewartz - alpha (Rejected)'!I11)</f>
        <v>0.94823867721063981</v>
      </c>
      <c r="H11" s="24">
        <f>'Schewartz - alpha (Rejected)'!F11/('Schewartz - alpha (Rejected)'!F11+'Schewartz - alpha (Rejected)'!G11)</f>
        <v>0.95441389290882783</v>
      </c>
      <c r="I11" s="24">
        <f>'Schewartz - alpha (Rejected)'!I11/('Schewartz - alpha (Rejected)'!I11+'Schewartz - alpha (Rejected)'!H11)</f>
        <v>0</v>
      </c>
      <c r="J11" s="24">
        <f>'Schewartz - alpha (Rejected)'!F11/('Schewartz - alpha (Rejected)'!F11+'Schewartz - alpha (Rejected)'!H11)</f>
        <v>0.99322289156626509</v>
      </c>
      <c r="K11" s="25">
        <f>'Schewartz - alpha (Rejected)'!I11/('Schewartz - alpha (Rejected)'!I11+'Schewartz - alpha (Rejected)'!G11)</f>
        <v>0</v>
      </c>
      <c r="L11" s="13">
        <f>('Schewartz - alpha (Rejected)'!J11+'Schewartz - alpha (Rejected)'!M11)/('Schewartz - alpha (Rejected)'!J11+'Schewartz - alpha (Rejected)'!K11+'Schewartz - alpha (Rejected)'!L11+'Schewartz - alpha (Rejected)'!M11)</f>
        <v>0.96046010064701659</v>
      </c>
      <c r="M11" s="13">
        <f>'Schewartz - alpha (Rejected)'!J11/('Schewartz - alpha (Rejected)'!J11+'Schewartz - alpha (Rejected)'!K11)</f>
        <v>0.96671490593342979</v>
      </c>
      <c r="N11" s="13">
        <f>'Schewartz - alpha (Rejected)'!M11/('Schewartz - alpha (Rejected)'!M11+'Schewartz - alpha (Rejected)'!L11)</f>
        <v>0</v>
      </c>
      <c r="O11" s="13">
        <f>'Schewartz - alpha (Rejected)'!J11/('Schewartz - alpha (Rejected)'!J11+'Schewartz - alpha (Rejected)'!L11)</f>
        <v>0.99330855018587361</v>
      </c>
      <c r="P11" s="13">
        <f>'Schewartz - alpha (Rejected)'!M11/('Schewartz - alpha (Rejected)'!M11+'Schewartz - alpha (Rejected)'!K11)</f>
        <v>0</v>
      </c>
    </row>
    <row r="12" spans="1:16">
      <c r="A12" s="15">
        <v>119</v>
      </c>
      <c r="B12" s="23">
        <f>('Schewartz - alpha (Rejected)'!B12+'Schewartz - alpha (Rejected)'!E12)/('Schewartz - alpha (Rejected)'!B12+'Schewartz - alpha (Rejected)'!C12+'Schewartz - alpha (Rejected)'!D12+'Schewartz - alpha (Rejected)'!E12)</f>
        <v>0.99921752738654146</v>
      </c>
      <c r="C12" s="24">
        <f>'Schewartz - alpha (Rejected)'!B12/('Schewartz - alpha (Rejected)'!B12+'Schewartz - alpha (Rejected)'!C12)</f>
        <v>0.99899396378269623</v>
      </c>
      <c r="D12" s="24">
        <f>'Schewartz - alpha (Rejected)'!E12/('Schewartz - alpha (Rejected)'!E12+'Schewartz - alpha (Rejected)'!D12)</f>
        <v>1</v>
      </c>
      <c r="E12" s="24">
        <f>'Schewartz - alpha (Rejected)'!B12/('Schewartz - alpha (Rejected)'!B12+'Schewartz - alpha (Rejected)'!D12)</f>
        <v>1</v>
      </c>
      <c r="F12" s="25">
        <f>'Schewartz - alpha (Rejected)'!E12/('Schewartz - alpha (Rejected)'!E12+'Schewartz - alpha (Rejected)'!C12)</f>
        <v>0.99649122807017543</v>
      </c>
      <c r="G12" s="23">
        <f>('Schewartz - alpha (Rejected)'!F12+'Schewartz - alpha (Rejected)'!I12)/('Schewartz - alpha (Rejected)'!F12+'Schewartz - alpha (Rejected)'!G12+'Schewartz - alpha (Rejected)'!H12+'Schewartz - alpha (Rejected)'!I12)</f>
        <v>0.99921752738654146</v>
      </c>
      <c r="H12" s="24">
        <f>'Schewartz - alpha (Rejected)'!F12/('Schewartz - alpha (Rejected)'!F12+'Schewartz - alpha (Rejected)'!G12)</f>
        <v>0.99899396378269623</v>
      </c>
      <c r="I12" s="24">
        <f>'Schewartz - alpha (Rejected)'!I12/('Schewartz - alpha (Rejected)'!I12+'Schewartz - alpha (Rejected)'!H12)</f>
        <v>1</v>
      </c>
      <c r="J12" s="24">
        <f>'Schewartz - alpha (Rejected)'!F12/('Schewartz - alpha (Rejected)'!F12+'Schewartz - alpha (Rejected)'!H12)</f>
        <v>1</v>
      </c>
      <c r="K12" s="25">
        <f>'Schewartz - alpha (Rejected)'!I12/('Schewartz - alpha (Rejected)'!I12+'Schewartz - alpha (Rejected)'!G12)</f>
        <v>0.99649122807017543</v>
      </c>
      <c r="L12" s="13">
        <f>('Schewartz - alpha (Rejected)'!J12+'Schewartz - alpha (Rejected)'!M12)/('Schewartz - alpha (Rejected)'!J12+'Schewartz - alpha (Rejected)'!K12+'Schewartz - alpha (Rejected)'!L12+'Schewartz - alpha (Rejected)'!M12)</f>
        <v>1</v>
      </c>
      <c r="M12" s="13">
        <f>'Schewartz - alpha (Rejected)'!J12/('Schewartz - alpha (Rejected)'!J12+'Schewartz - alpha (Rejected)'!K12)</f>
        <v>1</v>
      </c>
      <c r="N12" s="13">
        <f>'Schewartz - alpha (Rejected)'!M12/('Schewartz - alpha (Rejected)'!M12+'Schewartz - alpha (Rejected)'!L12)</f>
        <v>1</v>
      </c>
      <c r="O12" s="13">
        <f>'Schewartz - alpha (Rejected)'!J12/('Schewartz - alpha (Rejected)'!J12+'Schewartz - alpha (Rejected)'!L12)</f>
        <v>1</v>
      </c>
      <c r="P12" s="13">
        <f>'Schewartz - alpha (Rejected)'!M12/('Schewartz - alpha (Rejected)'!M12+'Schewartz - alpha (Rejected)'!K12)</f>
        <v>1</v>
      </c>
    </row>
    <row r="13" spans="1:16">
      <c r="A13" s="15">
        <v>200</v>
      </c>
      <c r="B13" s="23">
        <f>('Schewartz - alpha (Rejected)'!B13+'Schewartz - alpha (Rejected)'!E13)/('Schewartz - alpha (Rejected)'!B13+'Schewartz - alpha (Rejected)'!C13+'Schewartz - alpha (Rejected)'!D13+'Schewartz - alpha (Rejected)'!E13)</f>
        <v>0.9761620977353993</v>
      </c>
      <c r="C13" s="24">
        <f>'Schewartz - alpha (Rejected)'!B13/('Schewartz - alpha (Rejected)'!B13+'Schewartz - alpha (Rejected)'!C13)</f>
        <v>0.96945193171608268</v>
      </c>
      <c r="D13" s="24">
        <f>'Schewartz - alpha (Rejected)'!E13/('Schewartz - alpha (Rejected)'!E13+'Schewartz - alpha (Rejected)'!D13)</f>
        <v>0.98938053097345136</v>
      </c>
      <c r="E13" s="24">
        <f>'Schewartz - alpha (Rejected)'!B13/('Schewartz - alpha (Rejected)'!B13+'Schewartz - alpha (Rejected)'!D13)</f>
        <v>0.99447004608294931</v>
      </c>
      <c r="F13" s="25">
        <f>'Schewartz - alpha (Rejected)'!E13/('Schewartz - alpha (Rejected)'!E13+'Schewartz - alpha (Rejected)'!C13)</f>
        <v>0.94266441821247893</v>
      </c>
      <c r="G13" s="23">
        <f>('Schewartz - alpha (Rejected)'!F13+'Schewartz - alpha (Rejected)'!I13)/('Schewartz - alpha (Rejected)'!F13+'Schewartz - alpha (Rejected)'!G13+'Schewartz - alpha (Rejected)'!H13+'Schewartz - alpha (Rejected)'!I13)</f>
        <v>0.68951132300357565</v>
      </c>
      <c r="H13" s="24">
        <f>'Schewartz - alpha (Rejected)'!F13/('Schewartz - alpha (Rejected)'!F13+'Schewartz - alpha (Rejected)'!G13)</f>
        <v>0.77987421383647804</v>
      </c>
      <c r="I13" s="24">
        <f>'Schewartz - alpha (Rejected)'!I13/('Schewartz - alpha (Rejected)'!I13+'Schewartz - alpha (Rejected)'!H13)</f>
        <v>0.51150442477876101</v>
      </c>
      <c r="J13" s="24">
        <f>'Schewartz - alpha (Rejected)'!F13/('Schewartz - alpha (Rejected)'!F13+'Schewartz - alpha (Rejected)'!H13)</f>
        <v>0.75874125874125875</v>
      </c>
      <c r="K13" s="25">
        <f>'Schewartz - alpha (Rejected)'!I13/('Schewartz - alpha (Rejected)'!I13+'Schewartz - alpha (Rejected)'!G13)</f>
        <v>0.54119850187265917</v>
      </c>
      <c r="L13" s="13">
        <f>('Schewartz - alpha (Rejected)'!J13+'Schewartz - alpha (Rejected)'!M13)/('Schewartz - alpha (Rejected)'!J13+'Schewartz - alpha (Rejected)'!K13+'Schewartz - alpha (Rejected)'!L13+'Schewartz - alpha (Rejected)'!M13)</f>
        <v>0.68712753277711558</v>
      </c>
      <c r="M13" s="13">
        <f>'Schewartz - alpha (Rejected)'!J13/('Schewartz - alpha (Rejected)'!J13+'Schewartz - alpha (Rejected)'!K13)</f>
        <v>0.793351302785265</v>
      </c>
      <c r="N13" s="13">
        <f>'Schewartz - alpha (Rejected)'!M13/('Schewartz - alpha (Rejected)'!M13+'Schewartz - alpha (Rejected)'!L13)</f>
        <v>0.47787610619469029</v>
      </c>
      <c r="O13" s="13">
        <f>'Schewartz - alpha (Rejected)'!J13/('Schewartz - alpha (Rejected)'!J13+'Schewartz - alpha (Rejected)'!L13)</f>
        <v>0.74957555178268254</v>
      </c>
      <c r="P13" s="13">
        <f>'Schewartz - alpha (Rejected)'!M13/('Schewartz - alpha (Rejected)'!M13+'Schewartz - alpha (Rejected)'!K13)</f>
        <v>0.54</v>
      </c>
    </row>
    <row r="14" spans="1:16">
      <c r="A14" s="15">
        <v>201</v>
      </c>
      <c r="B14" s="23">
        <f>('Schewartz - alpha (Rejected)'!B14+'Schewartz - alpha (Rejected)'!E14)/('Schewartz - alpha (Rejected)'!B14+'Schewartz - alpha (Rejected)'!C14+'Schewartz - alpha (Rejected)'!D14+'Schewartz - alpha (Rejected)'!E14)</f>
        <v>0.80473372781065089</v>
      </c>
      <c r="C14" s="24">
        <f>'Schewartz - alpha (Rejected)'!B14/('Schewartz - alpha (Rejected)'!B14+'Schewartz - alpha (Rejected)'!C14)</f>
        <v>0.99755201958384332</v>
      </c>
      <c r="D14" s="24">
        <f>'Schewartz - alpha (Rejected)'!E14/('Schewartz - alpha (Rejected)'!E14+'Schewartz - alpha (Rejected)'!D14)</f>
        <v>5.076142131979695E-3</v>
      </c>
      <c r="E14" s="24">
        <f>'Schewartz - alpha (Rejected)'!B14/('Schewartz - alpha (Rejected)'!B14+'Schewartz - alpha (Rejected)'!D14)</f>
        <v>0.80613254203758655</v>
      </c>
      <c r="F14" s="25">
        <f>'Schewartz - alpha (Rejected)'!E14/('Schewartz - alpha (Rejected)'!E14+'Schewartz - alpha (Rejected)'!C14)</f>
        <v>0.33333333333333331</v>
      </c>
      <c r="G14" s="23">
        <f>('Schewartz - alpha (Rejected)'!F14+'Schewartz - alpha (Rejected)'!I14)/('Schewartz - alpha (Rejected)'!F14+'Schewartz - alpha (Rejected)'!G14+'Schewartz - alpha (Rejected)'!H14+'Schewartz - alpha (Rejected)'!I14)</f>
        <v>0.8057199211045365</v>
      </c>
      <c r="H14" s="24">
        <f>'Schewartz - alpha (Rejected)'!F14/('Schewartz - alpha (Rejected)'!F14+'Schewartz - alpha (Rejected)'!G14)</f>
        <v>1</v>
      </c>
      <c r="I14" s="24">
        <f>'Schewartz - alpha (Rejected)'!I14/('Schewartz - alpha (Rejected)'!I14+'Schewartz - alpha (Rejected)'!H14)</f>
        <v>0</v>
      </c>
      <c r="J14" s="24">
        <f>'Schewartz - alpha (Rejected)'!F14/('Schewartz - alpha (Rejected)'!F14+'Schewartz - alpha (Rejected)'!H14)</f>
        <v>0.8057199211045365</v>
      </c>
      <c r="K14" s="30" t="s">
        <v>13</v>
      </c>
      <c r="L14" s="13">
        <f>('Schewartz - alpha (Rejected)'!J14+'Schewartz - alpha (Rejected)'!M14)/('Schewartz - alpha (Rejected)'!J14+'Schewartz - alpha (Rejected)'!K14+'Schewartz - alpha (Rejected)'!L14+'Schewartz - alpha (Rejected)'!M14)</f>
        <v>0.8057199211045365</v>
      </c>
      <c r="M14" s="13">
        <f>'Schewartz - alpha (Rejected)'!J14/('Schewartz - alpha (Rejected)'!J14+'Schewartz - alpha (Rejected)'!K14)</f>
        <v>1</v>
      </c>
      <c r="N14" s="13">
        <f>'Schewartz - alpha (Rejected)'!M14/('Schewartz - alpha (Rejected)'!M14+'Schewartz - alpha (Rejected)'!L14)</f>
        <v>0</v>
      </c>
      <c r="O14" s="13">
        <f>'Schewartz - alpha (Rejected)'!J14/('Schewartz - alpha (Rejected)'!J14+'Schewartz - alpha (Rejected)'!L14)</f>
        <v>0.8057199211045365</v>
      </c>
      <c r="P14" s="14" t="s">
        <v>13</v>
      </c>
    </row>
    <row r="15" spans="1:16">
      <c r="A15" s="15">
        <v>202</v>
      </c>
      <c r="B15" s="23">
        <f>('Schewartz - alpha (Rejected)'!B15+'Schewartz - alpha (Rejected)'!E15)/('Schewartz - alpha (Rejected)'!B15+'Schewartz - alpha (Rejected)'!C15+'Schewartz - alpha (Rejected)'!D15+'Schewartz - alpha (Rejected)'!E15)</f>
        <v>0.99920760697305866</v>
      </c>
      <c r="C15" s="24">
        <f>'Schewartz - alpha (Rejected)'!B15/('Schewartz - alpha (Rejected)'!B15+'Schewartz - alpha (Rejected)'!C15)</f>
        <v>0.99919871794871795</v>
      </c>
      <c r="D15" s="24">
        <f>'Schewartz - alpha (Rejected)'!E15/('Schewartz - alpha (Rejected)'!E15+'Schewartz - alpha (Rejected)'!D15)</f>
        <v>1</v>
      </c>
      <c r="E15" s="24">
        <f>'Schewartz - alpha (Rejected)'!B15/('Schewartz - alpha (Rejected)'!B15+'Schewartz - alpha (Rejected)'!D15)</f>
        <v>1</v>
      </c>
      <c r="F15" s="25">
        <f>'Schewartz - alpha (Rejected)'!E15/('Schewartz - alpha (Rejected)'!E15+'Schewartz - alpha (Rejected)'!C15)</f>
        <v>0.93333333333333335</v>
      </c>
      <c r="G15" s="23">
        <f>('Schewartz - alpha (Rejected)'!F15+'Schewartz - alpha (Rejected)'!I15)/('Schewartz - alpha (Rejected)'!F15+'Schewartz - alpha (Rejected)'!G15+'Schewartz - alpha (Rejected)'!H15+'Schewartz - alpha (Rejected)'!I15)</f>
        <v>0.84865293185419965</v>
      </c>
      <c r="H15" s="24">
        <f>'Schewartz - alpha (Rejected)'!F15/('Schewartz - alpha (Rejected)'!F15+'Schewartz - alpha (Rejected)'!G15)</f>
        <v>0.85657051282051277</v>
      </c>
      <c r="I15" s="24">
        <f>'Schewartz - alpha (Rejected)'!I15/('Schewartz - alpha (Rejected)'!I15+'Schewartz - alpha (Rejected)'!H15)</f>
        <v>0.14285714285714285</v>
      </c>
      <c r="J15" s="24">
        <f>'Schewartz - alpha (Rejected)'!F15/('Schewartz - alpha (Rejected)'!F15+'Schewartz - alpha (Rejected)'!H15)</f>
        <v>0.98889916743755779</v>
      </c>
      <c r="K15" s="25">
        <f>'Schewartz - alpha (Rejected)'!I15/('Schewartz - alpha (Rejected)'!I15+'Schewartz - alpha (Rejected)'!G15)</f>
        <v>1.1049723756906077E-2</v>
      </c>
      <c r="L15" s="13">
        <f>('Schewartz - alpha (Rejected)'!J15+'Schewartz - alpha (Rejected)'!M15)/('Schewartz - alpha (Rejected)'!J15+'Schewartz - alpha (Rejected)'!K15+'Schewartz - alpha (Rejected)'!L15+'Schewartz - alpha (Rejected)'!M15)</f>
        <v>0.98019017432646594</v>
      </c>
      <c r="M15" s="13">
        <f>'Schewartz - alpha (Rejected)'!J15/('Schewartz - alpha (Rejected)'!J15+'Schewartz - alpha (Rejected)'!K15)</f>
        <v>0.99038461538461542</v>
      </c>
      <c r="N15" s="13">
        <f>'Schewartz - alpha (Rejected)'!M15/('Schewartz - alpha (Rejected)'!M15+'Schewartz - alpha (Rejected)'!L15)</f>
        <v>7.1428571428571425E-2</v>
      </c>
      <c r="O15" s="13">
        <f>'Schewartz - alpha (Rejected)'!J15/('Schewartz - alpha (Rejected)'!J15+'Schewartz - alpha (Rejected)'!L15)</f>
        <v>0.98959167333867093</v>
      </c>
      <c r="P15" s="13">
        <f>'Schewartz - alpha (Rejected)'!M15/('Schewartz - alpha (Rejected)'!M15+'Schewartz - alpha (Rejected)'!K15)</f>
        <v>7.6923076923076927E-2</v>
      </c>
    </row>
    <row r="16" spans="1:16">
      <c r="A16" s="15">
        <v>203</v>
      </c>
      <c r="B16" s="23">
        <f>('Schewartz - alpha (Rejected)'!B16+'Schewartz - alpha (Rejected)'!E16)/('Schewartz - alpha (Rejected)'!B16+'Schewartz - alpha (Rejected)'!C16+'Schewartz - alpha (Rejected)'!D16+'Schewartz - alpha (Rejected)'!E16)</f>
        <v>0.95390989124805803</v>
      </c>
      <c r="C16" s="24">
        <f>'Schewartz - alpha (Rejected)'!B16/('Schewartz - alpha (Rejected)'!B16+'Schewartz - alpha (Rejected)'!C16)</f>
        <v>0.99386879215205393</v>
      </c>
      <c r="D16" s="24">
        <f>'Schewartz - alpha (Rejected)'!E16/('Schewartz - alpha (Rejected)'!E16+'Schewartz - alpha (Rejected)'!D16)</f>
        <v>0.73666666666666669</v>
      </c>
      <c r="E16" s="24">
        <f>'Schewartz - alpha (Rejected)'!B16/('Schewartz - alpha (Rejected)'!B16+'Schewartz - alpha (Rejected)'!D16)</f>
        <v>0.95352941176470585</v>
      </c>
      <c r="F16" s="25">
        <f>'Schewartz - alpha (Rejected)'!E16/('Schewartz - alpha (Rejected)'!E16+'Schewartz - alpha (Rejected)'!C16)</f>
        <v>0.95670995670995673</v>
      </c>
      <c r="G16" s="23">
        <f>('Schewartz - alpha (Rejected)'!F16+'Schewartz - alpha (Rejected)'!I16)/('Schewartz - alpha (Rejected)'!F16+'Schewartz - alpha (Rejected)'!G16+'Schewartz - alpha (Rejected)'!H16+'Schewartz - alpha (Rejected)'!I16)</f>
        <v>0.90678404971517346</v>
      </c>
      <c r="H16" s="24">
        <f>'Schewartz - alpha (Rejected)'!F16/('Schewartz - alpha (Rejected)'!F16+'Schewartz - alpha (Rejected)'!G16)</f>
        <v>0.99938687921520541</v>
      </c>
      <c r="I16" s="24">
        <f>'Schewartz - alpha (Rejected)'!I16/('Schewartz - alpha (Rejected)'!I16+'Schewartz - alpha (Rejected)'!H16)</f>
        <v>0.40333333333333332</v>
      </c>
      <c r="J16" s="24">
        <f>'Schewartz - alpha (Rejected)'!F16/('Schewartz - alpha (Rejected)'!F16+'Schewartz - alpha (Rejected)'!H16)</f>
        <v>0.90105030403537867</v>
      </c>
      <c r="K16" s="25">
        <f>'Schewartz - alpha (Rejected)'!I16/('Schewartz - alpha (Rejected)'!I16+'Schewartz - alpha (Rejected)'!G16)</f>
        <v>0.99180327868852458</v>
      </c>
      <c r="L16" s="13">
        <f>('Schewartz - alpha (Rejected)'!J16+'Schewartz - alpha (Rejected)'!M16)/('Schewartz - alpha (Rejected)'!J16+'Schewartz - alpha (Rejected)'!K16+'Schewartz - alpha (Rejected)'!L16+'Schewartz - alpha (Rejected)'!M16)</f>
        <v>0.84464008285862247</v>
      </c>
      <c r="M16" s="13">
        <f>'Schewartz - alpha (Rejected)'!J16/('Schewartz - alpha (Rejected)'!J16+'Schewartz - alpha (Rejected)'!K16)</f>
        <v>1</v>
      </c>
      <c r="N16" s="13">
        <f>'Schewartz - alpha (Rejected)'!M16/('Schewartz - alpha (Rejected)'!M16+'Schewartz - alpha (Rejected)'!L16)</f>
        <v>0</v>
      </c>
      <c r="O16" s="13">
        <f>'Schewartz - alpha (Rejected)'!J16/('Schewartz - alpha (Rejected)'!J16+'Schewartz - alpha (Rejected)'!L16)</f>
        <v>0.84464008285862247</v>
      </c>
      <c r="P16" s="14" t="s">
        <v>13</v>
      </c>
    </row>
    <row r="17" spans="1:16">
      <c r="A17" s="15">
        <v>207</v>
      </c>
      <c r="B17" s="23">
        <f>('Schewartz - alpha (Rejected)'!B17+'Schewartz - alpha (Rejected)'!E17)/('Schewartz - alpha (Rejected)'!B17+'Schewartz - alpha (Rejected)'!C17+'Schewartz - alpha (Rejected)'!D17+'Schewartz - alpha (Rejected)'!E17)</f>
        <v>0.99379844961240305</v>
      </c>
      <c r="C17" s="24">
        <f>'Schewartz - alpha (Rejected)'!B17/('Schewartz - alpha (Rejected)'!B17+'Schewartz - alpha (Rejected)'!C17)</f>
        <v>0.99379844961240305</v>
      </c>
      <c r="D17" s="24" t="s">
        <v>13</v>
      </c>
      <c r="E17" s="24">
        <f>'Schewartz - alpha (Rejected)'!B17/('Schewartz - alpha (Rejected)'!B17+'Schewartz - alpha (Rejected)'!D17)</f>
        <v>1</v>
      </c>
      <c r="F17" s="25">
        <f>'Schewartz - alpha (Rejected)'!E17/('Schewartz - alpha (Rejected)'!E17+'Schewartz - alpha (Rejected)'!C17)</f>
        <v>0</v>
      </c>
      <c r="G17" s="23">
        <f>('Schewartz - alpha (Rejected)'!F17+'Schewartz - alpha (Rejected)'!I17)/('Schewartz - alpha (Rejected)'!F17+'Schewartz - alpha (Rejected)'!G17+'Schewartz - alpha (Rejected)'!H17+'Schewartz - alpha (Rejected)'!I17)</f>
        <v>0.98449612403100772</v>
      </c>
      <c r="H17" s="24">
        <f>'Schewartz - alpha (Rejected)'!F17/('Schewartz - alpha (Rejected)'!F17+'Schewartz - alpha (Rejected)'!G17)</f>
        <v>0.98449612403100772</v>
      </c>
      <c r="I17" s="24" t="s">
        <v>13</v>
      </c>
      <c r="J17" s="24">
        <f>'Schewartz - alpha (Rejected)'!F17/('Schewartz - alpha (Rejected)'!F17+'Schewartz - alpha (Rejected)'!H17)</f>
        <v>1</v>
      </c>
      <c r="K17" s="25">
        <f>'Schewartz - alpha (Rejected)'!I17/('Schewartz - alpha (Rejected)'!I17+'Schewartz - alpha (Rejected)'!G17)</f>
        <v>0</v>
      </c>
      <c r="L17" s="13">
        <f>('Schewartz - alpha (Rejected)'!J17+'Schewartz - alpha (Rejected)'!M17)/('Schewartz - alpha (Rejected)'!J17+'Schewartz - alpha (Rejected)'!K17+'Schewartz - alpha (Rejected)'!L17+'Schewartz - alpha (Rejected)'!M17)</f>
        <v>0.94263565891472867</v>
      </c>
      <c r="M17" s="13">
        <f>'Schewartz - alpha (Rejected)'!J17/('Schewartz - alpha (Rejected)'!J17+'Schewartz - alpha (Rejected)'!K17)</f>
        <v>0.94263565891472867</v>
      </c>
      <c r="N17" s="14" t="s">
        <v>13</v>
      </c>
      <c r="O17" s="13">
        <f>'Schewartz - alpha (Rejected)'!J17/('Schewartz - alpha (Rejected)'!J17+'Schewartz - alpha (Rejected)'!L17)</f>
        <v>1</v>
      </c>
      <c r="P17" s="13">
        <f>'Schewartz - alpha (Rejected)'!M17/('Schewartz - alpha (Rejected)'!M17+'Schewartz - alpha (Rejected)'!K17)</f>
        <v>0</v>
      </c>
    </row>
    <row r="18" spans="1:16">
      <c r="A18" s="15">
        <v>208</v>
      </c>
      <c r="B18" s="23">
        <f>('Schewartz - alpha (Rejected)'!B18+'Schewartz - alpha (Rejected)'!E18)/('Schewartz - alpha (Rejected)'!B18+'Schewartz - alpha (Rejected)'!C18+'Schewartz - alpha (Rejected)'!D18+'Schewartz - alpha (Rejected)'!E18)</f>
        <v>0.97906403940886699</v>
      </c>
      <c r="C18" s="24">
        <f>'Schewartz - alpha (Rejected)'!B18/('Schewartz - alpha (Rejected)'!B18+'Schewartz - alpha (Rejected)'!C18)</f>
        <v>0.96673387096774188</v>
      </c>
      <c r="D18" s="24">
        <f>'Schewartz - alpha (Rejected)'!E18/('Schewartz - alpha (Rejected)'!E18+'Schewartz - alpha (Rejected)'!D18)</f>
        <v>0.99841772151898733</v>
      </c>
      <c r="E18" s="24">
        <f>'Schewartz - alpha (Rejected)'!B18/('Schewartz - alpha (Rejected)'!B18+'Schewartz - alpha (Rejected)'!D18)</f>
        <v>0.99895833333333328</v>
      </c>
      <c r="F18" s="25">
        <f>'Schewartz - alpha (Rejected)'!E18/('Schewartz - alpha (Rejected)'!E18+'Schewartz - alpha (Rejected)'!C18)</f>
        <v>0.95030120481927716</v>
      </c>
      <c r="G18" s="23">
        <f>('Schewartz - alpha (Rejected)'!F18+'Schewartz - alpha (Rejected)'!I18)/('Schewartz - alpha (Rejected)'!F18+'Schewartz - alpha (Rejected)'!G18+'Schewartz - alpha (Rejected)'!H18+'Schewartz - alpha (Rejected)'!I18)</f>
        <v>0.57266009852216748</v>
      </c>
      <c r="H18" s="24">
        <f>'Schewartz - alpha (Rejected)'!F18/('Schewartz - alpha (Rejected)'!F18+'Schewartz - alpha (Rejected)'!G18)</f>
        <v>0.63104838709677424</v>
      </c>
      <c r="I18" s="24">
        <f>'Schewartz - alpha (Rejected)'!I18/('Schewartz - alpha (Rejected)'!I18+'Schewartz - alpha (Rejected)'!H18)</f>
        <v>0.48101265822784811</v>
      </c>
      <c r="J18" s="24">
        <f>'Schewartz - alpha (Rejected)'!F18/('Schewartz - alpha (Rejected)'!F18+'Schewartz - alpha (Rejected)'!H18)</f>
        <v>0.65618448637316562</v>
      </c>
      <c r="K18" s="25">
        <f>'Schewartz - alpha (Rejected)'!I18/('Schewartz - alpha (Rejected)'!I18+'Schewartz - alpha (Rejected)'!G18)</f>
        <v>0.45373134328358211</v>
      </c>
      <c r="L18" s="13">
        <f>('Schewartz - alpha (Rejected)'!J18+'Schewartz - alpha (Rejected)'!M18)/('Schewartz - alpha (Rejected)'!J18+'Schewartz - alpha (Rejected)'!K18+'Schewartz - alpha (Rejected)'!L18+'Schewartz - alpha (Rejected)'!M18)</f>
        <v>0.57204433497536944</v>
      </c>
      <c r="M18" s="13">
        <f>'Schewartz - alpha (Rejected)'!J18/('Schewartz - alpha (Rejected)'!J18+'Schewartz - alpha (Rejected)'!K18)</f>
        <v>0.63608870967741937</v>
      </c>
      <c r="N18" s="13">
        <f>'Schewartz - alpha (Rejected)'!M18/('Schewartz - alpha (Rejected)'!M18+'Schewartz - alpha (Rejected)'!L18)</f>
        <v>0.47151898734177217</v>
      </c>
      <c r="O18" s="13">
        <f>'Schewartz - alpha (Rejected)'!J18/('Schewartz - alpha (Rejected)'!J18+'Schewartz - alpha (Rejected)'!L18)</f>
        <v>0.65388601036269434</v>
      </c>
      <c r="P18" s="13">
        <f>'Schewartz - alpha (Rejected)'!M18/('Schewartz - alpha (Rejected)'!M18+'Schewartz - alpha (Rejected)'!K18)</f>
        <v>0.45220030349013657</v>
      </c>
    </row>
    <row r="19" spans="1:16">
      <c r="A19" s="15">
        <v>209</v>
      </c>
      <c r="B19" s="23">
        <f>('Schewartz - alpha (Rejected)'!B19+'Schewartz - alpha (Rejected)'!E19)/('Schewartz - alpha (Rejected)'!B19+'Schewartz - alpha (Rejected)'!C19+'Schewartz - alpha (Rejected)'!D19+'Schewartz - alpha (Rejected)'!E19)</f>
        <v>0.99817295980511567</v>
      </c>
      <c r="C19" s="24">
        <f>'Schewartz - alpha (Rejected)'!B19/('Schewartz - alpha (Rejected)'!B19+'Schewartz - alpha (Rejected)'!C19)</f>
        <v>0.9981718464351006</v>
      </c>
      <c r="D19" s="24">
        <f>'Schewartz - alpha (Rejected)'!E19/('Schewartz - alpha (Rejected)'!E19+'Schewartz - alpha (Rejected)'!D19)</f>
        <v>1</v>
      </c>
      <c r="E19" s="24">
        <f>'Schewartz - alpha (Rejected)'!B19/('Schewartz - alpha (Rejected)'!B19+'Schewartz - alpha (Rejected)'!D19)</f>
        <v>1</v>
      </c>
      <c r="F19" s="25">
        <f>'Schewartz - alpha (Rejected)'!E19/('Schewartz - alpha (Rejected)'!E19+'Schewartz - alpha (Rejected)'!C19)</f>
        <v>0.25</v>
      </c>
      <c r="G19" s="23">
        <f>('Schewartz - alpha (Rejected)'!F19+'Schewartz - alpha (Rejected)'!I19)/('Schewartz - alpha (Rejected)'!F19+'Schewartz - alpha (Rejected)'!G19+'Schewartz - alpha (Rejected)'!H19+'Schewartz - alpha (Rejected)'!I19)</f>
        <v>0.99939098660170522</v>
      </c>
      <c r="H19" s="24">
        <f>'Schewartz - alpha (Rejected)'!F19/('Schewartz - alpha (Rejected)'!F19+'Schewartz - alpha (Rejected)'!G19)</f>
        <v>1</v>
      </c>
      <c r="I19" s="24">
        <f>'Schewartz - alpha (Rejected)'!I19/('Schewartz - alpha (Rejected)'!I19+'Schewartz - alpha (Rejected)'!H19)</f>
        <v>0</v>
      </c>
      <c r="J19" s="24">
        <f>'Schewartz - alpha (Rejected)'!F19/('Schewartz - alpha (Rejected)'!F19+'Schewartz - alpha (Rejected)'!H19)</f>
        <v>0.99939098660170522</v>
      </c>
      <c r="K19" s="30" t="s">
        <v>13</v>
      </c>
      <c r="L19" s="13">
        <f>('Schewartz - alpha (Rejected)'!J19+'Schewartz - alpha (Rejected)'!M19)/('Schewartz - alpha (Rejected)'!J19+'Schewartz - alpha (Rejected)'!K19+'Schewartz - alpha (Rejected)'!L19+'Schewartz - alpha (Rejected)'!M19)</f>
        <v>0.99939098660170522</v>
      </c>
      <c r="M19" s="13">
        <f>'Schewartz - alpha (Rejected)'!J19/('Schewartz - alpha (Rejected)'!J19+'Schewartz - alpha (Rejected)'!K19)</f>
        <v>1</v>
      </c>
      <c r="N19" s="13">
        <f>'Schewartz - alpha (Rejected)'!M19/('Schewartz - alpha (Rejected)'!M19+'Schewartz - alpha (Rejected)'!L19)</f>
        <v>0</v>
      </c>
      <c r="O19" s="13">
        <f>'Schewartz - alpha (Rejected)'!J19/('Schewartz - alpha (Rejected)'!J19+'Schewartz - alpha (Rejected)'!L19)</f>
        <v>0.99939098660170522</v>
      </c>
      <c r="P19" s="14" t="s">
        <v>13</v>
      </c>
    </row>
    <row r="20" spans="1:16">
      <c r="A20" s="15">
        <v>210</v>
      </c>
      <c r="B20" s="23">
        <f>('Schewartz - alpha (Rejected)'!B20+'Schewartz - alpha (Rejected)'!E20)/('Schewartz - alpha (Rejected)'!B20+'Schewartz - alpha (Rejected)'!C20+'Schewartz - alpha (Rejected)'!D20+'Schewartz - alpha (Rejected)'!E20)</f>
        <v>0.99105011933174225</v>
      </c>
      <c r="C20" s="24">
        <f>'Schewartz - alpha (Rejected)'!B20/('Schewartz - alpha (Rejected)'!B20+'Schewartz - alpha (Rejected)'!C20)</f>
        <v>0.99871216999356083</v>
      </c>
      <c r="D20" s="24">
        <f>'Schewartz - alpha (Rejected)'!E20/('Schewartz - alpha (Rejected)'!E20+'Schewartz - alpha (Rejected)'!D20)</f>
        <v>0.89430894308943087</v>
      </c>
      <c r="E20" s="24">
        <f>'Schewartz - alpha (Rejected)'!B20/('Schewartz - alpha (Rejected)'!B20+'Schewartz - alpha (Rejected)'!D20)</f>
        <v>0.99168797953964194</v>
      </c>
      <c r="F20" s="25">
        <f>'Schewartz - alpha (Rejected)'!E20/('Schewartz - alpha (Rejected)'!E20+'Schewartz - alpha (Rejected)'!C20)</f>
        <v>0.9821428571428571</v>
      </c>
      <c r="G20" s="23">
        <f>('Schewartz - alpha (Rejected)'!F20+'Schewartz - alpha (Rejected)'!I20)/('Schewartz - alpha (Rejected)'!F20+'Schewartz - alpha (Rejected)'!G20+'Schewartz - alpha (Rejected)'!H20+'Schewartz - alpha (Rejected)'!I20)</f>
        <v>0.89260143198090691</v>
      </c>
      <c r="H20" s="24">
        <f>'Schewartz - alpha (Rejected)'!F20/('Schewartz - alpha (Rejected)'!F20+'Schewartz - alpha (Rejected)'!G20)</f>
        <v>0.94269156471345783</v>
      </c>
      <c r="I20" s="24">
        <f>'Schewartz - alpha (Rejected)'!I20/('Schewartz - alpha (Rejected)'!I20+'Schewartz - alpha (Rejected)'!H20)</f>
        <v>0.26016260162601629</v>
      </c>
      <c r="J20" s="24">
        <f>'Schewartz - alpha (Rejected)'!F20/('Schewartz - alpha (Rejected)'!F20+'Schewartz - alpha (Rejected)'!H20)</f>
        <v>0.94147909967845655</v>
      </c>
      <c r="K20" s="25">
        <f>'Schewartz - alpha (Rejected)'!I20/('Schewartz - alpha (Rejected)'!I20+'Schewartz - alpha (Rejected)'!G20)</f>
        <v>0.26446280991735538</v>
      </c>
      <c r="L20" s="13">
        <f>('Schewartz - alpha (Rejected)'!J20+'Schewartz - alpha (Rejected)'!M20)/('Schewartz - alpha (Rejected)'!J20+'Schewartz - alpha (Rejected)'!K20+'Schewartz - alpha (Rejected)'!L20+'Schewartz - alpha (Rejected)'!M20)</f>
        <v>0.90095465393794749</v>
      </c>
      <c r="M20" s="13">
        <f>'Schewartz - alpha (Rejected)'!J20/('Schewartz - alpha (Rejected)'!J20+'Schewartz - alpha (Rejected)'!K20)</f>
        <v>0.95621377978106892</v>
      </c>
      <c r="N20" s="13">
        <f>'Schewartz - alpha (Rejected)'!M20/('Schewartz - alpha (Rejected)'!M20+'Schewartz - alpha (Rejected)'!L20)</f>
        <v>0.2032520325203252</v>
      </c>
      <c r="O20" s="13">
        <f>'Schewartz - alpha (Rejected)'!J20/('Schewartz - alpha (Rejected)'!J20+'Schewartz - alpha (Rejected)'!L20)</f>
        <v>0.93809222994314589</v>
      </c>
      <c r="P20" s="13">
        <f>'Schewartz - alpha (Rejected)'!M20/('Schewartz - alpha (Rejected)'!M20+'Schewartz - alpha (Rejected)'!K20)</f>
        <v>0.26881720430107525</v>
      </c>
    </row>
    <row r="21" spans="1:16">
      <c r="A21" s="15">
        <v>213</v>
      </c>
      <c r="B21" s="23">
        <f>('Schewartz - alpha (Rejected)'!B21+'Schewartz - alpha (Rejected)'!E21)/('Schewartz - alpha (Rejected)'!B21+'Schewartz - alpha (Rejected)'!C21+'Schewartz - alpha (Rejected)'!D21+'Schewartz - alpha (Rejected)'!E21)</f>
        <v>0.99836512261580379</v>
      </c>
      <c r="C21" s="24">
        <f>'Schewartz - alpha (Rejected)'!B21/('Schewartz - alpha (Rejected)'!B21+'Schewartz - alpha (Rejected)'!C21)</f>
        <v>0.99880952380952381</v>
      </c>
      <c r="D21" s="24">
        <f>'Schewartz - alpha (Rejected)'!E21/('Schewartz - alpha (Rejected)'!E21+'Schewartz - alpha (Rejected)'!D21)</f>
        <v>0.99354838709677418</v>
      </c>
      <c r="E21" s="24">
        <f>'Schewartz - alpha (Rejected)'!B21/('Schewartz - alpha (Rejected)'!B21+'Schewartz - alpha (Rejected)'!D21)</f>
        <v>0.99940440738534841</v>
      </c>
      <c r="F21" s="25">
        <f>'Schewartz - alpha (Rejected)'!E21/('Schewartz - alpha (Rejected)'!E21+'Schewartz - alpha (Rejected)'!C21)</f>
        <v>0.98717948717948723</v>
      </c>
      <c r="G21" s="23">
        <f>('Schewartz - alpha (Rejected)'!F21+'Schewartz - alpha (Rejected)'!I21)/('Schewartz - alpha (Rejected)'!F21+'Schewartz - alpha (Rejected)'!G21+'Schewartz - alpha (Rejected)'!H21+'Schewartz - alpha (Rejected)'!I21)</f>
        <v>0.838692098092643</v>
      </c>
      <c r="H21" s="24">
        <f>'Schewartz - alpha (Rejected)'!F21/('Schewartz - alpha (Rejected)'!F21+'Schewartz - alpha (Rejected)'!G21)</f>
        <v>0.90476190476190477</v>
      </c>
      <c r="I21" s="24">
        <f>'Schewartz - alpha (Rejected)'!I21/('Schewartz - alpha (Rejected)'!I21+'Schewartz - alpha (Rejected)'!H21)</f>
        <v>0.12258064516129032</v>
      </c>
      <c r="J21" s="24">
        <f>'Schewartz - alpha (Rejected)'!F21/('Schewartz - alpha (Rejected)'!F21+'Schewartz - alpha (Rejected)'!H21)</f>
        <v>0.91787439613526567</v>
      </c>
      <c r="K21" s="25">
        <f>'Schewartz - alpha (Rejected)'!I21/('Schewartz - alpha (Rejected)'!I21+'Schewartz - alpha (Rejected)'!G21)</f>
        <v>0.10614525139664804</v>
      </c>
      <c r="L21" s="13">
        <f>('Schewartz - alpha (Rejected)'!J21+'Schewartz - alpha (Rejected)'!M21)/('Schewartz - alpha (Rejected)'!J21+'Schewartz - alpha (Rejected)'!K21+'Schewartz - alpha (Rejected)'!L21+'Schewartz - alpha (Rejected)'!M21)</f>
        <v>0.84523160762942784</v>
      </c>
      <c r="M21" s="13">
        <f>'Schewartz - alpha (Rejected)'!J21/('Schewartz - alpha (Rejected)'!J21+'Schewartz - alpha (Rejected)'!K21)</f>
        <v>0.91190476190476188</v>
      </c>
      <c r="N21" s="13">
        <f>'Schewartz - alpha (Rejected)'!M21/('Schewartz - alpha (Rejected)'!M21+'Schewartz - alpha (Rejected)'!L21)</f>
        <v>0.12258064516129032</v>
      </c>
      <c r="O21" s="13">
        <f>'Schewartz - alpha (Rejected)'!J21/('Schewartz - alpha (Rejected)'!J21+'Schewartz - alpha (Rejected)'!L21)</f>
        <v>0.91846522781774576</v>
      </c>
      <c r="P21" s="13">
        <f>'Schewartz - alpha (Rejected)'!M21/('Schewartz - alpha (Rejected)'!M21+'Schewartz - alpha (Rejected)'!K21)</f>
        <v>0.11377245508982035</v>
      </c>
    </row>
    <row r="22" spans="1:16">
      <c r="A22" s="15">
        <v>214</v>
      </c>
      <c r="B22" s="23">
        <f>('Schewartz - alpha (Rejected)'!B22+'Schewartz - alpha (Rejected)'!E22)/('Schewartz - alpha (Rejected)'!B22+'Schewartz - alpha (Rejected)'!C22+'Schewartz - alpha (Rejected)'!D22+'Schewartz - alpha (Rejected)'!E22)</f>
        <v>0.99581881533101047</v>
      </c>
      <c r="C22" s="24">
        <f>'Schewartz - alpha (Rejected)'!B22/('Schewartz - alpha (Rejected)'!B22+'Schewartz - alpha (Rejected)'!C22)</f>
        <v>0.99921259842519683</v>
      </c>
      <c r="D22" s="24">
        <f>'Schewartz - alpha (Rejected)'!E22/('Schewartz - alpha (Rejected)'!E22+'Schewartz - alpha (Rejected)'!D22)</f>
        <v>0.96969696969696972</v>
      </c>
      <c r="E22" s="24">
        <f>'Schewartz - alpha (Rejected)'!B22/('Schewartz - alpha (Rejected)'!B22+'Schewartz - alpha (Rejected)'!D22)</f>
        <v>0.99607535321821039</v>
      </c>
      <c r="F22" s="25">
        <f>'Schewartz - alpha (Rejected)'!E22/('Schewartz - alpha (Rejected)'!E22+'Schewartz - alpha (Rejected)'!C22)</f>
        <v>0.99378881987577639</v>
      </c>
      <c r="G22" s="23">
        <f>('Schewartz - alpha (Rejected)'!F22+'Schewartz - alpha (Rejected)'!I22)/('Schewartz - alpha (Rejected)'!F22+'Schewartz - alpha (Rejected)'!G22+'Schewartz - alpha (Rejected)'!H22+'Schewartz - alpha (Rejected)'!I22)</f>
        <v>0.99372822299651564</v>
      </c>
      <c r="H22" s="24">
        <f>'Schewartz - alpha (Rejected)'!F22/('Schewartz - alpha (Rejected)'!F22+'Schewartz - alpha (Rejected)'!G22)</f>
        <v>0.99921259842519683</v>
      </c>
      <c r="I22" s="24">
        <f>'Schewartz - alpha (Rejected)'!I22/('Schewartz - alpha (Rejected)'!I22+'Schewartz - alpha (Rejected)'!H22)</f>
        <v>0.95151515151515154</v>
      </c>
      <c r="J22" s="24">
        <f>'Schewartz - alpha (Rejected)'!F22/('Schewartz - alpha (Rejected)'!F22+'Schewartz - alpha (Rejected)'!H22)</f>
        <v>0.99373531714956931</v>
      </c>
      <c r="K22" s="25">
        <f>'Schewartz - alpha (Rejected)'!I22/('Schewartz - alpha (Rejected)'!I22+'Schewartz - alpha (Rejected)'!G22)</f>
        <v>0.99367088607594933</v>
      </c>
      <c r="L22" s="13">
        <f>('Schewartz - alpha (Rejected)'!J22+'Schewartz - alpha (Rejected)'!M22)/('Schewartz - alpha (Rejected)'!J22+'Schewartz - alpha (Rejected)'!K22+'Schewartz - alpha (Rejected)'!L22+'Schewartz - alpha (Rejected)'!M22)</f>
        <v>0.96655052264808361</v>
      </c>
      <c r="M22" s="13">
        <f>'Schewartz - alpha (Rejected)'!J22/('Schewartz - alpha (Rejected)'!J22+'Schewartz - alpha (Rejected)'!K22)</f>
        <v>1</v>
      </c>
      <c r="N22" s="13">
        <f>'Schewartz - alpha (Rejected)'!M22/('Schewartz - alpha (Rejected)'!M22+'Schewartz - alpha (Rejected)'!L22)</f>
        <v>0.70909090909090911</v>
      </c>
      <c r="O22" s="13">
        <f>'Schewartz - alpha (Rejected)'!J22/('Schewartz - alpha (Rejected)'!J22+'Schewartz - alpha (Rejected)'!L22)</f>
        <v>0.96358118361153267</v>
      </c>
      <c r="P22" s="13">
        <f>'Schewartz - alpha (Rejected)'!M22/('Schewartz - alpha (Rejected)'!M22+'Schewartz - alpha (Rejected)'!K22)</f>
        <v>1</v>
      </c>
    </row>
    <row r="23" spans="1:16">
      <c r="A23" s="15">
        <v>215</v>
      </c>
      <c r="B23" s="23">
        <f>('Schewartz - alpha (Rejected)'!B23+'Schewartz - alpha (Rejected)'!E23)/('Schewartz - alpha (Rejected)'!B23+'Schewartz - alpha (Rejected)'!C23+'Schewartz - alpha (Rejected)'!D23+'Schewartz - alpha (Rejected)'!E23)</f>
        <v>0.99906846762925017</v>
      </c>
      <c r="C23" s="24">
        <f>'Schewartz - alpha (Rejected)'!B23/('Schewartz - alpha (Rejected)'!B23+'Schewartz - alpha (Rejected)'!C23)</f>
        <v>1</v>
      </c>
      <c r="D23" s="24">
        <f>'Schewartz - alpha (Rejected)'!E23/('Schewartz - alpha (Rejected)'!E23+'Schewartz - alpha (Rejected)'!D23)</f>
        <v>0.978494623655914</v>
      </c>
      <c r="E23" s="24">
        <f>'Schewartz - alpha (Rejected)'!B23/('Schewartz - alpha (Rejected)'!B23+'Schewartz - alpha (Rejected)'!D23)</f>
        <v>0.99902723735408561</v>
      </c>
      <c r="F23" s="25">
        <f>'Schewartz - alpha (Rejected)'!E23/('Schewartz - alpha (Rejected)'!E23+'Schewartz - alpha (Rejected)'!C23)</f>
        <v>1</v>
      </c>
      <c r="G23" s="23">
        <f>('Schewartz - alpha (Rejected)'!F23+'Schewartz - alpha (Rejected)'!I23)/('Schewartz - alpha (Rejected)'!F23+'Schewartz - alpha (Rejected)'!G23+'Schewartz - alpha (Rejected)'!H23+'Schewartz - alpha (Rejected)'!I23)</f>
        <v>0.92501164415463433</v>
      </c>
      <c r="H23" s="24">
        <f>'Schewartz - alpha (Rejected)'!F23/('Schewartz - alpha (Rejected)'!F23+'Schewartz - alpha (Rejected)'!G23)</f>
        <v>0.96153846153846156</v>
      </c>
      <c r="I23" s="24">
        <f>'Schewartz - alpha (Rejected)'!I23/('Schewartz - alpha (Rejected)'!I23+'Schewartz - alpha (Rejected)'!H23)</f>
        <v>0.11827956989247312</v>
      </c>
      <c r="J23" s="24">
        <f>'Schewartz - alpha (Rejected)'!F23/('Schewartz - alpha (Rejected)'!F23+'Schewartz - alpha (Rejected)'!H23)</f>
        <v>0.96013612056392805</v>
      </c>
      <c r="K23" s="25">
        <f>'Schewartz - alpha (Rejected)'!I23/('Schewartz - alpha (Rejected)'!I23+'Schewartz - alpha (Rejected)'!G23)</f>
        <v>0.12222222222222222</v>
      </c>
      <c r="L23" s="13">
        <f>('Schewartz - alpha (Rejected)'!J23+'Schewartz - alpha (Rejected)'!M23)/('Schewartz - alpha (Rejected)'!J23+'Schewartz - alpha (Rejected)'!K23+'Schewartz - alpha (Rejected)'!L23+'Schewartz - alpha (Rejected)'!M23)</f>
        <v>0.92734047508150907</v>
      </c>
      <c r="M23" s="13">
        <f>'Schewartz - alpha (Rejected)'!J23/('Schewartz - alpha (Rejected)'!J23+'Schewartz - alpha (Rejected)'!K23)</f>
        <v>0.96494644595910417</v>
      </c>
      <c r="N23" s="13">
        <f>'Schewartz - alpha (Rejected)'!M23/('Schewartz - alpha (Rejected)'!M23+'Schewartz - alpha (Rejected)'!L23)</f>
        <v>9.6774193548387094E-2</v>
      </c>
      <c r="O23" s="13">
        <f>'Schewartz - alpha (Rejected)'!J23/('Schewartz - alpha (Rejected)'!J23+'Schewartz - alpha (Rejected)'!L23)</f>
        <v>0.95934172313649568</v>
      </c>
      <c r="P23" s="13">
        <f>'Schewartz - alpha (Rejected)'!M23/('Schewartz - alpha (Rejected)'!M23+'Schewartz - alpha (Rejected)'!K23)</f>
        <v>0.1111111111111111</v>
      </c>
    </row>
    <row r="24" spans="1:16">
      <c r="A24" s="15">
        <v>219</v>
      </c>
      <c r="B24" s="23">
        <f>('Schewartz - alpha (Rejected)'!B24+'Schewartz - alpha (Rejected)'!E24)/('Schewartz - alpha (Rejected)'!B24+'Schewartz - alpha (Rejected)'!C24+'Schewartz - alpha (Rejected)'!D24+'Schewartz - alpha (Rejected)'!E24)</f>
        <v>0.99172932330827068</v>
      </c>
      <c r="C24" s="24">
        <f>'Schewartz - alpha (Rejected)'!B24/('Schewartz - alpha (Rejected)'!B24+'Schewartz - alpha (Rejected)'!C24)</f>
        <v>0.99690402476780182</v>
      </c>
      <c r="D24" s="24">
        <f>'Schewartz - alpha (Rejected)'!E24/('Schewartz - alpha (Rejected)'!E24+'Schewartz - alpha (Rejected)'!D24)</f>
        <v>0.81578947368421051</v>
      </c>
      <c r="E24" s="24">
        <f>'Schewartz - alpha (Rejected)'!B24/('Schewartz - alpha (Rejected)'!B24+'Schewartz - alpha (Rejected)'!D24)</f>
        <v>0.99459459459459465</v>
      </c>
      <c r="F24" s="25">
        <f>'Schewartz - alpha (Rejected)'!E24/('Schewartz - alpha (Rejected)'!E24+'Schewartz - alpha (Rejected)'!C24)</f>
        <v>0.88571428571428568</v>
      </c>
      <c r="G24" s="23">
        <f>('Schewartz - alpha (Rejected)'!F24+'Schewartz - alpha (Rejected)'!I24)/('Schewartz - alpha (Rejected)'!F24+'Schewartz - alpha (Rejected)'!G24+'Schewartz - alpha (Rejected)'!H24+'Schewartz - alpha (Rejected)'!I24)</f>
        <v>0.94962406015037593</v>
      </c>
      <c r="H24" s="24">
        <f>'Schewartz - alpha (Rejected)'!F24/('Schewartz - alpha (Rejected)'!F24+'Schewartz - alpha (Rejected)'!G24)</f>
        <v>0.97755417956656343</v>
      </c>
      <c r="I24" s="24">
        <f>'Schewartz - alpha (Rejected)'!I24/('Schewartz - alpha (Rejected)'!I24+'Schewartz - alpha (Rejected)'!H24)</f>
        <v>0</v>
      </c>
      <c r="J24" s="24">
        <f>'Schewartz - alpha (Rejected)'!F24/('Schewartz - alpha (Rejected)'!F24+'Schewartz - alpha (Rejected)'!H24)</f>
        <v>0.97079169869331283</v>
      </c>
      <c r="K24" s="25">
        <f>'Schewartz - alpha (Rejected)'!I24/('Schewartz - alpha (Rejected)'!I24+'Schewartz - alpha (Rejected)'!G24)</f>
        <v>0</v>
      </c>
      <c r="L24" s="13">
        <f>('Schewartz - alpha (Rejected)'!J24+'Schewartz - alpha (Rejected)'!M24)/('Schewartz - alpha (Rejected)'!J24+'Schewartz - alpha (Rejected)'!K24+'Schewartz - alpha (Rejected)'!L24+'Schewartz - alpha (Rejected)'!M24)</f>
        <v>0.97142857142857142</v>
      </c>
      <c r="M24" s="13">
        <f>'Schewartz - alpha (Rejected)'!J24/('Schewartz - alpha (Rejected)'!J24+'Schewartz - alpha (Rejected)'!K24)</f>
        <v>1</v>
      </c>
      <c r="N24" s="13">
        <f>'Schewartz - alpha (Rejected)'!M24/('Schewartz - alpha (Rejected)'!M24+'Schewartz - alpha (Rejected)'!L24)</f>
        <v>0</v>
      </c>
      <c r="O24" s="13">
        <f>'Schewartz - alpha (Rejected)'!J24/('Schewartz - alpha (Rejected)'!J24+'Schewartz - alpha (Rejected)'!L24)</f>
        <v>0.97142857142857142</v>
      </c>
      <c r="P24" s="14" t="s">
        <v>13</v>
      </c>
    </row>
    <row r="25" spans="1:16">
      <c r="A25" s="15">
        <v>220</v>
      </c>
      <c r="B25" s="23">
        <f>('Schewartz - alpha (Rejected)'!B25+'Schewartz - alpha (Rejected)'!E25)/('Schewartz - alpha (Rejected)'!B25+'Schewartz - alpha (Rejected)'!C25+'Schewartz - alpha (Rejected)'!D25+'Schewartz - alpha (Rejected)'!E25)</f>
        <v>1</v>
      </c>
      <c r="C25" s="24">
        <f>'Schewartz - alpha (Rejected)'!B25/('Schewartz - alpha (Rejected)'!B25+'Schewartz - alpha (Rejected)'!C25)</f>
        <v>1</v>
      </c>
      <c r="D25" s="24" t="s">
        <v>13</v>
      </c>
      <c r="E25" s="24">
        <f>'Schewartz - alpha (Rejected)'!B25/('Schewartz - alpha (Rejected)'!B25+'Schewartz - alpha (Rejected)'!D25)</f>
        <v>1</v>
      </c>
      <c r="F25" s="25" t="s">
        <v>13</v>
      </c>
      <c r="G25" s="23">
        <f>('Schewartz - alpha (Rejected)'!F25+'Schewartz - alpha (Rejected)'!I25)/('Schewartz - alpha (Rejected)'!F25+'Schewartz - alpha (Rejected)'!G25+'Schewartz - alpha (Rejected)'!H25+'Schewartz - alpha (Rejected)'!I25)</f>
        <v>0.99421009098428448</v>
      </c>
      <c r="H25" s="24">
        <f>'Schewartz - alpha (Rejected)'!F25/('Schewartz - alpha (Rejected)'!F25+'Schewartz - alpha (Rejected)'!G25)</f>
        <v>0.99421009098428448</v>
      </c>
      <c r="I25" s="24" t="s">
        <v>13</v>
      </c>
      <c r="J25" s="24">
        <f>'Schewartz - alpha (Rejected)'!F25/('Schewartz - alpha (Rejected)'!F25+'Schewartz - alpha (Rejected)'!H25)</f>
        <v>1</v>
      </c>
      <c r="K25" s="25">
        <f>'Schewartz - alpha (Rejected)'!I25/('Schewartz - alpha (Rejected)'!I25+'Schewartz - alpha (Rejected)'!G25)</f>
        <v>0</v>
      </c>
      <c r="L25" s="13">
        <f>('Schewartz - alpha (Rejected)'!J25+'Schewartz - alpha (Rejected)'!M25)/('Schewartz - alpha (Rejected)'!J25+'Schewartz - alpha (Rejected)'!K25+'Schewartz - alpha (Rejected)'!L25+'Schewartz - alpha (Rejected)'!M25)</f>
        <v>1</v>
      </c>
      <c r="M25" s="13">
        <f>'Schewartz - alpha (Rejected)'!J25/('Schewartz - alpha (Rejected)'!J25+'Schewartz - alpha (Rejected)'!K25)</f>
        <v>1</v>
      </c>
      <c r="N25" s="13" t="s">
        <v>13</v>
      </c>
      <c r="O25" s="13">
        <f>'Schewartz - alpha (Rejected)'!J25/('Schewartz - alpha (Rejected)'!J25+'Schewartz - alpha (Rejected)'!L25)</f>
        <v>1</v>
      </c>
      <c r="P25" s="14" t="s">
        <v>13</v>
      </c>
    </row>
    <row r="26" spans="1:16">
      <c r="A26" s="15">
        <v>221</v>
      </c>
      <c r="B26" s="23">
        <f>('Schewartz - alpha (Rejected)'!B26+'Schewartz - alpha (Rejected)'!E26)/('Schewartz - alpha (Rejected)'!B26+'Schewartz - alpha (Rejected)'!C26+'Schewartz - alpha (Rejected)'!D26+'Schewartz - alpha (Rejected)'!E26)</f>
        <v>0.9949141767323586</v>
      </c>
      <c r="C26" s="24">
        <f>'Schewartz - alpha (Rejected)'!B26/('Schewartz - alpha (Rejected)'!B26+'Schewartz - alpha (Rejected)'!C26)</f>
        <v>0.99533073929961091</v>
      </c>
      <c r="D26" s="24">
        <f>'Schewartz - alpha (Rejected)'!E26/('Schewartz - alpha (Rejected)'!E26+'Schewartz - alpha (Rejected)'!D26)</f>
        <v>0.99305555555555558</v>
      </c>
      <c r="E26" s="24">
        <f>'Schewartz - alpha (Rejected)'!B26/('Schewartz - alpha (Rejected)'!B26+'Schewartz - alpha (Rejected)'!D26)</f>
        <v>0.99843871975019516</v>
      </c>
      <c r="F26" s="25">
        <f>'Schewartz - alpha (Rejected)'!E26/('Schewartz - alpha (Rejected)'!E26+'Schewartz - alpha (Rejected)'!C26)</f>
        <v>0.97945205479452058</v>
      </c>
      <c r="G26" s="23">
        <f>('Schewartz - alpha (Rejected)'!F26+'Schewartz - alpha (Rejected)'!I26)/('Schewartz - alpha (Rejected)'!F26+'Schewartz - alpha (Rejected)'!G26+'Schewartz - alpha (Rejected)'!H26+'Schewartz - alpha (Rejected)'!I26)</f>
        <v>0.9949141767323586</v>
      </c>
      <c r="H26" s="24">
        <f>'Schewartz - alpha (Rejected)'!F26/('Schewartz - alpha (Rejected)'!F26+'Schewartz - alpha (Rejected)'!G26)</f>
        <v>1</v>
      </c>
      <c r="I26" s="24">
        <f>'Schewartz - alpha (Rejected)'!I26/('Schewartz - alpha (Rejected)'!I26+'Schewartz - alpha (Rejected)'!H26)</f>
        <v>0.97222222222222221</v>
      </c>
      <c r="J26" s="24">
        <f>'Schewartz - alpha (Rejected)'!F26/('Schewartz - alpha (Rejected)'!F26+'Schewartz - alpha (Rejected)'!H26)</f>
        <v>0.99381283836040213</v>
      </c>
      <c r="K26" s="25">
        <f>'Schewartz - alpha (Rejected)'!I26/('Schewartz - alpha (Rejected)'!I26+'Schewartz - alpha (Rejected)'!G26)</f>
        <v>1</v>
      </c>
      <c r="L26" s="13">
        <f>('Schewartz - alpha (Rejected)'!J26+'Schewartz - alpha (Rejected)'!M26)/('Schewartz - alpha (Rejected)'!J26+'Schewartz - alpha (Rejected)'!K26+'Schewartz - alpha (Rejected)'!L26+'Schewartz - alpha (Rejected)'!M26)</f>
        <v>0.99364272091544814</v>
      </c>
      <c r="M26" s="13">
        <f>'Schewartz - alpha (Rejected)'!J26/('Schewartz - alpha (Rejected)'!J26+'Schewartz - alpha (Rejected)'!K26)</f>
        <v>1</v>
      </c>
      <c r="N26" s="13">
        <f>'Schewartz - alpha (Rejected)'!M26/('Schewartz - alpha (Rejected)'!M26+'Schewartz - alpha (Rejected)'!L26)</f>
        <v>0.96527777777777779</v>
      </c>
      <c r="O26" s="13">
        <f>'Schewartz - alpha (Rejected)'!J26/('Schewartz - alpha (Rejected)'!J26+'Schewartz - alpha (Rejected)'!L26)</f>
        <v>0.99227799227799229</v>
      </c>
      <c r="P26" s="13">
        <f>'Schewartz - alpha (Rejected)'!M26/('Schewartz - alpha (Rejected)'!M26+'Schewartz - alpha (Rejected)'!K26)</f>
        <v>1</v>
      </c>
    </row>
    <row r="27" spans="1:16">
      <c r="A27" s="15">
        <v>223</v>
      </c>
      <c r="B27" s="23">
        <f>('Schewartz - alpha (Rejected)'!B27+'Schewartz - alpha (Rejected)'!E27)/('Schewartz - alpha (Rejected)'!B27+'Schewartz - alpha (Rejected)'!C27+'Schewartz - alpha (Rejected)'!D27+'Schewartz - alpha (Rejected)'!E27)</f>
        <v>0.86744043982895536</v>
      </c>
      <c r="C27" s="24">
        <f>'Schewartz - alpha (Rejected)'!B27/('Schewartz - alpha (Rejected)'!B27+'Schewartz - alpha (Rejected)'!C27)</f>
        <v>0.99688715953307394</v>
      </c>
      <c r="D27" s="24">
        <f>'Schewartz - alpha (Rejected)'!E27/('Schewartz - alpha (Rejected)'!E27+'Schewartz - alpha (Rejected)'!D27)</f>
        <v>0.39488636363636365</v>
      </c>
      <c r="E27" s="24">
        <f>'Schewartz - alpha (Rejected)'!B27/('Schewartz - alpha (Rejected)'!B27+'Schewartz - alpha (Rejected)'!D27)</f>
        <v>0.85742971887550201</v>
      </c>
      <c r="F27" s="25">
        <f>'Schewartz - alpha (Rejected)'!E27/('Schewartz - alpha (Rejected)'!E27+'Schewartz - alpha (Rejected)'!C27)</f>
        <v>0.97202797202797198</v>
      </c>
      <c r="G27" s="23">
        <f>('Schewartz - alpha (Rejected)'!F27+'Schewartz - alpha (Rejected)'!I27)/('Schewartz - alpha (Rejected)'!F27+'Schewartz - alpha (Rejected)'!G27+'Schewartz - alpha (Rejected)'!H27+'Schewartz - alpha (Rejected)'!I27)</f>
        <v>0.72021991447770306</v>
      </c>
      <c r="H27" s="24">
        <f>'Schewartz - alpha (Rejected)'!F27/('Schewartz - alpha (Rejected)'!F27+'Schewartz - alpha (Rejected)'!G27)</f>
        <v>0.86225680933852145</v>
      </c>
      <c r="I27" s="24">
        <f>'Schewartz - alpha (Rejected)'!I27/('Schewartz - alpha (Rejected)'!I27+'Schewartz - alpha (Rejected)'!H27)</f>
        <v>0.20170454545454544</v>
      </c>
      <c r="J27" s="24">
        <f>'Schewartz - alpha (Rejected)'!F27/('Schewartz - alpha (Rejected)'!F27+'Schewartz - alpha (Rejected)'!H27)</f>
        <v>0.79769618430525557</v>
      </c>
      <c r="K27" s="25">
        <f>'Schewartz - alpha (Rejected)'!I27/('Schewartz - alpha (Rejected)'!I27+'Schewartz - alpha (Rejected)'!G27)</f>
        <v>0.28629032258064518</v>
      </c>
      <c r="L27" s="13">
        <f>('Schewartz - alpha (Rejected)'!J27+'Schewartz - alpha (Rejected)'!M27)/('Schewartz - alpha (Rejected)'!J27+'Schewartz - alpha (Rejected)'!K27+'Schewartz - alpha (Rejected)'!L27+'Schewartz - alpha (Rejected)'!M27)</f>
        <v>0.78497251069028706</v>
      </c>
      <c r="M27" s="13">
        <f>'Schewartz - alpha (Rejected)'!J27/('Schewartz - alpha (Rejected)'!J27+'Schewartz - alpha (Rejected)'!K27)</f>
        <v>1</v>
      </c>
      <c r="N27" s="13">
        <f>'Schewartz - alpha (Rejected)'!M27/('Schewartz - alpha (Rejected)'!M27+'Schewartz - alpha (Rejected)'!L27)</f>
        <v>0</v>
      </c>
      <c r="O27" s="13">
        <f>'Schewartz - alpha (Rejected)'!J27/('Schewartz - alpha (Rejected)'!J27+'Schewartz - alpha (Rejected)'!L27)</f>
        <v>0.78497251069028706</v>
      </c>
      <c r="P27" s="14" t="s">
        <v>13</v>
      </c>
    </row>
    <row r="28" spans="1:16">
      <c r="A28" s="15">
        <v>228</v>
      </c>
      <c r="B28" s="23">
        <f>('Schewartz - alpha (Rejected)'!B28+'Schewartz - alpha (Rejected)'!E28)/('Schewartz - alpha (Rejected)'!B28+'Schewartz - alpha (Rejected)'!C28+'Schewartz - alpha (Rejected)'!D28+'Schewartz - alpha (Rejected)'!E28)</f>
        <v>0.98691301000769827</v>
      </c>
      <c r="C28" s="24">
        <f>'Schewartz - alpha (Rejected)'!B28/('Schewartz - alpha (Rejected)'!B28+'Schewartz - alpha (Rejected)'!C28)</f>
        <v>1</v>
      </c>
      <c r="D28" s="24">
        <f>'Schewartz - alpha (Rejected)'!E28/('Schewartz - alpha (Rejected)'!E28+'Schewartz - alpha (Rejected)'!D28)</f>
        <v>0.92672413793103448</v>
      </c>
      <c r="E28" s="24">
        <f>'Schewartz - alpha (Rejected)'!B28/('Schewartz - alpha (Rejected)'!B28+'Schewartz - alpha (Rejected)'!D28)</f>
        <v>0.98431734317343178</v>
      </c>
      <c r="F28" s="25">
        <f>'Schewartz - alpha (Rejected)'!E28/('Schewartz - alpha (Rejected)'!E28+'Schewartz - alpha (Rejected)'!C28)</f>
        <v>1</v>
      </c>
      <c r="G28" s="23">
        <f>('Schewartz - alpha (Rejected)'!F28+'Schewartz - alpha (Rejected)'!I28)/('Schewartz - alpha (Rejected)'!F28+'Schewartz - alpha (Rejected)'!G28+'Schewartz - alpha (Rejected)'!H28+'Schewartz - alpha (Rejected)'!I28)</f>
        <v>0.90916089299461122</v>
      </c>
      <c r="H28" s="24">
        <f>'Schewartz - alpha (Rejected)'!F28/('Schewartz - alpha (Rejected)'!F28+'Schewartz - alpha (Rejected)'!G28)</f>
        <v>0.94845360824742264</v>
      </c>
      <c r="I28" s="24">
        <f>'Schewartz - alpha (Rejected)'!I28/('Schewartz - alpha (Rejected)'!I28+'Schewartz - alpha (Rejected)'!H28)</f>
        <v>0.72844827586206895</v>
      </c>
      <c r="J28" s="24">
        <f>'Schewartz - alpha (Rejected)'!F28/('Schewartz - alpha (Rejected)'!F28+'Schewartz - alpha (Rejected)'!H28)</f>
        <v>0.94139534883720932</v>
      </c>
      <c r="K28" s="25">
        <f>'Schewartz - alpha (Rejected)'!I28/('Schewartz - alpha (Rejected)'!I28+'Schewartz - alpha (Rejected)'!G28)</f>
        <v>0.7544642857142857</v>
      </c>
      <c r="L28" s="13">
        <f>('Schewartz - alpha (Rejected)'!J28+'Schewartz - alpha (Rejected)'!M28)/('Schewartz - alpha (Rejected)'!J28+'Schewartz - alpha (Rejected)'!K28+'Schewartz - alpha (Rejected)'!L28+'Schewartz - alpha (Rejected)'!M28)</f>
        <v>0.89145496535796764</v>
      </c>
      <c r="M28" s="13">
        <f>'Schewartz - alpha (Rejected)'!J28/('Schewartz - alpha (Rejected)'!J28+'Schewartz - alpha (Rejected)'!K28)</f>
        <v>0.95407685098406747</v>
      </c>
      <c r="N28" s="13">
        <f>'Schewartz - alpha (Rejected)'!M28/('Schewartz - alpha (Rejected)'!M28+'Schewartz - alpha (Rejected)'!L28)</f>
        <v>0.60344827586206895</v>
      </c>
      <c r="O28" s="13">
        <f>'Schewartz - alpha (Rejected)'!J28/('Schewartz - alpha (Rejected)'!J28+'Schewartz - alpha (Rejected)'!L28)</f>
        <v>0.91711711711711708</v>
      </c>
      <c r="P28" s="13">
        <f>'Schewartz - alpha (Rejected)'!M28/('Schewartz - alpha (Rejected)'!M28+'Schewartz - alpha (Rejected)'!K28)</f>
        <v>0.7407407407407407</v>
      </c>
    </row>
    <row r="29" spans="1:16">
      <c r="A29" s="16">
        <v>233</v>
      </c>
      <c r="B29" s="26">
        <f>('Schewartz - alpha (Rejected)'!B29+'Schewartz - alpha (Rejected)'!E29)/('Schewartz - alpha (Rejected)'!B29+'Schewartz - alpha (Rejected)'!C29+'Schewartz - alpha (Rejected)'!D29+'Schewartz - alpha (Rejected)'!E29)</f>
        <v>0.99643402954661231</v>
      </c>
      <c r="C29" s="17">
        <f>'Schewartz - alpha (Rejected)'!B29/('Schewartz - alpha (Rejected)'!B29+'Schewartz - alpha (Rejected)'!C29)</f>
        <v>0.99930747922437668</v>
      </c>
      <c r="D29" s="17">
        <f>'Schewartz - alpha (Rejected)'!E29/('Schewartz - alpha (Rejected)'!E29+'Schewartz - alpha (Rejected)'!D29)</f>
        <v>0.98843930635838151</v>
      </c>
      <c r="E29" s="17">
        <f>'Schewartz - alpha (Rejected)'!B29/('Schewartz - alpha (Rejected)'!B29+'Schewartz - alpha (Rejected)'!D29)</f>
        <v>0.99585921325051763</v>
      </c>
      <c r="F29" s="27">
        <f>'Schewartz - alpha (Rejected)'!E29/('Schewartz - alpha (Rejected)'!E29+'Schewartz - alpha (Rejected)'!C29)</f>
        <v>0.99805447470817121</v>
      </c>
      <c r="G29" s="26">
        <f>('Schewartz - alpha (Rejected)'!F29+'Schewartz - alpha (Rejected)'!I29)/('Schewartz - alpha (Rejected)'!F29+'Schewartz - alpha (Rejected)'!G29+'Schewartz - alpha (Rejected)'!H29+'Schewartz - alpha (Rejected)'!I29)</f>
        <v>0.68721344880285273</v>
      </c>
      <c r="H29" s="17">
        <f>'Schewartz - alpha (Rejected)'!F29/('Schewartz - alpha (Rejected)'!F29+'Schewartz - alpha (Rejected)'!G29)</f>
        <v>0.78947368421052633</v>
      </c>
      <c r="I29" s="17">
        <f>'Schewartz - alpha (Rejected)'!I29/('Schewartz - alpha (Rejected)'!I29+'Schewartz - alpha (Rejected)'!H29)</f>
        <v>0.40269749518304432</v>
      </c>
      <c r="J29" s="17">
        <f>'Schewartz - alpha (Rejected)'!F29/('Schewartz - alpha (Rejected)'!F29+'Schewartz - alpha (Rejected)'!H29)</f>
        <v>0.78620689655172415</v>
      </c>
      <c r="K29" s="27">
        <f>'Schewartz - alpha (Rejected)'!I29/('Schewartz - alpha (Rejected)'!I29+'Schewartz - alpha (Rejected)'!G29)</f>
        <v>0.40740740740740738</v>
      </c>
      <c r="L29" s="17">
        <f>('Schewartz - alpha (Rejected)'!J29+'Schewartz - alpha (Rejected)'!M29)/('Schewartz - alpha (Rejected)'!J29+'Schewartz - alpha (Rejected)'!K29+'Schewartz - alpha (Rejected)'!L29+'Schewartz - alpha (Rejected)'!M29)</f>
        <v>0.6887417218543046</v>
      </c>
      <c r="M29" s="17">
        <f>'Schewartz - alpha (Rejected)'!J29/('Schewartz - alpha (Rejected)'!J29+'Schewartz - alpha (Rejected)'!K29)</f>
        <v>0.7936288088642659</v>
      </c>
      <c r="N29" s="17">
        <f>'Schewartz - alpha (Rejected)'!M29/('Schewartz - alpha (Rejected)'!M29+'Schewartz - alpha (Rejected)'!L29)</f>
        <v>0.39691714836223507</v>
      </c>
      <c r="O29" s="17">
        <f>'Schewartz - alpha (Rejected)'!J29/('Schewartz - alpha (Rejected)'!J29+'Schewartz - alpha (Rejected)'!L29)</f>
        <v>0.78546949965729951</v>
      </c>
      <c r="P29" s="17">
        <f>'Schewartz - alpha (Rejected)'!M29/('Schewartz - alpha (Rejected)'!M29+'Schewartz - alpha (Rejected)'!K29)</f>
        <v>0.40873015873015872</v>
      </c>
    </row>
    <row r="30" spans="1:16">
      <c r="A30" s="18" t="s">
        <v>14</v>
      </c>
      <c r="B30" s="19">
        <f>AVERAGE(B3:B29)</f>
        <v>0.9778500070996935</v>
      </c>
      <c r="C30" s="19">
        <f t="shared" ref="C30:P30" si="0">AVERAGE(C3:C29)</f>
        <v>0.99397980645179473</v>
      </c>
      <c r="D30" s="19">
        <f t="shared" si="0"/>
        <v>0.81557912814972822</v>
      </c>
      <c r="E30" s="19">
        <f t="shared" si="0"/>
        <v>0.98149444272130271</v>
      </c>
      <c r="F30" s="19">
        <f t="shared" si="0"/>
        <v>0.82732856017262735</v>
      </c>
      <c r="G30" s="19">
        <f t="shared" si="0"/>
        <v>0.90670665284612539</v>
      </c>
      <c r="H30" s="19">
        <f t="shared" si="0"/>
        <v>0.94351182596173522</v>
      </c>
      <c r="I30" s="19">
        <f t="shared" si="0"/>
        <v>0.4317320343748961</v>
      </c>
      <c r="J30" s="19">
        <f t="shared" si="0"/>
        <v>0.93800496246183585</v>
      </c>
      <c r="K30" s="19">
        <f t="shared" si="0"/>
        <v>0.4125059328669281</v>
      </c>
      <c r="L30" s="19">
        <f t="shared" si="0"/>
        <v>0.91051161394525681</v>
      </c>
      <c r="M30" s="19">
        <f t="shared" si="0"/>
        <v>0.95702493140656508</v>
      </c>
      <c r="N30" s="19">
        <f t="shared" si="0"/>
        <v>0.36562224117202058</v>
      </c>
      <c r="O30" s="19">
        <f t="shared" si="0"/>
        <v>0.93120018858218478</v>
      </c>
      <c r="P30" s="19">
        <f t="shared" si="0"/>
        <v>0.5044605083711724</v>
      </c>
    </row>
  </sheetData>
  <mergeCells count="3">
    <mergeCell ref="B1:F1"/>
    <mergeCell ref="G1:K1"/>
    <mergeCell ref="L1:P1"/>
  </mergeCells>
  <phoneticPr fontId="6" type="noConversion"/>
  <pageMargins left="0.75" right="0.75" top="1" bottom="1" header="0.5" footer="0.5"/>
  <pageSetup paperSize="9" scale="71" orientation="landscape" horizontalDpi="4294967292" verticalDpi="4294967292"/>
  <rowBreaks count="1" manualBreakCount="1">
    <brk id="30" max="16383" man="1"/>
  </rowBreaks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E23" sqref="B23:E23"/>
    </sheetView>
  </sheetViews>
  <sheetFormatPr baseColWidth="10" defaultRowHeight="15" x14ac:dyDescent="0"/>
  <cols>
    <col min="1" max="1" width="7" bestFit="1" customWidth="1"/>
    <col min="2" max="2" width="16" bestFit="1" customWidth="1"/>
    <col min="3" max="3" width="13.6640625" bestFit="1" customWidth="1"/>
    <col min="4" max="4" width="13.1640625" bestFit="1" customWidth="1"/>
    <col min="5" max="5" width="10.6640625" bestFit="1" customWidth="1"/>
    <col min="6" max="6" width="16" bestFit="1" customWidth="1"/>
    <col min="7" max="7" width="13.6640625" bestFit="1" customWidth="1"/>
    <col min="8" max="8" width="13.1640625" bestFit="1" customWidth="1"/>
    <col min="9" max="9" width="10.6640625" bestFit="1" customWidth="1"/>
    <col min="10" max="10" width="16" bestFit="1" customWidth="1"/>
    <col min="11" max="11" width="13.6640625" bestFit="1" customWidth="1"/>
    <col min="12" max="12" width="13.1640625" bestFit="1" customWidth="1"/>
    <col min="13" max="13" width="10.6640625" bestFit="1" customWidth="1"/>
  </cols>
  <sheetData>
    <row r="1" spans="1:13" ht="30">
      <c r="B1" s="31" t="s">
        <v>2</v>
      </c>
      <c r="C1" s="31"/>
      <c r="D1" s="31"/>
      <c r="E1" s="31"/>
      <c r="F1" s="31" t="s">
        <v>3</v>
      </c>
      <c r="G1" s="31"/>
      <c r="H1" s="31"/>
      <c r="I1" s="31"/>
      <c r="J1" s="31" t="s">
        <v>4</v>
      </c>
      <c r="K1" s="31"/>
      <c r="L1" s="31"/>
      <c r="M1" s="31"/>
    </row>
    <row r="2" spans="1:13">
      <c r="A2" s="9" t="s">
        <v>12</v>
      </c>
      <c r="B2" s="10" t="s">
        <v>5</v>
      </c>
      <c r="C2" s="10" t="s">
        <v>6</v>
      </c>
      <c r="D2" s="10" t="s">
        <v>7</v>
      </c>
      <c r="E2" s="9" t="s">
        <v>8</v>
      </c>
      <c r="F2" s="11" t="s">
        <v>5</v>
      </c>
      <c r="G2" s="10" t="s">
        <v>6</v>
      </c>
      <c r="H2" s="10" t="s">
        <v>7</v>
      </c>
      <c r="I2" s="9" t="s">
        <v>8</v>
      </c>
      <c r="J2" s="10" t="s">
        <v>5</v>
      </c>
      <c r="K2" s="10" t="s">
        <v>6</v>
      </c>
      <c r="L2" s="10" t="s">
        <v>7</v>
      </c>
      <c r="M2" s="10" t="s">
        <v>8</v>
      </c>
    </row>
    <row r="3" spans="1:13">
      <c r="A3" s="2">
        <v>100</v>
      </c>
      <c r="B3" s="3">
        <v>1436</v>
      </c>
      <c r="C3" s="4">
        <v>0</v>
      </c>
      <c r="D3" s="4">
        <v>0</v>
      </c>
      <c r="E3" s="5">
        <v>0</v>
      </c>
      <c r="F3" s="3">
        <v>1419</v>
      </c>
      <c r="G3" s="4">
        <v>17</v>
      </c>
      <c r="H3" s="4">
        <v>0</v>
      </c>
      <c r="I3" s="5">
        <v>0</v>
      </c>
      <c r="J3" s="3">
        <v>1436</v>
      </c>
      <c r="K3" s="4">
        <v>0</v>
      </c>
      <c r="L3" s="4">
        <v>0</v>
      </c>
      <c r="M3" s="5">
        <v>0</v>
      </c>
    </row>
    <row r="4" spans="1:13">
      <c r="A4" s="2">
        <v>105</v>
      </c>
      <c r="B4" s="6">
        <v>1603</v>
      </c>
      <c r="C4" s="7">
        <v>15</v>
      </c>
      <c r="D4" s="7">
        <v>5</v>
      </c>
      <c r="E4" s="8">
        <v>18</v>
      </c>
      <c r="F4" s="6">
        <v>1589</v>
      </c>
      <c r="G4" s="7">
        <v>29</v>
      </c>
      <c r="H4" s="7">
        <v>0</v>
      </c>
      <c r="I4" s="8">
        <v>23</v>
      </c>
      <c r="J4" s="6">
        <v>1613</v>
      </c>
      <c r="K4" s="7">
        <v>5</v>
      </c>
      <c r="L4" s="7">
        <v>4</v>
      </c>
      <c r="M4" s="8">
        <v>19</v>
      </c>
    </row>
    <row r="5" spans="1:13">
      <c r="A5" s="2">
        <v>106</v>
      </c>
      <c r="B5" s="6">
        <v>1017</v>
      </c>
      <c r="C5" s="7">
        <v>4</v>
      </c>
      <c r="D5" s="7">
        <v>25</v>
      </c>
      <c r="E5" s="8">
        <v>254</v>
      </c>
      <c r="F5" s="6">
        <v>1019</v>
      </c>
      <c r="G5" s="7">
        <v>2</v>
      </c>
      <c r="H5" s="7">
        <v>24</v>
      </c>
      <c r="I5" s="8">
        <v>255</v>
      </c>
      <c r="J5" s="6">
        <v>1021</v>
      </c>
      <c r="K5" s="7">
        <v>0</v>
      </c>
      <c r="L5" s="7">
        <v>71</v>
      </c>
      <c r="M5" s="8">
        <v>208</v>
      </c>
    </row>
    <row r="6" spans="1:13">
      <c r="A6" s="2">
        <v>108</v>
      </c>
      <c r="B6" s="6">
        <v>1100</v>
      </c>
      <c r="C6" s="7">
        <v>1</v>
      </c>
      <c r="D6" s="7">
        <v>9</v>
      </c>
      <c r="E6" s="8">
        <v>1</v>
      </c>
      <c r="F6" s="6">
        <v>1098</v>
      </c>
      <c r="G6" s="7">
        <v>3</v>
      </c>
      <c r="H6" s="7">
        <v>10</v>
      </c>
      <c r="I6" s="8">
        <v>0</v>
      </c>
      <c r="J6" s="6">
        <v>1101</v>
      </c>
      <c r="K6" s="7">
        <v>0</v>
      </c>
      <c r="L6" s="7">
        <v>10</v>
      </c>
      <c r="M6" s="8">
        <v>0</v>
      </c>
    </row>
    <row r="7" spans="1:13">
      <c r="A7" s="2">
        <v>109</v>
      </c>
      <c r="B7" s="6">
        <v>1591</v>
      </c>
      <c r="C7" s="7">
        <v>0</v>
      </c>
      <c r="D7" s="7">
        <v>7</v>
      </c>
      <c r="E7" s="8">
        <v>16</v>
      </c>
      <c r="F7" s="6">
        <v>1591</v>
      </c>
      <c r="G7" s="7">
        <v>0</v>
      </c>
      <c r="H7" s="7">
        <v>0</v>
      </c>
      <c r="I7" s="8">
        <v>23</v>
      </c>
      <c r="J7" s="6">
        <v>1591</v>
      </c>
      <c r="K7" s="7">
        <v>0</v>
      </c>
      <c r="L7" s="7">
        <v>0</v>
      </c>
      <c r="M7" s="8">
        <v>23</v>
      </c>
    </row>
    <row r="8" spans="1:13">
      <c r="A8" s="2">
        <v>113</v>
      </c>
      <c r="B8" s="6">
        <v>1141</v>
      </c>
      <c r="C8" s="7">
        <v>0</v>
      </c>
      <c r="D8" s="7">
        <v>0</v>
      </c>
      <c r="E8" s="8">
        <v>0</v>
      </c>
      <c r="F8" s="6">
        <v>1141</v>
      </c>
      <c r="G8" s="7">
        <v>0</v>
      </c>
      <c r="H8" s="7">
        <v>0</v>
      </c>
      <c r="I8" s="8">
        <v>0</v>
      </c>
      <c r="J8" s="6">
        <v>1141</v>
      </c>
      <c r="K8" s="7">
        <v>0</v>
      </c>
      <c r="L8" s="7">
        <v>0</v>
      </c>
      <c r="M8" s="8">
        <v>0</v>
      </c>
    </row>
    <row r="9" spans="1:13">
      <c r="A9" s="2">
        <v>114</v>
      </c>
      <c r="B9" s="6">
        <v>1152</v>
      </c>
      <c r="C9" s="7">
        <v>0</v>
      </c>
      <c r="D9" s="7">
        <v>8</v>
      </c>
      <c r="E9" s="8">
        <v>22</v>
      </c>
      <c r="F9" s="6">
        <v>1119</v>
      </c>
      <c r="G9" s="7">
        <v>33</v>
      </c>
      <c r="H9" s="7">
        <v>26</v>
      </c>
      <c r="I9" s="8">
        <v>4</v>
      </c>
      <c r="J9" s="6">
        <v>1124</v>
      </c>
      <c r="K9" s="7">
        <v>28</v>
      </c>
      <c r="L9" s="7">
        <v>26</v>
      </c>
      <c r="M9" s="8">
        <v>4</v>
      </c>
    </row>
    <row r="10" spans="1:13">
      <c r="A10" s="2">
        <v>116</v>
      </c>
      <c r="B10" s="6">
        <v>1446</v>
      </c>
      <c r="C10" s="7">
        <v>0</v>
      </c>
      <c r="D10" s="7">
        <v>77</v>
      </c>
      <c r="E10" s="8">
        <v>10</v>
      </c>
      <c r="F10" s="6">
        <v>1378</v>
      </c>
      <c r="G10" s="7">
        <v>68</v>
      </c>
      <c r="H10" s="7">
        <v>36</v>
      </c>
      <c r="I10" s="8">
        <v>51</v>
      </c>
      <c r="J10" s="6">
        <v>1384</v>
      </c>
      <c r="K10" s="7">
        <v>62</v>
      </c>
      <c r="L10" s="7">
        <v>36</v>
      </c>
      <c r="M10" s="8">
        <v>51</v>
      </c>
    </row>
    <row r="11" spans="1:13">
      <c r="A11" s="2">
        <v>118</v>
      </c>
      <c r="B11" s="6">
        <v>1380</v>
      </c>
      <c r="C11" s="7">
        <v>2</v>
      </c>
      <c r="D11" s="7">
        <v>6</v>
      </c>
      <c r="E11" s="8">
        <v>3</v>
      </c>
      <c r="F11" s="6">
        <v>1319</v>
      </c>
      <c r="G11" s="7">
        <v>63</v>
      </c>
      <c r="H11" s="7">
        <v>9</v>
      </c>
      <c r="I11" s="8">
        <v>0</v>
      </c>
      <c r="J11" s="6">
        <v>1336</v>
      </c>
      <c r="K11" s="7">
        <v>46</v>
      </c>
      <c r="L11" s="7">
        <v>9</v>
      </c>
      <c r="M11" s="8">
        <v>0</v>
      </c>
    </row>
    <row r="12" spans="1:13">
      <c r="A12" s="2">
        <v>119</v>
      </c>
      <c r="B12" s="6">
        <v>994</v>
      </c>
      <c r="C12" s="7">
        <v>0</v>
      </c>
      <c r="D12" s="7">
        <v>28</v>
      </c>
      <c r="E12" s="8">
        <v>256</v>
      </c>
      <c r="F12" s="6">
        <v>993</v>
      </c>
      <c r="G12" s="7">
        <v>1</v>
      </c>
      <c r="H12" s="7">
        <v>0</v>
      </c>
      <c r="I12" s="8">
        <v>284</v>
      </c>
      <c r="J12" s="6">
        <v>994</v>
      </c>
      <c r="K12" s="7">
        <v>0</v>
      </c>
      <c r="L12" s="7">
        <v>0</v>
      </c>
      <c r="M12" s="8">
        <v>284</v>
      </c>
    </row>
    <row r="13" spans="1:13">
      <c r="A13" s="2">
        <v>200</v>
      </c>
      <c r="B13" s="6">
        <v>998</v>
      </c>
      <c r="C13" s="7">
        <v>115</v>
      </c>
      <c r="D13" s="7">
        <v>2</v>
      </c>
      <c r="E13" s="8">
        <v>563</v>
      </c>
      <c r="F13" s="6">
        <v>868</v>
      </c>
      <c r="G13" s="7">
        <v>245</v>
      </c>
      <c r="H13" s="7">
        <v>276</v>
      </c>
      <c r="I13" s="8">
        <v>289</v>
      </c>
      <c r="J13" s="6">
        <v>883</v>
      </c>
      <c r="K13" s="7">
        <v>230</v>
      </c>
      <c r="L13" s="7">
        <v>295</v>
      </c>
      <c r="M13" s="8">
        <v>270</v>
      </c>
    </row>
    <row r="14" spans="1:13">
      <c r="A14" s="2">
        <v>201</v>
      </c>
      <c r="B14" s="6">
        <v>817</v>
      </c>
      <c r="C14" s="7">
        <v>0</v>
      </c>
      <c r="D14" s="7">
        <v>197</v>
      </c>
      <c r="E14" s="8">
        <v>0</v>
      </c>
      <c r="F14" s="6">
        <v>817</v>
      </c>
      <c r="G14" s="7">
        <v>0</v>
      </c>
      <c r="H14" s="7">
        <v>197</v>
      </c>
      <c r="I14" s="8">
        <v>0</v>
      </c>
      <c r="J14" s="6">
        <v>817</v>
      </c>
      <c r="K14" s="7">
        <v>0</v>
      </c>
      <c r="L14" s="7">
        <v>197</v>
      </c>
      <c r="M14" s="8">
        <v>0</v>
      </c>
    </row>
    <row r="15" spans="1:13">
      <c r="A15" s="2">
        <v>202</v>
      </c>
      <c r="B15" s="6">
        <v>1248</v>
      </c>
      <c r="C15" s="7">
        <v>0</v>
      </c>
      <c r="D15" s="7">
        <v>10</v>
      </c>
      <c r="E15" s="8">
        <v>4</v>
      </c>
      <c r="F15" s="6">
        <v>1069</v>
      </c>
      <c r="G15" s="7">
        <v>179</v>
      </c>
      <c r="H15" s="7">
        <v>12</v>
      </c>
      <c r="I15" s="8">
        <v>2</v>
      </c>
      <c r="J15" s="6">
        <v>1236</v>
      </c>
      <c r="K15" s="7">
        <v>12</v>
      </c>
      <c r="L15" s="7">
        <v>13</v>
      </c>
      <c r="M15" s="8">
        <v>1</v>
      </c>
    </row>
    <row r="16" spans="1:13">
      <c r="A16" s="2">
        <v>203</v>
      </c>
      <c r="B16" s="6">
        <v>1521</v>
      </c>
      <c r="C16" s="7">
        <v>110</v>
      </c>
      <c r="D16" s="7">
        <v>18</v>
      </c>
      <c r="E16" s="8">
        <v>282</v>
      </c>
      <c r="F16" s="6">
        <v>1630</v>
      </c>
      <c r="G16" s="7">
        <v>1</v>
      </c>
      <c r="H16" s="7">
        <v>179</v>
      </c>
      <c r="I16" s="8">
        <v>121</v>
      </c>
      <c r="J16" s="6">
        <v>1631</v>
      </c>
      <c r="K16" s="7">
        <v>0</v>
      </c>
      <c r="L16" s="7">
        <v>300</v>
      </c>
      <c r="M16" s="8">
        <v>0</v>
      </c>
    </row>
    <row r="17" spans="1:13">
      <c r="A17" s="2">
        <v>207</v>
      </c>
      <c r="B17" s="6">
        <v>673</v>
      </c>
      <c r="C17" s="7">
        <v>617</v>
      </c>
      <c r="D17" s="7">
        <v>0</v>
      </c>
      <c r="E17" s="8">
        <v>0</v>
      </c>
      <c r="F17" s="6">
        <v>1270</v>
      </c>
      <c r="G17" s="7">
        <v>20</v>
      </c>
      <c r="H17" s="7">
        <v>0</v>
      </c>
      <c r="I17" s="8">
        <v>0</v>
      </c>
      <c r="J17" s="6">
        <v>1216</v>
      </c>
      <c r="K17" s="7">
        <v>74</v>
      </c>
      <c r="L17" s="7">
        <v>0</v>
      </c>
      <c r="M17" s="8">
        <v>0</v>
      </c>
    </row>
    <row r="18" spans="1:13">
      <c r="A18" s="2">
        <v>208</v>
      </c>
      <c r="B18" s="6">
        <v>991</v>
      </c>
      <c r="C18" s="7">
        <v>1</v>
      </c>
      <c r="D18" s="7">
        <v>6</v>
      </c>
      <c r="E18" s="8">
        <v>626</v>
      </c>
      <c r="F18" s="6">
        <v>626</v>
      </c>
      <c r="G18" s="7">
        <v>366</v>
      </c>
      <c r="H18" s="7">
        <v>328</v>
      </c>
      <c r="I18" s="8">
        <v>304</v>
      </c>
      <c r="J18" s="6">
        <v>631</v>
      </c>
      <c r="K18" s="7">
        <v>361</v>
      </c>
      <c r="L18" s="7">
        <v>334</v>
      </c>
      <c r="M18" s="8">
        <v>298</v>
      </c>
    </row>
    <row r="19" spans="1:13">
      <c r="A19" s="2">
        <v>209</v>
      </c>
      <c r="B19" s="6">
        <v>1612</v>
      </c>
      <c r="C19" s="7">
        <v>29</v>
      </c>
      <c r="D19" s="7">
        <v>1</v>
      </c>
      <c r="E19" s="8">
        <v>0</v>
      </c>
      <c r="F19" s="6">
        <v>1641</v>
      </c>
      <c r="G19" s="7">
        <v>0</v>
      </c>
      <c r="H19" s="7">
        <v>1</v>
      </c>
      <c r="I19" s="8">
        <v>0</v>
      </c>
      <c r="J19" s="6">
        <v>1641</v>
      </c>
      <c r="K19" s="7">
        <v>0</v>
      </c>
      <c r="L19" s="7">
        <v>1</v>
      </c>
      <c r="M19" s="8">
        <v>0</v>
      </c>
    </row>
    <row r="20" spans="1:13">
      <c r="A20" s="2">
        <v>210</v>
      </c>
      <c r="B20" s="6">
        <v>1551</v>
      </c>
      <c r="C20" s="7">
        <v>2</v>
      </c>
      <c r="D20" s="7">
        <v>15</v>
      </c>
      <c r="E20" s="8">
        <v>108</v>
      </c>
      <c r="F20" s="6">
        <v>1464</v>
      </c>
      <c r="G20" s="7">
        <v>89</v>
      </c>
      <c r="H20" s="7">
        <v>91</v>
      </c>
      <c r="I20" s="8">
        <v>32</v>
      </c>
      <c r="J20" s="6">
        <v>1485</v>
      </c>
      <c r="K20" s="7">
        <v>68</v>
      </c>
      <c r="L20" s="7">
        <v>98</v>
      </c>
      <c r="M20" s="8">
        <v>25</v>
      </c>
    </row>
    <row r="21" spans="1:13">
      <c r="A21" s="2">
        <v>213</v>
      </c>
      <c r="B21" s="6">
        <v>1679</v>
      </c>
      <c r="C21" s="7">
        <v>1</v>
      </c>
      <c r="D21" s="7">
        <v>5</v>
      </c>
      <c r="E21" s="8">
        <v>150</v>
      </c>
      <c r="F21" s="6">
        <v>1520</v>
      </c>
      <c r="G21" s="7">
        <v>160</v>
      </c>
      <c r="H21" s="7">
        <v>136</v>
      </c>
      <c r="I21" s="8">
        <v>19</v>
      </c>
      <c r="J21" s="6">
        <v>1532</v>
      </c>
      <c r="K21" s="7">
        <v>148</v>
      </c>
      <c r="L21" s="7">
        <v>136</v>
      </c>
      <c r="M21" s="8">
        <v>19</v>
      </c>
    </row>
    <row r="22" spans="1:13">
      <c r="A22" s="2">
        <v>214</v>
      </c>
      <c r="B22" s="6">
        <v>1269</v>
      </c>
      <c r="C22" s="7">
        <v>1</v>
      </c>
      <c r="D22" s="7">
        <v>5</v>
      </c>
      <c r="E22" s="8">
        <v>160</v>
      </c>
      <c r="F22" s="6">
        <v>1269</v>
      </c>
      <c r="G22" s="7">
        <v>1</v>
      </c>
      <c r="H22" s="7">
        <v>8</v>
      </c>
      <c r="I22" s="8">
        <v>157</v>
      </c>
      <c r="J22" s="6">
        <v>1270</v>
      </c>
      <c r="K22" s="7">
        <v>0</v>
      </c>
      <c r="L22" s="7">
        <v>48</v>
      </c>
      <c r="M22" s="8">
        <v>117</v>
      </c>
    </row>
    <row r="23" spans="1:13">
      <c r="A23" s="2">
        <v>215</v>
      </c>
      <c r="B23" s="6">
        <v>2054</v>
      </c>
      <c r="C23" s="7">
        <v>0</v>
      </c>
      <c r="D23" s="7">
        <v>2</v>
      </c>
      <c r="E23" s="8">
        <v>91</v>
      </c>
      <c r="F23" s="6">
        <v>1975</v>
      </c>
      <c r="G23" s="7">
        <v>79</v>
      </c>
      <c r="H23" s="7">
        <v>82</v>
      </c>
      <c r="I23" s="8">
        <v>11</v>
      </c>
      <c r="J23" s="6">
        <v>1982</v>
      </c>
      <c r="K23" s="7">
        <v>72</v>
      </c>
      <c r="L23" s="7">
        <v>84</v>
      </c>
      <c r="M23" s="8">
        <v>9</v>
      </c>
    </row>
    <row r="24" spans="1:13">
      <c r="A24" s="2">
        <v>219</v>
      </c>
      <c r="B24" s="6">
        <v>1292</v>
      </c>
      <c r="C24" s="7">
        <v>0</v>
      </c>
      <c r="D24" s="7">
        <v>12</v>
      </c>
      <c r="E24" s="8">
        <v>26</v>
      </c>
      <c r="F24" s="6">
        <v>1263</v>
      </c>
      <c r="G24" s="7">
        <v>29</v>
      </c>
      <c r="H24" s="7">
        <v>38</v>
      </c>
      <c r="I24" s="8">
        <v>0</v>
      </c>
      <c r="J24" s="6">
        <v>1292</v>
      </c>
      <c r="K24" s="7">
        <v>0</v>
      </c>
      <c r="L24" s="7">
        <v>38</v>
      </c>
      <c r="M24" s="8">
        <v>0</v>
      </c>
    </row>
    <row r="25" spans="1:13">
      <c r="A25" s="2">
        <v>220</v>
      </c>
      <c r="B25" s="6">
        <v>1209</v>
      </c>
      <c r="C25" s="7">
        <v>0</v>
      </c>
      <c r="D25" s="7">
        <v>0</v>
      </c>
      <c r="E25" s="8">
        <v>0</v>
      </c>
      <c r="F25" s="6">
        <v>1202</v>
      </c>
      <c r="G25" s="7">
        <v>7</v>
      </c>
      <c r="H25" s="7">
        <v>0</v>
      </c>
      <c r="I25" s="8">
        <v>0</v>
      </c>
      <c r="J25" s="6">
        <v>1209</v>
      </c>
      <c r="K25" s="7">
        <v>0</v>
      </c>
      <c r="L25" s="7">
        <v>0</v>
      </c>
      <c r="M25" s="8">
        <v>0</v>
      </c>
    </row>
    <row r="26" spans="1:13">
      <c r="A26" s="2">
        <v>221</v>
      </c>
      <c r="B26" s="6">
        <v>1285</v>
      </c>
      <c r="C26" s="7">
        <v>0</v>
      </c>
      <c r="D26" s="7">
        <v>10</v>
      </c>
      <c r="E26" s="8">
        <v>278</v>
      </c>
      <c r="F26" s="6">
        <v>1285</v>
      </c>
      <c r="G26" s="7">
        <v>0</v>
      </c>
      <c r="H26" s="7">
        <v>8</v>
      </c>
      <c r="I26" s="8">
        <v>280</v>
      </c>
      <c r="J26" s="6">
        <v>1285</v>
      </c>
      <c r="K26" s="7">
        <v>0</v>
      </c>
      <c r="L26" s="7">
        <v>10</v>
      </c>
      <c r="M26" s="8">
        <v>278</v>
      </c>
    </row>
    <row r="27" spans="1:13">
      <c r="A27" s="2">
        <v>223</v>
      </c>
      <c r="B27" s="6">
        <v>1242</v>
      </c>
      <c r="C27" s="7">
        <v>43</v>
      </c>
      <c r="D27" s="7">
        <v>62</v>
      </c>
      <c r="E27" s="8">
        <v>290</v>
      </c>
      <c r="F27" s="6">
        <v>1108</v>
      </c>
      <c r="G27" s="7">
        <v>177</v>
      </c>
      <c r="H27" s="7">
        <v>281</v>
      </c>
      <c r="I27" s="8">
        <v>71</v>
      </c>
      <c r="J27" s="6">
        <v>1285</v>
      </c>
      <c r="K27" s="7">
        <v>0</v>
      </c>
      <c r="L27" s="7">
        <v>352</v>
      </c>
      <c r="M27" s="8">
        <v>0</v>
      </c>
    </row>
    <row r="28" spans="1:13">
      <c r="A28" s="2">
        <v>228</v>
      </c>
      <c r="B28" s="6">
        <v>1063</v>
      </c>
      <c r="C28" s="7">
        <v>4</v>
      </c>
      <c r="D28" s="7">
        <v>3</v>
      </c>
      <c r="E28" s="8">
        <v>229</v>
      </c>
      <c r="F28" s="6">
        <v>1012</v>
      </c>
      <c r="G28" s="7">
        <v>55</v>
      </c>
      <c r="H28" s="7">
        <v>63</v>
      </c>
      <c r="I28" s="8">
        <v>169</v>
      </c>
      <c r="J28" s="6">
        <v>1018</v>
      </c>
      <c r="K28" s="7">
        <v>49</v>
      </c>
      <c r="L28" s="7">
        <v>92</v>
      </c>
      <c r="M28" s="8">
        <v>140</v>
      </c>
    </row>
    <row r="29" spans="1:13">
      <c r="A29" s="2">
        <v>233</v>
      </c>
      <c r="B29" s="6">
        <v>1439</v>
      </c>
      <c r="C29" s="7">
        <v>5</v>
      </c>
      <c r="D29" s="7">
        <v>3</v>
      </c>
      <c r="E29" s="8">
        <v>516</v>
      </c>
      <c r="F29" s="6">
        <v>1140</v>
      </c>
      <c r="G29" s="7">
        <v>304</v>
      </c>
      <c r="H29" s="7">
        <v>310</v>
      </c>
      <c r="I29" s="8">
        <v>209</v>
      </c>
      <c r="J29" s="6">
        <v>1146</v>
      </c>
      <c r="K29" s="7">
        <v>298</v>
      </c>
      <c r="L29" s="7">
        <v>313</v>
      </c>
      <c r="M29" s="8">
        <v>206</v>
      </c>
    </row>
    <row r="31" spans="1:13">
      <c r="A31" s="1"/>
    </row>
    <row r="32" spans="1:13">
      <c r="A32" s="1"/>
    </row>
    <row r="33" spans="1:1">
      <c r="A33" s="1"/>
    </row>
    <row r="35" spans="1:1">
      <c r="A35" s="1"/>
    </row>
    <row r="36" spans="1:1">
      <c r="A36" s="1"/>
    </row>
    <row r="37" spans="1:1">
      <c r="A37" s="1"/>
    </row>
    <row r="39" spans="1:1">
      <c r="A39" s="1"/>
    </row>
    <row r="40" spans="1:1">
      <c r="A40" s="1"/>
    </row>
    <row r="41" spans="1:1">
      <c r="A41" s="1"/>
    </row>
    <row r="43" spans="1:1">
      <c r="A43" s="1"/>
    </row>
    <row r="44" spans="1:1">
      <c r="A44" s="1"/>
    </row>
    <row r="45" spans="1:1">
      <c r="A45" s="1"/>
    </row>
    <row r="47" spans="1:1">
      <c r="A47" s="1"/>
    </row>
    <row r="48" spans="1:1">
      <c r="A48" s="1"/>
    </row>
    <row r="49" spans="1:1">
      <c r="A49" s="1"/>
    </row>
    <row r="51" spans="1:1">
      <c r="A51" s="1"/>
    </row>
    <row r="52" spans="1:1">
      <c r="A52" s="1"/>
    </row>
    <row r="53" spans="1:1">
      <c r="A53" s="1"/>
    </row>
    <row r="55" spans="1:1">
      <c r="A55" s="1"/>
    </row>
    <row r="56" spans="1:1">
      <c r="A56" s="1"/>
    </row>
    <row r="57" spans="1:1">
      <c r="A57" s="1"/>
    </row>
    <row r="59" spans="1:1">
      <c r="A59" s="1"/>
    </row>
    <row r="60" spans="1:1">
      <c r="A60" s="1"/>
    </row>
    <row r="61" spans="1:1">
      <c r="A61" s="1"/>
    </row>
    <row r="63" spans="1:1">
      <c r="A63" s="1"/>
    </row>
    <row r="64" spans="1:1">
      <c r="A64" s="1"/>
    </row>
    <row r="65" spans="1:1">
      <c r="A65" s="1"/>
    </row>
    <row r="67" spans="1:1">
      <c r="A67" s="1"/>
    </row>
    <row r="68" spans="1:1">
      <c r="A68" s="1"/>
    </row>
    <row r="69" spans="1:1">
      <c r="A69" s="1"/>
    </row>
    <row r="71" spans="1:1">
      <c r="A71" s="1"/>
    </row>
    <row r="72" spans="1:1">
      <c r="A72" s="1"/>
    </row>
    <row r="73" spans="1:1">
      <c r="A73" s="1"/>
    </row>
    <row r="75" spans="1:1">
      <c r="A75" s="1"/>
    </row>
    <row r="76" spans="1:1">
      <c r="A76" s="1"/>
    </row>
    <row r="77" spans="1:1">
      <c r="A77" s="1"/>
    </row>
    <row r="79" spans="1:1">
      <c r="A79" s="1"/>
    </row>
    <row r="80" spans="1:1">
      <c r="A80" s="1"/>
    </row>
    <row r="81" spans="1:1">
      <c r="A81" s="1"/>
    </row>
  </sheetData>
  <mergeCells count="3">
    <mergeCell ref="B1:E1"/>
    <mergeCell ref="F1:I1"/>
    <mergeCell ref="J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3" sqref="B3"/>
    </sheetView>
  </sheetViews>
  <sheetFormatPr baseColWidth="10" defaultRowHeight="15" x14ac:dyDescent="0"/>
  <cols>
    <col min="2" max="2" width="11.33203125" bestFit="1" customWidth="1"/>
  </cols>
  <sheetData>
    <row r="1" spans="1:16" ht="30">
      <c r="A1" s="1"/>
      <c r="B1" s="35" t="s">
        <v>2</v>
      </c>
      <c r="C1" s="35"/>
      <c r="D1" s="35"/>
      <c r="E1" s="35"/>
      <c r="F1" s="35"/>
      <c r="G1" s="35" t="s">
        <v>3</v>
      </c>
      <c r="H1" s="35"/>
      <c r="I1" s="35"/>
      <c r="J1" s="35"/>
      <c r="K1" s="35"/>
      <c r="L1" s="35" t="s">
        <v>4</v>
      </c>
      <c r="M1" s="35"/>
      <c r="N1" s="35"/>
      <c r="O1" s="35"/>
      <c r="P1" s="35"/>
    </row>
    <row r="2" spans="1:16">
      <c r="A2" s="32" t="s">
        <v>12</v>
      </c>
      <c r="B2" s="32" t="s">
        <v>0</v>
      </c>
      <c r="C2" s="32" t="s">
        <v>1</v>
      </c>
      <c r="D2" s="32" t="s">
        <v>9</v>
      </c>
      <c r="E2" s="32" t="s">
        <v>10</v>
      </c>
      <c r="F2" s="32" t="s">
        <v>11</v>
      </c>
      <c r="G2" s="32" t="s">
        <v>0</v>
      </c>
      <c r="H2" s="32" t="s">
        <v>1</v>
      </c>
      <c r="I2" s="32" t="s">
        <v>9</v>
      </c>
      <c r="J2" s="32" t="s">
        <v>10</v>
      </c>
      <c r="K2" s="32" t="s">
        <v>11</v>
      </c>
      <c r="L2" s="32" t="s">
        <v>0</v>
      </c>
      <c r="M2" s="32" t="s">
        <v>1</v>
      </c>
      <c r="N2" s="32" t="s">
        <v>9</v>
      </c>
      <c r="O2" s="32" t="s">
        <v>10</v>
      </c>
      <c r="P2" s="32" t="s">
        <v>11</v>
      </c>
    </row>
    <row r="3" spans="1:16">
      <c r="A3" s="15">
        <v>100</v>
      </c>
      <c r="B3" s="38">
        <f>('Schewartz - NewAlpha'!B3+'Schewartz - NewAlpha'!E3 )/('Schewartz - NewAlpha'!B3+'Schewartz - NewAlpha'!C3+'Schewartz - NewAlpha'!D3+'Schewartz - NewAlpha'!E3 )</f>
        <v>1</v>
      </c>
      <c r="C3" s="36">
        <f>('Schewartz - NewAlpha'!B3 )/ ('Schewartz - NewAlpha'!B3+'Schewartz - NewAlpha'!C3)</f>
        <v>1</v>
      </c>
      <c r="D3" s="36" t="s">
        <v>13</v>
      </c>
      <c r="E3" s="36">
        <f>('Schewartz - NewAlpha'!B3)/('Schewartz - NewAlpha'!B3+'Schewartz - NewAlpha'!D3)</f>
        <v>1</v>
      </c>
      <c r="F3" s="37" t="s">
        <v>13</v>
      </c>
      <c r="G3" s="14">
        <v>0.98819999999999997</v>
      </c>
      <c r="H3" s="14">
        <v>0.98819999999999997</v>
      </c>
      <c r="I3" s="14" t="s">
        <v>13</v>
      </c>
      <c r="J3" s="14">
        <v>1</v>
      </c>
      <c r="K3" s="30">
        <v>0</v>
      </c>
      <c r="L3" s="14">
        <v>1</v>
      </c>
      <c r="M3" s="14">
        <v>1</v>
      </c>
      <c r="N3" s="14" t="s">
        <v>13</v>
      </c>
      <c r="O3" s="14">
        <v>1</v>
      </c>
      <c r="P3" s="14" t="s">
        <v>13</v>
      </c>
    </row>
    <row r="4" spans="1:16">
      <c r="A4" s="15">
        <v>105</v>
      </c>
      <c r="B4" s="38">
        <f>('Schewartz - NewAlpha'!B4+'Schewartz - NewAlpha'!E4 )/('Schewartz - NewAlpha'!B4+'Schewartz - NewAlpha'!C4+'Schewartz - NewAlpha'!D4+'Schewartz - NewAlpha'!E4 )</f>
        <v>0.98781230956733701</v>
      </c>
      <c r="C4" s="36">
        <f>('Schewartz - NewAlpha'!B4 )/ ('Schewartz - NewAlpha'!B4+'Schewartz - NewAlpha'!C4)</f>
        <v>0.99072929542645238</v>
      </c>
      <c r="D4" s="36">
        <f>('Schewartz - NewAlpha'!E4)/('Schewartz - NewAlpha'!D4+'Schewartz - NewAlpha'!E4)</f>
        <v>0.78260869565217395</v>
      </c>
      <c r="E4" s="36">
        <f>('Schewartz - NewAlpha'!B4)/('Schewartz - NewAlpha'!B4+'Schewartz - NewAlpha'!D4)</f>
        <v>0.99689054726368154</v>
      </c>
      <c r="F4" s="37">
        <f>('Schewartz - NewAlpha'!E4)/('Schewartz - NewAlpha'!C4+'Schewartz - NewAlpha'!E4)</f>
        <v>0.54545454545454541</v>
      </c>
      <c r="G4" s="14">
        <v>0.98229999999999995</v>
      </c>
      <c r="H4" s="14">
        <v>0.98209999999999997</v>
      </c>
      <c r="I4" s="14">
        <v>1</v>
      </c>
      <c r="J4" s="14">
        <v>1</v>
      </c>
      <c r="K4" s="30">
        <v>0.44230000000000003</v>
      </c>
      <c r="L4" s="14">
        <v>0.99450000000000005</v>
      </c>
      <c r="M4" s="14">
        <v>0.99690000000000001</v>
      </c>
      <c r="N4" s="14">
        <v>0.82609999999999995</v>
      </c>
      <c r="O4" s="14">
        <v>0.99750000000000005</v>
      </c>
      <c r="P4" s="14">
        <v>0.79169999999999996</v>
      </c>
    </row>
    <row r="5" spans="1:16">
      <c r="A5" s="15">
        <v>106</v>
      </c>
      <c r="B5" s="38">
        <f>('Schewartz - NewAlpha'!B5+'Schewartz - NewAlpha'!E5 )/('Schewartz - NewAlpha'!B5+'Schewartz - NewAlpha'!C5+'Schewartz - NewAlpha'!D5+'Schewartz - NewAlpha'!E5 )</f>
        <v>0.97769230769230764</v>
      </c>
      <c r="C5" s="36">
        <f>('Schewartz - NewAlpha'!B5 )/ ('Schewartz - NewAlpha'!B5+'Schewartz - NewAlpha'!C5)</f>
        <v>0.99608227228207635</v>
      </c>
      <c r="D5" s="36">
        <f>('Schewartz - NewAlpha'!E5)/('Schewartz - NewAlpha'!D5+'Schewartz - NewAlpha'!E5)</f>
        <v>0.91039426523297495</v>
      </c>
      <c r="E5" s="36">
        <f>('Schewartz - NewAlpha'!B5)/('Schewartz - NewAlpha'!B5+'Schewartz - NewAlpha'!D5)</f>
        <v>0.97600767754318618</v>
      </c>
      <c r="F5" s="37">
        <f>('Schewartz - NewAlpha'!E5)/('Schewartz - NewAlpha'!C5+'Schewartz - NewAlpha'!E5)</f>
        <v>0.98449612403100772</v>
      </c>
      <c r="G5" s="14">
        <v>0.98</v>
      </c>
      <c r="H5" s="14">
        <v>0.998</v>
      </c>
      <c r="I5" s="14">
        <v>0.91400000000000003</v>
      </c>
      <c r="J5" s="14">
        <v>0.97699999999999998</v>
      </c>
      <c r="K5" s="30">
        <v>0.99219999999999997</v>
      </c>
      <c r="L5" s="14">
        <v>0.94540000000000002</v>
      </c>
      <c r="M5" s="14">
        <v>1</v>
      </c>
      <c r="N5" s="14">
        <v>0.74550000000000005</v>
      </c>
      <c r="O5" s="14">
        <v>0.93500000000000005</v>
      </c>
      <c r="P5" s="14">
        <v>1</v>
      </c>
    </row>
    <row r="6" spans="1:16">
      <c r="A6" s="15">
        <v>108</v>
      </c>
      <c r="B6" s="38">
        <f>('Schewartz - NewAlpha'!B6+'Schewartz - NewAlpha'!E6 )/('Schewartz - NewAlpha'!B6+'Schewartz - NewAlpha'!C6+'Schewartz - NewAlpha'!D6+'Schewartz - NewAlpha'!E6 )</f>
        <v>0.99099909990999102</v>
      </c>
      <c r="C6" s="36">
        <f>('Schewartz - NewAlpha'!B6 )/ ('Schewartz - NewAlpha'!B6+'Schewartz - NewAlpha'!C6)</f>
        <v>0.99909173478655766</v>
      </c>
      <c r="D6" s="36">
        <f>('Schewartz - NewAlpha'!E6)/('Schewartz - NewAlpha'!D6+'Schewartz - NewAlpha'!E6)</f>
        <v>0.1</v>
      </c>
      <c r="E6" s="36">
        <f>('Schewartz - NewAlpha'!B6)/('Schewartz - NewAlpha'!B6+'Schewartz - NewAlpha'!D6)</f>
        <v>0.99188458070333629</v>
      </c>
      <c r="F6" s="37">
        <f>('Schewartz - NewAlpha'!E6)/('Schewartz - NewAlpha'!C6+'Schewartz - NewAlpha'!E6)</f>
        <v>0.5</v>
      </c>
      <c r="G6" s="14">
        <v>0.98829999999999996</v>
      </c>
      <c r="H6" s="14">
        <v>0.99729999999999996</v>
      </c>
      <c r="I6" s="14">
        <v>0</v>
      </c>
      <c r="J6" s="14">
        <v>0.99099999999999999</v>
      </c>
      <c r="K6" s="30">
        <v>0</v>
      </c>
      <c r="L6" s="14">
        <v>0.99099999999999999</v>
      </c>
      <c r="M6" s="14">
        <v>1</v>
      </c>
      <c r="N6" s="14">
        <v>0</v>
      </c>
      <c r="O6" s="14">
        <v>0.99099999999999999</v>
      </c>
      <c r="P6" s="14" t="s">
        <v>13</v>
      </c>
    </row>
    <row r="7" spans="1:16">
      <c r="A7" s="15">
        <v>109</v>
      </c>
      <c r="B7" s="38">
        <f>('Schewartz - NewAlpha'!B7+'Schewartz - NewAlpha'!E7 )/('Schewartz - NewAlpha'!B7+'Schewartz - NewAlpha'!C7+'Schewartz - NewAlpha'!D7+'Schewartz - NewAlpha'!E7 )</f>
        <v>0.99566294919454768</v>
      </c>
      <c r="C7" s="36">
        <f>('Schewartz - NewAlpha'!B7 )/ ('Schewartz - NewAlpha'!B7+'Schewartz - NewAlpha'!C7)</f>
        <v>1</v>
      </c>
      <c r="D7" s="36">
        <f>('Schewartz - NewAlpha'!E7)/('Schewartz - NewAlpha'!D7+'Schewartz - NewAlpha'!E7)</f>
        <v>0.69565217391304346</v>
      </c>
      <c r="E7" s="36">
        <f>('Schewartz - NewAlpha'!B7)/('Schewartz - NewAlpha'!B7+'Schewartz - NewAlpha'!D7)</f>
        <v>0.99561952440550683</v>
      </c>
      <c r="F7" s="37">
        <f>('Schewartz - NewAlpha'!E7)/('Schewartz - NewAlpha'!C7+'Schewartz - NewAlpha'!E7)</f>
        <v>1</v>
      </c>
      <c r="G7" s="14">
        <v>1</v>
      </c>
      <c r="H7" s="14">
        <v>1</v>
      </c>
      <c r="I7" s="14">
        <v>1</v>
      </c>
      <c r="J7" s="14">
        <v>1</v>
      </c>
      <c r="K7" s="30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</row>
    <row r="8" spans="1:16">
      <c r="A8" s="15">
        <v>113</v>
      </c>
      <c r="B8" s="38">
        <f>('Schewartz - NewAlpha'!B8+'Schewartz - NewAlpha'!E8 )/('Schewartz - NewAlpha'!B8+'Schewartz - NewAlpha'!C8+'Schewartz - NewAlpha'!D8+'Schewartz - NewAlpha'!E8 )</f>
        <v>1</v>
      </c>
      <c r="C8" s="36">
        <f>('Schewartz - NewAlpha'!B8 )/ ('Schewartz - NewAlpha'!B8+'Schewartz - NewAlpha'!C8)</f>
        <v>1</v>
      </c>
      <c r="D8" s="36" t="s">
        <v>13</v>
      </c>
      <c r="E8" s="36">
        <f>('Schewartz - NewAlpha'!B8)/('Schewartz - NewAlpha'!B8+'Schewartz - NewAlpha'!D8)</f>
        <v>1</v>
      </c>
      <c r="F8" s="37" t="s">
        <v>13</v>
      </c>
      <c r="G8" s="14">
        <v>1</v>
      </c>
      <c r="H8" s="14">
        <v>1</v>
      </c>
      <c r="I8" s="14" t="s">
        <v>13</v>
      </c>
      <c r="J8" s="14">
        <v>1</v>
      </c>
      <c r="K8" s="30" t="s">
        <v>13</v>
      </c>
      <c r="L8" s="14">
        <v>1</v>
      </c>
      <c r="M8" s="14">
        <v>1</v>
      </c>
      <c r="N8" s="14" t="s">
        <v>13</v>
      </c>
      <c r="O8" s="14">
        <v>1</v>
      </c>
      <c r="P8" s="14" t="s">
        <v>13</v>
      </c>
    </row>
    <row r="9" spans="1:16">
      <c r="A9" s="15">
        <v>114</v>
      </c>
      <c r="B9" s="38">
        <f>('Schewartz - NewAlpha'!B9+'Schewartz - NewAlpha'!E9 )/('Schewartz - NewAlpha'!B9+'Schewartz - NewAlpha'!C9+'Schewartz - NewAlpha'!D9+'Schewartz - NewAlpha'!E9 )</f>
        <v>0.99323181049069376</v>
      </c>
      <c r="C9" s="36">
        <f>('Schewartz - NewAlpha'!B9 )/ ('Schewartz - NewAlpha'!B9+'Schewartz - NewAlpha'!C9)</f>
        <v>1</v>
      </c>
      <c r="D9" s="36">
        <f>('Schewartz - NewAlpha'!E9)/('Schewartz - NewAlpha'!D9+'Schewartz - NewAlpha'!E9)</f>
        <v>0.73333333333333328</v>
      </c>
      <c r="E9" s="36">
        <f>('Schewartz - NewAlpha'!B9)/('Schewartz - NewAlpha'!B9+'Schewartz - NewAlpha'!D9)</f>
        <v>0.99310344827586206</v>
      </c>
      <c r="F9" s="37">
        <f>('Schewartz - NewAlpha'!E9)/('Schewartz - NewAlpha'!C9+'Schewartz - NewAlpha'!E9)</f>
        <v>1</v>
      </c>
      <c r="G9" s="14">
        <v>0.95009999999999994</v>
      </c>
      <c r="H9" s="14">
        <v>0.97140000000000004</v>
      </c>
      <c r="I9" s="14">
        <v>0.1333</v>
      </c>
      <c r="J9" s="14">
        <v>0.97729999999999995</v>
      </c>
      <c r="K9" s="30">
        <v>0.1081</v>
      </c>
      <c r="L9" s="14">
        <v>0.95430000000000004</v>
      </c>
      <c r="M9" s="14">
        <v>0.97570000000000001</v>
      </c>
      <c r="N9" s="14">
        <v>0.1333</v>
      </c>
      <c r="O9" s="14">
        <v>0.97740000000000005</v>
      </c>
      <c r="P9" s="14">
        <v>0.125</v>
      </c>
    </row>
    <row r="10" spans="1:16">
      <c r="A10" s="15">
        <v>116</v>
      </c>
      <c r="B10" s="38">
        <f>('Schewartz - NewAlpha'!B10+'Schewartz - NewAlpha'!E10 )/('Schewartz - NewAlpha'!B10+'Schewartz - NewAlpha'!C10+'Schewartz - NewAlpha'!D10+'Schewartz - NewAlpha'!E10 )</f>
        <v>0.94977168949771684</v>
      </c>
      <c r="C10" s="36">
        <f>('Schewartz - NewAlpha'!B10 )/ ('Schewartz - NewAlpha'!B10+'Schewartz - NewAlpha'!C10)</f>
        <v>1</v>
      </c>
      <c r="D10" s="36">
        <f>('Schewartz - NewAlpha'!E10)/('Schewartz - NewAlpha'!D10+'Schewartz - NewAlpha'!E10)</f>
        <v>0.11494252873563218</v>
      </c>
      <c r="E10" s="36">
        <f>('Schewartz - NewAlpha'!B10)/('Schewartz - NewAlpha'!B10+'Schewartz - NewAlpha'!D10)</f>
        <v>0.94944189100459619</v>
      </c>
      <c r="F10" s="37">
        <f>('Schewartz - NewAlpha'!E10)/('Schewartz - NewAlpha'!C10+'Schewartz - NewAlpha'!E10)</f>
        <v>1</v>
      </c>
      <c r="G10" s="14">
        <v>0.93220000000000003</v>
      </c>
      <c r="H10" s="14">
        <v>0.95299999999999996</v>
      </c>
      <c r="I10" s="14">
        <v>0.58620000000000005</v>
      </c>
      <c r="J10" s="14">
        <v>0.97450000000000003</v>
      </c>
      <c r="K10" s="30">
        <v>0.42859999999999998</v>
      </c>
      <c r="L10" s="14">
        <v>0.93610000000000004</v>
      </c>
      <c r="M10" s="14">
        <v>0.95709999999999995</v>
      </c>
      <c r="N10" s="14">
        <v>0.58620000000000005</v>
      </c>
      <c r="O10" s="14">
        <v>0.97460000000000002</v>
      </c>
      <c r="P10" s="14">
        <v>0.45129999999999998</v>
      </c>
    </row>
    <row r="11" spans="1:16">
      <c r="A11" s="15">
        <v>118</v>
      </c>
      <c r="B11" s="38">
        <f>('Schewartz - NewAlpha'!B11+'Schewartz - NewAlpha'!E11 )/('Schewartz - NewAlpha'!B11+'Schewartz - NewAlpha'!C11+'Schewartz - NewAlpha'!D11+'Schewartz - NewAlpha'!E11 )</f>
        <v>0.99424874191229329</v>
      </c>
      <c r="C11" s="36">
        <f>('Schewartz - NewAlpha'!B11 )/ ('Schewartz - NewAlpha'!B11+'Schewartz - NewAlpha'!C11)</f>
        <v>0.9985528219971056</v>
      </c>
      <c r="D11" s="36">
        <f>('Schewartz - NewAlpha'!E11)/('Schewartz - NewAlpha'!D11+'Schewartz - NewAlpha'!E11)</f>
        <v>0.33333333333333331</v>
      </c>
      <c r="E11" s="36">
        <f>('Schewartz - NewAlpha'!B11)/('Schewartz - NewAlpha'!B11+'Schewartz - NewAlpha'!D11)</f>
        <v>0.99567099567099571</v>
      </c>
      <c r="F11" s="37">
        <f>('Schewartz - NewAlpha'!E11)/('Schewartz - NewAlpha'!C11+'Schewartz - NewAlpha'!E11)</f>
        <v>0.6</v>
      </c>
      <c r="G11" s="14">
        <v>0.94820000000000004</v>
      </c>
      <c r="H11" s="14">
        <v>0.95440000000000003</v>
      </c>
      <c r="I11" s="14">
        <v>0</v>
      </c>
      <c r="J11" s="14">
        <v>0.99319999999999997</v>
      </c>
      <c r="K11" s="30">
        <v>0</v>
      </c>
      <c r="L11" s="14">
        <v>0.96050000000000002</v>
      </c>
      <c r="M11" s="14">
        <v>0.9667</v>
      </c>
      <c r="N11" s="14">
        <v>0</v>
      </c>
      <c r="O11" s="14">
        <v>0.99329999999999996</v>
      </c>
      <c r="P11" s="14">
        <v>0</v>
      </c>
    </row>
    <row r="12" spans="1:16">
      <c r="A12" s="15">
        <v>119</v>
      </c>
      <c r="B12" s="38">
        <f>('Schewartz - NewAlpha'!B12+'Schewartz - NewAlpha'!E12 )/('Schewartz - NewAlpha'!B12+'Schewartz - NewAlpha'!C12+'Schewartz - NewAlpha'!D12+'Schewartz - NewAlpha'!E12 )</f>
        <v>0.97809076682316121</v>
      </c>
      <c r="C12" s="36">
        <f>('Schewartz - NewAlpha'!B12 )/ ('Schewartz - NewAlpha'!B12+'Schewartz - NewAlpha'!C12)</f>
        <v>1</v>
      </c>
      <c r="D12" s="36">
        <f>('Schewartz - NewAlpha'!E12)/('Schewartz - NewAlpha'!D12+'Schewartz - NewAlpha'!E12)</f>
        <v>0.90140845070422537</v>
      </c>
      <c r="E12" s="36">
        <f>('Schewartz - NewAlpha'!B12)/('Schewartz - NewAlpha'!B12+'Schewartz - NewAlpha'!D12)</f>
        <v>0.9726027397260274</v>
      </c>
      <c r="F12" s="37">
        <f>('Schewartz - NewAlpha'!E12)/('Schewartz - NewAlpha'!C12+'Schewartz - NewAlpha'!E12)</f>
        <v>1</v>
      </c>
      <c r="G12" s="14">
        <v>0.99919999999999998</v>
      </c>
      <c r="H12" s="14">
        <v>0.999</v>
      </c>
      <c r="I12" s="14">
        <v>1</v>
      </c>
      <c r="J12" s="14">
        <v>1</v>
      </c>
      <c r="K12" s="30">
        <v>0.99650000000000005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</row>
    <row r="13" spans="1:16">
      <c r="A13" s="15">
        <v>200</v>
      </c>
      <c r="B13" s="38">
        <f>('Schewartz - NewAlpha'!B13+'Schewartz - NewAlpha'!E13 )/('Schewartz - NewAlpha'!B13+'Schewartz - NewAlpha'!C13+'Schewartz - NewAlpha'!D13+'Schewartz - NewAlpha'!E13 )</f>
        <v>0.93027413587604291</v>
      </c>
      <c r="C13" s="36">
        <f>('Schewartz - NewAlpha'!B13 )/ ('Schewartz - NewAlpha'!B13+'Schewartz - NewAlpha'!C13)</f>
        <v>0.8966756513926325</v>
      </c>
      <c r="D13" s="36">
        <f>('Schewartz - NewAlpha'!E13)/('Schewartz - NewAlpha'!D13+'Schewartz - NewAlpha'!E13)</f>
        <v>0.99646017699115041</v>
      </c>
      <c r="E13" s="36">
        <f>('Schewartz - NewAlpha'!B13)/('Schewartz - NewAlpha'!B13+'Schewartz - NewAlpha'!D13)</f>
        <v>0.998</v>
      </c>
      <c r="F13" s="37">
        <f>('Schewartz - NewAlpha'!E13)/('Schewartz - NewAlpha'!C13+'Schewartz - NewAlpha'!E13)</f>
        <v>0.8303834808259587</v>
      </c>
      <c r="G13" s="14">
        <v>0.6895</v>
      </c>
      <c r="H13" s="14">
        <v>0.77990000000000004</v>
      </c>
      <c r="I13" s="14">
        <v>0.51149999999999995</v>
      </c>
      <c r="J13" s="14">
        <v>0.75870000000000004</v>
      </c>
      <c r="K13" s="30">
        <v>0.54120000000000001</v>
      </c>
      <c r="L13" s="14">
        <v>0.68710000000000004</v>
      </c>
      <c r="M13" s="14">
        <v>0.79339999999999999</v>
      </c>
      <c r="N13" s="14">
        <v>0.47789999999999999</v>
      </c>
      <c r="O13" s="14">
        <v>0.74960000000000004</v>
      </c>
      <c r="P13" s="14">
        <v>0.54</v>
      </c>
    </row>
    <row r="14" spans="1:16">
      <c r="A14" s="15">
        <v>201</v>
      </c>
      <c r="B14" s="38">
        <f>('Schewartz - NewAlpha'!B14+'Schewartz - NewAlpha'!E14 )/('Schewartz - NewAlpha'!B14+'Schewartz - NewAlpha'!C14+'Schewartz - NewAlpha'!D14+'Schewartz - NewAlpha'!E14 )</f>
        <v>0.8057199211045365</v>
      </c>
      <c r="C14" s="36">
        <f>('Schewartz - NewAlpha'!B14 )/ ('Schewartz - NewAlpha'!B14+'Schewartz - NewAlpha'!C14)</f>
        <v>1</v>
      </c>
      <c r="D14" s="36" t="s">
        <v>13</v>
      </c>
      <c r="E14" s="36">
        <f>('Schewartz - NewAlpha'!B14)/('Schewartz - NewAlpha'!B14+'Schewartz - NewAlpha'!D14)</f>
        <v>0.8057199211045365</v>
      </c>
      <c r="F14" s="37" t="s">
        <v>13</v>
      </c>
      <c r="G14" s="14">
        <v>0.80569999999999997</v>
      </c>
      <c r="H14" s="14">
        <v>1</v>
      </c>
      <c r="I14" s="14">
        <v>0</v>
      </c>
      <c r="J14" s="14">
        <v>0.80569999999999997</v>
      </c>
      <c r="K14" s="30" t="s">
        <v>13</v>
      </c>
      <c r="L14" s="14">
        <v>0.80569999999999997</v>
      </c>
      <c r="M14" s="14">
        <v>1</v>
      </c>
      <c r="N14" s="14">
        <v>0</v>
      </c>
      <c r="O14" s="14">
        <v>0.80569999999999997</v>
      </c>
      <c r="P14" s="14" t="s">
        <v>13</v>
      </c>
    </row>
    <row r="15" spans="1:16">
      <c r="A15" s="15">
        <v>202</v>
      </c>
      <c r="B15" s="38">
        <f>('Schewartz - NewAlpha'!B15+'Schewartz - NewAlpha'!E15 )/('Schewartz - NewAlpha'!B15+'Schewartz - NewAlpha'!C15+'Schewartz - NewAlpha'!D15+'Schewartz - NewAlpha'!E15 )</f>
        <v>0.99207606973058637</v>
      </c>
      <c r="C15" s="36">
        <f>('Schewartz - NewAlpha'!B15 )/ ('Schewartz - NewAlpha'!B15+'Schewartz - NewAlpha'!C15)</f>
        <v>1</v>
      </c>
      <c r="D15" s="36">
        <f>('Schewartz - NewAlpha'!E15)/('Schewartz - NewAlpha'!D15+'Schewartz - NewAlpha'!E15)</f>
        <v>0.2857142857142857</v>
      </c>
      <c r="E15" s="36">
        <f>('Schewartz - NewAlpha'!B15)/('Schewartz - NewAlpha'!B15+'Schewartz - NewAlpha'!D15)</f>
        <v>0.99205087440381556</v>
      </c>
      <c r="F15" s="37">
        <f>('Schewartz - NewAlpha'!E15)/('Schewartz - NewAlpha'!C15+'Schewartz - NewAlpha'!E15)</f>
        <v>1</v>
      </c>
      <c r="G15" s="14">
        <v>0.84870000000000001</v>
      </c>
      <c r="H15" s="14">
        <v>0.85660000000000003</v>
      </c>
      <c r="I15" s="14">
        <v>0.1429</v>
      </c>
      <c r="J15" s="14">
        <v>0.9889</v>
      </c>
      <c r="K15" s="30">
        <v>1.0999999999999999E-2</v>
      </c>
      <c r="L15" s="14">
        <v>0.98019999999999996</v>
      </c>
      <c r="M15" s="14">
        <v>0.99039999999999995</v>
      </c>
      <c r="N15" s="14">
        <v>7.1400000000000005E-2</v>
      </c>
      <c r="O15" s="14">
        <v>0.98960000000000004</v>
      </c>
      <c r="P15" s="14">
        <v>7.6899999999999996E-2</v>
      </c>
    </row>
    <row r="16" spans="1:16">
      <c r="A16" s="15">
        <v>203</v>
      </c>
      <c r="B16" s="38">
        <f>('Schewartz - NewAlpha'!B16+'Schewartz - NewAlpha'!E16 )/('Schewartz - NewAlpha'!B16+'Schewartz - NewAlpha'!C16+'Schewartz - NewAlpha'!D16+'Schewartz - NewAlpha'!E16 )</f>
        <v>0.93371310201967894</v>
      </c>
      <c r="C16" s="36">
        <f>('Schewartz - NewAlpha'!B16 )/ ('Schewartz - NewAlpha'!B16+'Schewartz - NewAlpha'!C16)</f>
        <v>0.93255671367259352</v>
      </c>
      <c r="D16" s="36">
        <f>('Schewartz - NewAlpha'!E16)/('Schewartz - NewAlpha'!D16+'Schewartz - NewAlpha'!E16)</f>
        <v>0.94</v>
      </c>
      <c r="E16" s="36">
        <f>('Schewartz - NewAlpha'!B16)/('Schewartz - NewAlpha'!B16+'Schewartz - NewAlpha'!D16)</f>
        <v>0.98830409356725146</v>
      </c>
      <c r="F16" s="37">
        <f>('Schewartz - NewAlpha'!E16)/('Schewartz - NewAlpha'!C16+'Schewartz - NewAlpha'!E16)</f>
        <v>0.71938775510204078</v>
      </c>
      <c r="G16" s="14">
        <v>0.90680000000000005</v>
      </c>
      <c r="H16" s="14">
        <v>0.99939999999999996</v>
      </c>
      <c r="I16" s="14">
        <v>0.40329999999999999</v>
      </c>
      <c r="J16" s="14">
        <v>0.90110000000000001</v>
      </c>
      <c r="K16" s="30">
        <v>0.99180000000000001</v>
      </c>
      <c r="L16" s="14">
        <v>0.84460000000000002</v>
      </c>
      <c r="M16" s="14">
        <v>1</v>
      </c>
      <c r="N16" s="14">
        <v>0</v>
      </c>
      <c r="O16" s="14">
        <v>0.84460000000000002</v>
      </c>
      <c r="P16" s="14" t="s">
        <v>13</v>
      </c>
    </row>
    <row r="17" spans="1:16">
      <c r="A17" s="15">
        <v>207</v>
      </c>
      <c r="B17" s="38">
        <f>('Schewartz - NewAlpha'!B17+'Schewartz - NewAlpha'!E17 )/('Schewartz - NewAlpha'!B17+'Schewartz - NewAlpha'!C17+'Schewartz - NewAlpha'!D17+'Schewartz - NewAlpha'!E17 )</f>
        <v>0.52170542635658912</v>
      </c>
      <c r="C17" s="36">
        <f>('Schewartz - NewAlpha'!B17 )/ ('Schewartz - NewAlpha'!B17+'Schewartz - NewAlpha'!C17)</f>
        <v>0.52170542635658912</v>
      </c>
      <c r="D17" s="36" t="s">
        <v>13</v>
      </c>
      <c r="E17" s="36">
        <f>('Schewartz - NewAlpha'!B17)/('Schewartz - NewAlpha'!B17+'Schewartz - NewAlpha'!D17)</f>
        <v>1</v>
      </c>
      <c r="F17" s="37" t="s">
        <v>13</v>
      </c>
      <c r="G17" s="14">
        <v>0.98450000000000004</v>
      </c>
      <c r="H17" s="14">
        <v>0.98450000000000004</v>
      </c>
      <c r="I17" s="14" t="s">
        <v>13</v>
      </c>
      <c r="J17" s="14">
        <v>1</v>
      </c>
      <c r="K17" s="30">
        <v>0</v>
      </c>
      <c r="L17" s="14">
        <v>0.94259999999999999</v>
      </c>
      <c r="M17" s="14">
        <v>0.94259999999999999</v>
      </c>
      <c r="N17" s="14" t="s">
        <v>13</v>
      </c>
      <c r="O17" s="14">
        <v>1</v>
      </c>
      <c r="P17" s="14">
        <v>0</v>
      </c>
    </row>
    <row r="18" spans="1:16">
      <c r="A18" s="15">
        <v>208</v>
      </c>
      <c r="B18" s="38">
        <f>('Schewartz - NewAlpha'!B18+'Schewartz - NewAlpha'!E18 )/('Schewartz - NewAlpha'!B18+'Schewartz - NewAlpha'!C18+'Schewartz - NewAlpha'!D18+'Schewartz - NewAlpha'!E18 )</f>
        <v>0.99568965517241381</v>
      </c>
      <c r="C18" s="36">
        <f>('Schewartz - NewAlpha'!B18 )/ ('Schewartz - NewAlpha'!B18+'Schewartz - NewAlpha'!C18)</f>
        <v>0.998991935483871</v>
      </c>
      <c r="D18" s="36">
        <f>('Schewartz - NewAlpha'!E18)/('Schewartz - NewAlpha'!D18+'Schewartz - NewAlpha'!E18)</f>
        <v>0.990506329113924</v>
      </c>
      <c r="E18" s="36">
        <f>('Schewartz - NewAlpha'!B18)/('Schewartz - NewAlpha'!B18+'Schewartz - NewAlpha'!D18)</f>
        <v>0.99398194583751254</v>
      </c>
      <c r="F18" s="37">
        <f>('Schewartz - NewAlpha'!E18)/('Schewartz - NewAlpha'!C18+'Schewartz - NewAlpha'!E18)</f>
        <v>0.99840510366826152</v>
      </c>
      <c r="G18" s="14">
        <v>0.57269999999999999</v>
      </c>
      <c r="H18" s="14">
        <v>0.63100000000000001</v>
      </c>
      <c r="I18" s="14">
        <v>0.48099999999999998</v>
      </c>
      <c r="J18" s="14">
        <v>0.65620000000000001</v>
      </c>
      <c r="K18" s="30">
        <v>0.45369999999999999</v>
      </c>
      <c r="L18" s="14">
        <v>0.57199999999999995</v>
      </c>
      <c r="M18" s="14">
        <v>0.6361</v>
      </c>
      <c r="N18" s="14">
        <v>0.47149999999999997</v>
      </c>
      <c r="O18" s="14">
        <v>0.65390000000000004</v>
      </c>
      <c r="P18" s="14">
        <v>0.45219999999999999</v>
      </c>
    </row>
    <row r="19" spans="1:16">
      <c r="A19" s="15">
        <v>209</v>
      </c>
      <c r="B19" s="38">
        <f>('Schewartz - NewAlpha'!B19+'Schewartz - NewAlpha'!E19 )/('Schewartz - NewAlpha'!B19+'Schewartz - NewAlpha'!C19+'Schewartz - NewAlpha'!D19+'Schewartz - NewAlpha'!E19 )</f>
        <v>0.98172959805115712</v>
      </c>
      <c r="C19" s="36">
        <f>('Schewartz - NewAlpha'!B19 )/ ('Schewartz - NewAlpha'!B19+'Schewartz - NewAlpha'!C19)</f>
        <v>0.98232784887263869</v>
      </c>
      <c r="D19" s="36" t="s">
        <v>13</v>
      </c>
      <c r="E19" s="36">
        <f>('Schewartz - NewAlpha'!B19)/('Schewartz - NewAlpha'!B19+'Schewartz - NewAlpha'!D19)</f>
        <v>0.99938003719776813</v>
      </c>
      <c r="F19" s="37" t="s">
        <v>13</v>
      </c>
      <c r="G19" s="14">
        <v>0.99939999999999996</v>
      </c>
      <c r="H19" s="14">
        <v>1</v>
      </c>
      <c r="I19" s="14">
        <v>0</v>
      </c>
      <c r="J19" s="14">
        <v>0.99939999999999996</v>
      </c>
      <c r="K19" s="30" t="s">
        <v>13</v>
      </c>
      <c r="L19" s="14">
        <v>0.99939999999999996</v>
      </c>
      <c r="M19" s="14">
        <v>1</v>
      </c>
      <c r="N19" s="14">
        <v>0</v>
      </c>
      <c r="O19" s="14">
        <v>0.99939999999999996</v>
      </c>
      <c r="P19" s="14" t="s">
        <v>13</v>
      </c>
    </row>
    <row r="20" spans="1:16">
      <c r="A20" s="15">
        <v>210</v>
      </c>
      <c r="B20" s="38">
        <f>('Schewartz - NewAlpha'!B20+'Schewartz - NewAlpha'!E20 )/('Schewartz - NewAlpha'!B20+'Schewartz - NewAlpha'!C20+'Schewartz - NewAlpha'!D20+'Schewartz - NewAlpha'!E20 )</f>
        <v>0.98985680190930792</v>
      </c>
      <c r="C20" s="36">
        <f>('Schewartz - NewAlpha'!B20 )/ ('Schewartz - NewAlpha'!B20+'Schewartz - NewAlpha'!C20)</f>
        <v>0.99871216999356083</v>
      </c>
      <c r="D20" s="36">
        <f>('Schewartz - NewAlpha'!E20)/('Schewartz - NewAlpha'!D20+'Schewartz - NewAlpha'!E20)</f>
        <v>0.87804878048780488</v>
      </c>
      <c r="E20" s="36">
        <f>('Schewartz - NewAlpha'!B20)/('Schewartz - NewAlpha'!B20+'Schewartz - NewAlpha'!D20)</f>
        <v>0.99042145593869735</v>
      </c>
      <c r="F20" s="37">
        <f>('Schewartz - NewAlpha'!E20)/('Schewartz - NewAlpha'!C20+'Schewartz - NewAlpha'!E20)</f>
        <v>0.98181818181818181</v>
      </c>
      <c r="G20" s="14">
        <v>0.89259999999999995</v>
      </c>
      <c r="H20" s="14">
        <v>0.94269999999999998</v>
      </c>
      <c r="I20" s="14">
        <v>0.26019999999999999</v>
      </c>
      <c r="J20" s="14">
        <v>0.9415</v>
      </c>
      <c r="K20" s="30">
        <v>0.26450000000000001</v>
      </c>
      <c r="L20" s="14">
        <v>0.90100000000000002</v>
      </c>
      <c r="M20" s="14">
        <v>0.95620000000000005</v>
      </c>
      <c r="N20" s="14">
        <v>0.20330000000000001</v>
      </c>
      <c r="O20" s="14">
        <v>0.93810000000000004</v>
      </c>
      <c r="P20" s="14">
        <v>0.26879999999999998</v>
      </c>
    </row>
    <row r="21" spans="1:16">
      <c r="A21" s="15">
        <v>213</v>
      </c>
      <c r="B21" s="38">
        <f>('Schewartz - NewAlpha'!B21+'Schewartz - NewAlpha'!E21 )/('Schewartz - NewAlpha'!B21+'Schewartz - NewAlpha'!C21+'Schewartz - NewAlpha'!D21+'Schewartz - NewAlpha'!E21 )</f>
        <v>0.99673024523160758</v>
      </c>
      <c r="C21" s="36">
        <f>('Schewartz - NewAlpha'!B21 )/ ('Schewartz - NewAlpha'!B21+'Schewartz - NewAlpha'!C21)</f>
        <v>0.99940476190476191</v>
      </c>
      <c r="D21" s="36">
        <f>('Schewartz - NewAlpha'!E21)/('Schewartz - NewAlpha'!D21+'Schewartz - NewAlpha'!E21)</f>
        <v>0.967741935483871</v>
      </c>
      <c r="E21" s="36">
        <f>('Schewartz - NewAlpha'!B21)/('Schewartz - NewAlpha'!B21+'Schewartz - NewAlpha'!D21)</f>
        <v>0.99703087885985753</v>
      </c>
      <c r="F21" s="37">
        <f>('Schewartz - NewAlpha'!E21)/('Schewartz - NewAlpha'!C21+'Schewartz - NewAlpha'!E21)</f>
        <v>0.99337748344370858</v>
      </c>
      <c r="G21" s="14">
        <v>0.8387</v>
      </c>
      <c r="H21" s="14">
        <v>0.90480000000000005</v>
      </c>
      <c r="I21" s="14">
        <v>0.1226</v>
      </c>
      <c r="J21" s="14">
        <v>0.91790000000000005</v>
      </c>
      <c r="K21" s="30">
        <v>0.1061</v>
      </c>
      <c r="L21" s="14">
        <v>0.84519999999999995</v>
      </c>
      <c r="M21" s="14">
        <v>0.91190000000000004</v>
      </c>
      <c r="N21" s="14">
        <v>0.1226</v>
      </c>
      <c r="O21" s="14">
        <v>0.91849999999999998</v>
      </c>
      <c r="P21" s="14">
        <v>0.1138</v>
      </c>
    </row>
    <row r="22" spans="1:16">
      <c r="A22" s="15">
        <v>214</v>
      </c>
      <c r="B22" s="38">
        <f>('Schewartz - NewAlpha'!B22+'Schewartz - NewAlpha'!E22 )/('Schewartz - NewAlpha'!B22+'Schewartz - NewAlpha'!C22+'Schewartz - NewAlpha'!D22+'Schewartz - NewAlpha'!E22 )</f>
        <v>0.99581881533101047</v>
      </c>
      <c r="C22" s="36">
        <f>('Schewartz - NewAlpha'!B22 )/ ('Schewartz - NewAlpha'!B22+'Schewartz - NewAlpha'!C22)</f>
        <v>0.99921259842519683</v>
      </c>
      <c r="D22" s="36">
        <f>('Schewartz - NewAlpha'!E22)/('Schewartz - NewAlpha'!D22+'Schewartz - NewAlpha'!E22)</f>
        <v>0.96969696969696972</v>
      </c>
      <c r="E22" s="36">
        <f>('Schewartz - NewAlpha'!B22)/('Schewartz - NewAlpha'!B22+'Schewartz - NewAlpha'!D22)</f>
        <v>0.99607535321821039</v>
      </c>
      <c r="F22" s="37">
        <f>('Schewartz - NewAlpha'!E22)/('Schewartz - NewAlpha'!C22+'Schewartz - NewAlpha'!E22)</f>
        <v>0.99378881987577639</v>
      </c>
      <c r="G22" s="14">
        <v>0.99370000000000003</v>
      </c>
      <c r="H22" s="14">
        <v>0.99919999999999998</v>
      </c>
      <c r="I22" s="14">
        <v>0.95150000000000001</v>
      </c>
      <c r="J22" s="14">
        <v>0.99370000000000003</v>
      </c>
      <c r="K22" s="30">
        <v>0.99370000000000003</v>
      </c>
      <c r="L22" s="14">
        <v>0.96660000000000001</v>
      </c>
      <c r="M22" s="14">
        <v>1</v>
      </c>
      <c r="N22" s="14">
        <v>0.70909999999999995</v>
      </c>
      <c r="O22" s="14">
        <v>0.96360000000000001</v>
      </c>
      <c r="P22" s="14">
        <v>1</v>
      </c>
    </row>
    <row r="23" spans="1:16">
      <c r="A23" s="15">
        <v>215</v>
      </c>
      <c r="B23" s="38">
        <f>('Schewartz - NewAlpha'!B23+'Schewartz - NewAlpha'!E23 )/('Schewartz - NewAlpha'!B23+'Schewartz - NewAlpha'!C23+'Schewartz - NewAlpha'!D23+'Schewartz - NewAlpha'!E23 )</f>
        <v>0.99906846762925017</v>
      </c>
      <c r="C23" s="36">
        <f>('Schewartz - NewAlpha'!B23 )/ ('Schewartz - NewAlpha'!B23+'Schewartz - NewAlpha'!C23)</f>
        <v>1</v>
      </c>
      <c r="D23" s="36">
        <f>('Schewartz - NewAlpha'!E23)/('Schewartz - NewAlpha'!D23+'Schewartz - NewAlpha'!E23)</f>
        <v>0.978494623655914</v>
      </c>
      <c r="E23" s="36">
        <f>('Schewartz - NewAlpha'!B23)/('Schewartz - NewAlpha'!B23+'Schewartz - NewAlpha'!D23)</f>
        <v>0.99902723735408561</v>
      </c>
      <c r="F23" s="37">
        <f>('Schewartz - NewAlpha'!E23)/('Schewartz - NewAlpha'!C23+'Schewartz - NewAlpha'!E23)</f>
        <v>1</v>
      </c>
      <c r="G23" s="14">
        <v>0.92500000000000004</v>
      </c>
      <c r="H23" s="14">
        <v>0.96150000000000002</v>
      </c>
      <c r="I23" s="14">
        <v>0.1183</v>
      </c>
      <c r="J23" s="14">
        <v>0.96009999999999995</v>
      </c>
      <c r="K23" s="30">
        <v>0.1222</v>
      </c>
      <c r="L23" s="14">
        <v>0.92730000000000001</v>
      </c>
      <c r="M23" s="14">
        <v>0.96489999999999998</v>
      </c>
      <c r="N23" s="14">
        <v>9.6799999999999997E-2</v>
      </c>
      <c r="O23" s="14">
        <v>0.95930000000000004</v>
      </c>
      <c r="P23" s="14">
        <v>0.1111</v>
      </c>
    </row>
    <row r="24" spans="1:16">
      <c r="A24" s="15">
        <v>219</v>
      </c>
      <c r="B24" s="38">
        <f>('Schewartz - NewAlpha'!B24+'Schewartz - NewAlpha'!E24 )/('Schewartz - NewAlpha'!B24+'Schewartz - NewAlpha'!C24+'Schewartz - NewAlpha'!D24+'Schewartz - NewAlpha'!E24 )</f>
        <v>0.99097744360902251</v>
      </c>
      <c r="C24" s="36">
        <f>('Schewartz - NewAlpha'!B24 )/ ('Schewartz - NewAlpha'!B24+'Schewartz - NewAlpha'!C24)</f>
        <v>1</v>
      </c>
      <c r="D24" s="36">
        <f>('Schewartz - NewAlpha'!E24)/('Schewartz - NewAlpha'!D24+'Schewartz - NewAlpha'!E24)</f>
        <v>0.68421052631578949</v>
      </c>
      <c r="E24" s="36">
        <f>('Schewartz - NewAlpha'!B24)/('Schewartz - NewAlpha'!B24+'Schewartz - NewAlpha'!D24)</f>
        <v>0.99079754601226999</v>
      </c>
      <c r="F24" s="37">
        <f>('Schewartz - NewAlpha'!E24)/('Schewartz - NewAlpha'!C24+'Schewartz - NewAlpha'!E24)</f>
        <v>1</v>
      </c>
      <c r="G24" s="14">
        <v>0.9496</v>
      </c>
      <c r="H24" s="14">
        <v>0.97760000000000002</v>
      </c>
      <c r="I24" s="14">
        <v>0</v>
      </c>
      <c r="J24" s="14">
        <v>0.9708</v>
      </c>
      <c r="K24" s="30">
        <v>0</v>
      </c>
      <c r="L24" s="14">
        <v>0.97140000000000004</v>
      </c>
      <c r="M24" s="14">
        <v>1</v>
      </c>
      <c r="N24" s="14">
        <v>0</v>
      </c>
      <c r="O24" s="14">
        <v>0.97140000000000004</v>
      </c>
      <c r="P24" s="14" t="s">
        <v>13</v>
      </c>
    </row>
    <row r="25" spans="1:16">
      <c r="A25" s="15">
        <v>220</v>
      </c>
      <c r="B25" s="38">
        <f>('Schewartz - NewAlpha'!B25+'Schewartz - NewAlpha'!E25 )/('Schewartz - NewAlpha'!B25+'Schewartz - NewAlpha'!C25+'Schewartz - NewAlpha'!D25+'Schewartz - NewAlpha'!E25 )</f>
        <v>1</v>
      </c>
      <c r="C25" s="36">
        <f>('Schewartz - NewAlpha'!B25 )/ ('Schewartz - NewAlpha'!B25+'Schewartz - NewAlpha'!C25)</f>
        <v>1</v>
      </c>
      <c r="D25" s="36" t="s">
        <v>13</v>
      </c>
      <c r="E25" s="36">
        <f>('Schewartz - NewAlpha'!B25)/('Schewartz - NewAlpha'!B25+'Schewartz - NewAlpha'!D25)</f>
        <v>1</v>
      </c>
      <c r="F25" s="37" t="s">
        <v>13</v>
      </c>
      <c r="G25" s="14">
        <v>0.99419999999999997</v>
      </c>
      <c r="H25" s="14">
        <v>0.99419999999999997</v>
      </c>
      <c r="I25" s="14" t="s">
        <v>13</v>
      </c>
      <c r="J25" s="14">
        <v>1</v>
      </c>
      <c r="K25" s="30">
        <v>0</v>
      </c>
      <c r="L25" s="14">
        <v>1</v>
      </c>
      <c r="M25" s="14">
        <v>1</v>
      </c>
      <c r="N25" s="14" t="s">
        <v>13</v>
      </c>
      <c r="O25" s="14">
        <v>1</v>
      </c>
      <c r="P25" s="14" t="s">
        <v>13</v>
      </c>
    </row>
    <row r="26" spans="1:16">
      <c r="A26" s="15">
        <v>221</v>
      </c>
      <c r="B26" s="38">
        <f>('Schewartz - NewAlpha'!B26+'Schewartz - NewAlpha'!E26 )/('Schewartz - NewAlpha'!B26+'Schewartz - NewAlpha'!C26+'Schewartz - NewAlpha'!D26+'Schewartz - NewAlpha'!E26 )</f>
        <v>0.99364272091544814</v>
      </c>
      <c r="C26" s="36">
        <f>('Schewartz - NewAlpha'!B26 )/ ('Schewartz - NewAlpha'!B26+'Schewartz - NewAlpha'!C26)</f>
        <v>1</v>
      </c>
      <c r="D26" s="36">
        <f>('Schewartz - NewAlpha'!E26)/('Schewartz - NewAlpha'!D26+'Schewartz - NewAlpha'!E26)</f>
        <v>0.96527777777777779</v>
      </c>
      <c r="E26" s="36">
        <f>('Schewartz - NewAlpha'!B26)/('Schewartz - NewAlpha'!B26+'Schewartz - NewAlpha'!D26)</f>
        <v>0.99227799227799229</v>
      </c>
      <c r="F26" s="37">
        <f>('Schewartz - NewAlpha'!E26)/('Schewartz - NewAlpha'!C26+'Schewartz - NewAlpha'!E26)</f>
        <v>1</v>
      </c>
      <c r="G26" s="14">
        <v>0.99490000000000001</v>
      </c>
      <c r="H26" s="14">
        <v>1</v>
      </c>
      <c r="I26" s="14">
        <v>0.97219999999999995</v>
      </c>
      <c r="J26" s="14">
        <v>0.99380000000000002</v>
      </c>
      <c r="K26" s="30">
        <v>1</v>
      </c>
      <c r="L26" s="14">
        <v>0.99360000000000004</v>
      </c>
      <c r="M26" s="14">
        <v>1</v>
      </c>
      <c r="N26" s="14">
        <v>0.96530000000000005</v>
      </c>
      <c r="O26" s="14">
        <v>0.99229999999999996</v>
      </c>
      <c r="P26" s="14">
        <v>1</v>
      </c>
    </row>
    <row r="27" spans="1:16">
      <c r="A27" s="15">
        <v>223</v>
      </c>
      <c r="B27" s="38">
        <f>('Schewartz - NewAlpha'!B27+'Schewartz - NewAlpha'!E27 )/('Schewartz - NewAlpha'!B27+'Schewartz - NewAlpha'!C27+'Schewartz - NewAlpha'!D27+'Schewartz - NewAlpha'!E27 )</f>
        <v>0.93585827733659133</v>
      </c>
      <c r="C27" s="36">
        <f>('Schewartz - NewAlpha'!B27 )/ ('Schewartz - NewAlpha'!B27+'Schewartz - NewAlpha'!C27)</f>
        <v>0.96653696498054475</v>
      </c>
      <c r="D27" s="36">
        <f>('Schewartz - NewAlpha'!E27)/('Schewartz - NewAlpha'!D27+'Schewartz - NewAlpha'!E27)</f>
        <v>0.82386363636363635</v>
      </c>
      <c r="E27" s="36">
        <f>('Schewartz - NewAlpha'!B27)/('Schewartz - NewAlpha'!B27+'Schewartz - NewAlpha'!D27)</f>
        <v>0.9524539877300614</v>
      </c>
      <c r="F27" s="37">
        <f>('Schewartz - NewAlpha'!E27)/('Schewartz - NewAlpha'!C27+'Schewartz - NewAlpha'!E27)</f>
        <v>0.87087087087087089</v>
      </c>
      <c r="G27" s="14">
        <v>0.72019999999999995</v>
      </c>
      <c r="H27" s="14">
        <v>0.86229999999999996</v>
      </c>
      <c r="I27" s="14">
        <v>0.20169999999999999</v>
      </c>
      <c r="J27" s="14">
        <v>0.79769999999999996</v>
      </c>
      <c r="K27" s="30">
        <v>0.2863</v>
      </c>
      <c r="L27" s="14">
        <v>0.78500000000000003</v>
      </c>
      <c r="M27" s="14">
        <v>1</v>
      </c>
      <c r="N27" s="14">
        <v>0</v>
      </c>
      <c r="O27" s="14">
        <v>0.78500000000000003</v>
      </c>
      <c r="P27" s="14" t="s">
        <v>13</v>
      </c>
    </row>
    <row r="28" spans="1:16">
      <c r="A28" s="15">
        <v>228</v>
      </c>
      <c r="B28" s="38">
        <f>('Schewartz - NewAlpha'!B28+'Schewartz - NewAlpha'!E28 )/('Schewartz - NewAlpha'!B28+'Schewartz - NewAlpha'!C28+'Schewartz - NewAlpha'!D28+'Schewartz - NewAlpha'!E28 )</f>
        <v>0.99461123941493457</v>
      </c>
      <c r="C28" s="36">
        <f>('Schewartz - NewAlpha'!B28 )/ ('Schewartz - NewAlpha'!B28+'Schewartz - NewAlpha'!C28)</f>
        <v>0.99625117150890352</v>
      </c>
      <c r="D28" s="36">
        <f>('Schewartz - NewAlpha'!E28)/('Schewartz - NewAlpha'!D28+'Schewartz - NewAlpha'!E28)</f>
        <v>0.98706896551724133</v>
      </c>
      <c r="E28" s="36">
        <f>('Schewartz - NewAlpha'!B28)/('Schewartz - NewAlpha'!B28+'Schewartz - NewAlpha'!D28)</f>
        <v>0.99718574108818014</v>
      </c>
      <c r="F28" s="37">
        <f>('Schewartz - NewAlpha'!E28)/('Schewartz - NewAlpha'!C28+'Schewartz - NewAlpha'!E28)</f>
        <v>0.98283261802575106</v>
      </c>
      <c r="G28" s="14">
        <v>0.90920000000000001</v>
      </c>
      <c r="H28" s="14">
        <v>0.94850000000000001</v>
      </c>
      <c r="I28" s="14">
        <v>0.72840000000000005</v>
      </c>
      <c r="J28" s="14">
        <v>0.94140000000000001</v>
      </c>
      <c r="K28" s="30">
        <v>0.75449999999999995</v>
      </c>
      <c r="L28" s="14">
        <v>0.89149999999999996</v>
      </c>
      <c r="M28" s="14">
        <v>0.95409999999999995</v>
      </c>
      <c r="N28" s="14">
        <v>0.60340000000000005</v>
      </c>
      <c r="O28" s="14">
        <v>0.91710000000000003</v>
      </c>
      <c r="P28" s="14">
        <v>0.74070000000000003</v>
      </c>
    </row>
    <row r="29" spans="1:16">
      <c r="A29" s="16">
        <v>233</v>
      </c>
      <c r="B29" s="38">
        <f>('Schewartz - NewAlpha'!B29+'Schewartz - NewAlpha'!E29 )/('Schewartz - NewAlpha'!B29+'Schewartz - NewAlpha'!C29+'Schewartz - NewAlpha'!D29+'Schewartz - NewAlpha'!E29 )</f>
        <v>0.99592460519612835</v>
      </c>
      <c r="C29" s="36">
        <f>('Schewartz - NewAlpha'!B29 )/ ('Schewartz - NewAlpha'!B29+'Schewartz - NewAlpha'!C29)</f>
        <v>0.99653739612188363</v>
      </c>
      <c r="D29" s="36">
        <f>('Schewartz - NewAlpha'!E29)/('Schewartz - NewAlpha'!D29+'Schewartz - NewAlpha'!E29)</f>
        <v>0.9942196531791907</v>
      </c>
      <c r="E29" s="36">
        <f>('Schewartz - NewAlpha'!B29)/('Schewartz - NewAlpha'!B29+'Schewartz - NewAlpha'!D29)</f>
        <v>0.99791955617198336</v>
      </c>
      <c r="F29" s="37">
        <f>('Schewartz - NewAlpha'!E29)/('Schewartz - NewAlpha'!C29+'Schewartz - NewAlpha'!E29)</f>
        <v>0.99040307101727443</v>
      </c>
      <c r="G29" s="33">
        <v>0.68720000000000003</v>
      </c>
      <c r="H29" s="33">
        <v>0.78949999999999998</v>
      </c>
      <c r="I29" s="33">
        <v>0.4027</v>
      </c>
      <c r="J29" s="33">
        <v>0.78620000000000001</v>
      </c>
      <c r="K29" s="34">
        <v>0.40739999999999998</v>
      </c>
      <c r="L29" s="33">
        <v>0.68869999999999998</v>
      </c>
      <c r="M29" s="33">
        <v>0.79359999999999997</v>
      </c>
      <c r="N29" s="33">
        <v>0.39689999999999998</v>
      </c>
      <c r="O29" s="33">
        <v>0.78549999999999998</v>
      </c>
      <c r="P29" s="33">
        <v>0.40870000000000001</v>
      </c>
    </row>
    <row r="30" spans="1:16">
      <c r="A30" s="15" t="s">
        <v>14</v>
      </c>
      <c r="B30" s="38">
        <f>AVERAGE(B3:B29)</f>
        <v>0.9600335629619392</v>
      </c>
      <c r="C30" s="38">
        <f t="shared" ref="C30:F30" si="0">AVERAGE(C3:C29)</f>
        <v>0.97308773197056919</v>
      </c>
      <c r="D30" s="38">
        <f t="shared" si="0"/>
        <v>0.76347506862867964</v>
      </c>
      <c r="E30" s="38">
        <f t="shared" si="0"/>
        <v>0.98377214908723742</v>
      </c>
      <c r="F30" s="38">
        <f t="shared" si="0"/>
        <v>0.90434371686349413</v>
      </c>
      <c r="G30" s="14">
        <v>0.90669999999999995</v>
      </c>
      <c r="H30" s="14">
        <v>0.94350000000000001</v>
      </c>
      <c r="I30" s="14">
        <v>0.43169999999999997</v>
      </c>
      <c r="J30" s="14">
        <v>0.93799999999999994</v>
      </c>
      <c r="K30" s="14">
        <v>0.41249999999999998</v>
      </c>
      <c r="L30" s="14">
        <v>0.91049999999999998</v>
      </c>
      <c r="M30" s="14">
        <v>0.95699999999999996</v>
      </c>
      <c r="N30" s="14">
        <v>0.36559999999999998</v>
      </c>
      <c r="O30" s="14">
        <v>0.93120000000000003</v>
      </c>
      <c r="P30" s="14">
        <v>0.50449999999999995</v>
      </c>
    </row>
  </sheetData>
  <mergeCells count="3">
    <mergeCell ref="B1:F1"/>
    <mergeCell ref="G1:K1"/>
    <mergeCell ref="L1:P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B29" sqref="B29"/>
    </sheetView>
  </sheetViews>
  <sheetFormatPr baseColWidth="10" defaultRowHeight="15" x14ac:dyDescent="0"/>
  <cols>
    <col min="1" max="1" width="7" bestFit="1" customWidth="1"/>
    <col min="2" max="2" width="16" bestFit="1" customWidth="1"/>
    <col min="3" max="3" width="13.6640625" bestFit="1" customWidth="1"/>
    <col min="4" max="4" width="13.1640625" bestFit="1" customWidth="1"/>
    <col min="5" max="5" width="10.6640625" bestFit="1" customWidth="1"/>
    <col min="6" max="6" width="16" bestFit="1" customWidth="1"/>
    <col min="7" max="7" width="13.6640625" bestFit="1" customWidth="1"/>
    <col min="8" max="8" width="13.1640625" bestFit="1" customWidth="1"/>
    <col min="9" max="9" width="10.6640625" bestFit="1" customWidth="1"/>
    <col min="10" max="10" width="16" bestFit="1" customWidth="1"/>
    <col min="11" max="11" width="13.6640625" bestFit="1" customWidth="1"/>
    <col min="12" max="12" width="13.1640625" bestFit="1" customWidth="1"/>
    <col min="13" max="13" width="10.6640625" bestFit="1" customWidth="1"/>
  </cols>
  <sheetData>
    <row r="1" spans="1:13" ht="30">
      <c r="B1" s="31" t="s">
        <v>15</v>
      </c>
      <c r="C1" s="31"/>
      <c r="D1" s="31"/>
      <c r="E1" s="31"/>
      <c r="F1" s="31" t="s">
        <v>3</v>
      </c>
      <c r="G1" s="31"/>
      <c r="H1" s="31"/>
      <c r="I1" s="31"/>
      <c r="J1" s="31" t="s">
        <v>4</v>
      </c>
      <c r="K1" s="31"/>
      <c r="L1" s="31"/>
      <c r="M1" s="31"/>
    </row>
    <row r="2" spans="1:13">
      <c r="A2" s="9" t="s">
        <v>12</v>
      </c>
      <c r="B2" s="10" t="s">
        <v>5</v>
      </c>
      <c r="C2" s="10" t="s">
        <v>6</v>
      </c>
      <c r="D2" s="10" t="s">
        <v>7</v>
      </c>
      <c r="E2" s="9" t="s">
        <v>8</v>
      </c>
      <c r="F2" s="11" t="s">
        <v>5</v>
      </c>
      <c r="G2" s="10" t="s">
        <v>6</v>
      </c>
      <c r="H2" s="10" t="s">
        <v>7</v>
      </c>
      <c r="I2" s="9" t="s">
        <v>8</v>
      </c>
      <c r="J2" s="10" t="s">
        <v>5</v>
      </c>
      <c r="K2" s="10" t="s">
        <v>6</v>
      </c>
      <c r="L2" s="10" t="s">
        <v>7</v>
      </c>
      <c r="M2" s="10" t="s">
        <v>8</v>
      </c>
    </row>
    <row r="3" spans="1:13">
      <c r="A3" s="2">
        <v>100</v>
      </c>
      <c r="B3" s="3">
        <v>1436</v>
      </c>
      <c r="C3" s="4">
        <v>0</v>
      </c>
      <c r="D3" s="4">
        <v>0</v>
      </c>
      <c r="E3" s="5">
        <v>0</v>
      </c>
      <c r="F3" s="3">
        <v>1419</v>
      </c>
      <c r="G3" s="4">
        <v>17</v>
      </c>
      <c r="H3" s="4">
        <v>0</v>
      </c>
      <c r="I3" s="5">
        <v>0</v>
      </c>
      <c r="J3" s="3">
        <v>1436</v>
      </c>
      <c r="K3" s="4">
        <v>0</v>
      </c>
      <c r="L3" s="4">
        <v>0</v>
      </c>
      <c r="M3" s="5">
        <v>0</v>
      </c>
    </row>
    <row r="4" spans="1:13">
      <c r="A4" s="2">
        <v>105</v>
      </c>
      <c r="B4" s="7">
        <v>1602</v>
      </c>
      <c r="C4" s="7">
        <v>16</v>
      </c>
      <c r="D4" s="7">
        <v>5</v>
      </c>
      <c r="E4" s="8">
        <v>18</v>
      </c>
      <c r="F4" s="6">
        <v>1589</v>
      </c>
      <c r="G4" s="7">
        <v>29</v>
      </c>
      <c r="H4" s="7">
        <v>0</v>
      </c>
      <c r="I4" s="8">
        <v>23</v>
      </c>
      <c r="J4" s="6">
        <v>1613</v>
      </c>
      <c r="K4" s="7">
        <v>5</v>
      </c>
      <c r="L4" s="7">
        <v>4</v>
      </c>
      <c r="M4" s="8">
        <v>19</v>
      </c>
    </row>
    <row r="5" spans="1:13">
      <c r="A5" s="2">
        <v>106</v>
      </c>
      <c r="B5" s="6">
        <v>1013</v>
      </c>
      <c r="C5" s="7">
        <v>8</v>
      </c>
      <c r="D5" s="7">
        <v>21</v>
      </c>
      <c r="E5" s="8">
        <v>258</v>
      </c>
      <c r="F5" s="6">
        <v>1019</v>
      </c>
      <c r="G5" s="7">
        <v>2</v>
      </c>
      <c r="H5" s="7">
        <v>24</v>
      </c>
      <c r="I5" s="8">
        <v>255</v>
      </c>
      <c r="J5" s="6">
        <v>1021</v>
      </c>
      <c r="K5" s="7">
        <v>0</v>
      </c>
      <c r="L5" s="7">
        <v>71</v>
      </c>
      <c r="M5" s="8">
        <v>208</v>
      </c>
    </row>
    <row r="6" spans="1:13">
      <c r="A6" s="2">
        <v>108</v>
      </c>
      <c r="B6" s="6">
        <v>1099</v>
      </c>
      <c r="C6" s="7">
        <v>2</v>
      </c>
      <c r="D6" s="7">
        <v>8</v>
      </c>
      <c r="E6" s="8">
        <v>2</v>
      </c>
      <c r="F6" s="6">
        <v>1098</v>
      </c>
      <c r="G6" s="7">
        <v>3</v>
      </c>
      <c r="H6" s="7">
        <v>10</v>
      </c>
      <c r="I6" s="8">
        <v>0</v>
      </c>
      <c r="J6" s="6">
        <v>1101</v>
      </c>
      <c r="K6" s="7">
        <v>0</v>
      </c>
      <c r="L6" s="7">
        <v>10</v>
      </c>
      <c r="M6" s="8">
        <v>0</v>
      </c>
    </row>
    <row r="7" spans="1:13">
      <c r="A7" s="2">
        <v>109</v>
      </c>
      <c r="B7" s="6">
        <v>1591</v>
      </c>
      <c r="C7" s="7">
        <v>0</v>
      </c>
      <c r="D7" s="7">
        <v>7</v>
      </c>
      <c r="E7" s="8">
        <v>16</v>
      </c>
      <c r="F7" s="6">
        <v>1591</v>
      </c>
      <c r="G7" s="7">
        <v>0</v>
      </c>
      <c r="H7" s="7">
        <v>0</v>
      </c>
      <c r="I7" s="8">
        <v>23</v>
      </c>
      <c r="J7" s="6">
        <v>1591</v>
      </c>
      <c r="K7" s="7">
        <v>0</v>
      </c>
      <c r="L7" s="7">
        <v>0</v>
      </c>
      <c r="M7" s="8">
        <v>23</v>
      </c>
    </row>
    <row r="8" spans="1:13">
      <c r="A8" s="2">
        <v>113</v>
      </c>
      <c r="B8" s="6">
        <v>1141</v>
      </c>
      <c r="C8" s="7">
        <v>0</v>
      </c>
      <c r="D8" s="7">
        <v>0</v>
      </c>
      <c r="E8" s="8">
        <v>0</v>
      </c>
      <c r="F8" s="6">
        <v>1141</v>
      </c>
      <c r="G8" s="7">
        <v>0</v>
      </c>
      <c r="H8" s="7">
        <v>0</v>
      </c>
      <c r="I8" s="8">
        <v>0</v>
      </c>
      <c r="J8" s="6">
        <v>1141</v>
      </c>
      <c r="K8" s="7">
        <v>0</v>
      </c>
      <c r="L8" s="7">
        <v>0</v>
      </c>
      <c r="M8" s="8">
        <v>0</v>
      </c>
    </row>
    <row r="9" spans="1:13">
      <c r="A9" s="2">
        <v>114</v>
      </c>
      <c r="B9" s="6">
        <v>1152</v>
      </c>
      <c r="C9" s="7">
        <v>0</v>
      </c>
      <c r="D9" s="7">
        <v>8</v>
      </c>
      <c r="E9" s="8">
        <v>22</v>
      </c>
      <c r="F9" s="6">
        <v>1119</v>
      </c>
      <c r="G9" s="7">
        <v>33</v>
      </c>
      <c r="H9" s="7">
        <v>26</v>
      </c>
      <c r="I9" s="8">
        <v>4</v>
      </c>
      <c r="J9" s="6">
        <v>1124</v>
      </c>
      <c r="K9" s="7">
        <v>28</v>
      </c>
      <c r="L9" s="7">
        <v>26</v>
      </c>
      <c r="M9" s="8">
        <v>4</v>
      </c>
    </row>
    <row r="10" spans="1:13">
      <c r="A10" s="2">
        <v>116</v>
      </c>
      <c r="B10" s="6">
        <v>1445</v>
      </c>
      <c r="C10" s="7">
        <v>1</v>
      </c>
      <c r="D10" s="7">
        <v>63</v>
      </c>
      <c r="E10" s="8">
        <v>24</v>
      </c>
      <c r="F10" s="6">
        <v>1378</v>
      </c>
      <c r="G10" s="7">
        <v>68</v>
      </c>
      <c r="H10" s="7">
        <v>36</v>
      </c>
      <c r="I10" s="8">
        <v>51</v>
      </c>
      <c r="J10" s="6">
        <v>1384</v>
      </c>
      <c r="K10" s="7">
        <v>62</v>
      </c>
      <c r="L10" s="7">
        <v>36</v>
      </c>
      <c r="M10" s="8">
        <v>51</v>
      </c>
    </row>
    <row r="11" spans="1:13">
      <c r="A11" s="2">
        <v>118</v>
      </c>
      <c r="B11" s="6">
        <v>1376</v>
      </c>
      <c r="C11" s="7">
        <v>6</v>
      </c>
      <c r="D11" s="7">
        <v>6</v>
      </c>
      <c r="E11" s="8">
        <v>3</v>
      </c>
      <c r="F11" s="6">
        <v>1319</v>
      </c>
      <c r="G11" s="7">
        <v>63</v>
      </c>
      <c r="H11" s="7">
        <v>9</v>
      </c>
      <c r="I11" s="8">
        <v>0</v>
      </c>
      <c r="J11" s="6">
        <v>1336</v>
      </c>
      <c r="K11" s="7">
        <v>46</v>
      </c>
      <c r="L11" s="7">
        <v>9</v>
      </c>
      <c r="M11" s="8">
        <v>0</v>
      </c>
    </row>
    <row r="12" spans="1:13">
      <c r="A12" s="2">
        <v>119</v>
      </c>
      <c r="B12" s="6">
        <v>994</v>
      </c>
      <c r="C12" s="7">
        <v>0</v>
      </c>
      <c r="D12" s="7">
        <v>27</v>
      </c>
      <c r="E12" s="8">
        <v>257</v>
      </c>
      <c r="F12" s="6">
        <v>993</v>
      </c>
      <c r="G12" s="7">
        <v>1</v>
      </c>
      <c r="H12" s="7">
        <v>0</v>
      </c>
      <c r="I12" s="8">
        <v>284</v>
      </c>
      <c r="J12" s="6">
        <v>994</v>
      </c>
      <c r="K12" s="7">
        <v>0</v>
      </c>
      <c r="L12" s="7">
        <v>0</v>
      </c>
      <c r="M12" s="8">
        <v>284</v>
      </c>
    </row>
    <row r="13" spans="1:13">
      <c r="A13" s="2">
        <v>200</v>
      </c>
      <c r="B13" s="6">
        <v>944</v>
      </c>
      <c r="C13" s="7">
        <v>169</v>
      </c>
      <c r="D13" s="7">
        <v>1</v>
      </c>
      <c r="E13" s="8">
        <v>564</v>
      </c>
      <c r="F13" s="6">
        <v>868</v>
      </c>
      <c r="G13" s="7">
        <v>245</v>
      </c>
      <c r="H13" s="7">
        <v>276</v>
      </c>
      <c r="I13" s="8">
        <v>289</v>
      </c>
      <c r="J13" s="6">
        <v>883</v>
      </c>
      <c r="K13" s="7">
        <v>230</v>
      </c>
      <c r="L13" s="7">
        <v>295</v>
      </c>
      <c r="M13" s="8">
        <v>270</v>
      </c>
    </row>
    <row r="14" spans="1:13">
      <c r="A14" s="2">
        <v>201</v>
      </c>
      <c r="B14" s="6">
        <v>817</v>
      </c>
      <c r="C14" s="7">
        <v>0</v>
      </c>
      <c r="D14" s="7">
        <v>197</v>
      </c>
      <c r="E14" s="8">
        <v>0</v>
      </c>
      <c r="F14" s="6">
        <v>817</v>
      </c>
      <c r="G14" s="7">
        <v>0</v>
      </c>
      <c r="H14" s="7">
        <v>197</v>
      </c>
      <c r="I14" s="8">
        <v>0</v>
      </c>
      <c r="J14" s="6">
        <v>817</v>
      </c>
      <c r="K14" s="7">
        <v>0</v>
      </c>
      <c r="L14" s="7">
        <v>197</v>
      </c>
      <c r="M14" s="8">
        <v>0</v>
      </c>
    </row>
    <row r="15" spans="1:13">
      <c r="A15" s="2">
        <v>202</v>
      </c>
      <c r="B15" s="6">
        <v>1248</v>
      </c>
      <c r="C15" s="7">
        <v>0</v>
      </c>
      <c r="D15" s="7">
        <v>10</v>
      </c>
      <c r="E15" s="8">
        <v>4</v>
      </c>
      <c r="F15" s="6">
        <v>1069</v>
      </c>
      <c r="G15" s="7">
        <v>179</v>
      </c>
      <c r="H15" s="7">
        <v>12</v>
      </c>
      <c r="I15" s="8">
        <v>2</v>
      </c>
      <c r="J15" s="6">
        <v>1236</v>
      </c>
      <c r="K15" s="7">
        <v>12</v>
      </c>
      <c r="L15" s="7">
        <v>13</v>
      </c>
      <c r="M15" s="8">
        <v>1</v>
      </c>
    </row>
    <row r="16" spans="1:13">
      <c r="A16" s="2">
        <v>203</v>
      </c>
      <c r="B16" s="6">
        <v>1445</v>
      </c>
      <c r="C16" s="7">
        <v>186</v>
      </c>
      <c r="D16" s="7">
        <v>14</v>
      </c>
      <c r="E16" s="8">
        <v>286</v>
      </c>
      <c r="F16" s="6">
        <v>1630</v>
      </c>
      <c r="G16" s="7">
        <v>1</v>
      </c>
      <c r="H16" s="7">
        <v>179</v>
      </c>
      <c r="I16" s="8">
        <v>121</v>
      </c>
      <c r="J16" s="6">
        <v>1631</v>
      </c>
      <c r="K16" s="7">
        <v>0</v>
      </c>
      <c r="L16" s="7">
        <v>300</v>
      </c>
      <c r="M16" s="8">
        <v>0</v>
      </c>
    </row>
    <row r="17" spans="1:13">
      <c r="A17" s="2">
        <v>207</v>
      </c>
      <c r="B17" s="6">
        <v>564</v>
      </c>
      <c r="C17" s="7">
        <v>726</v>
      </c>
      <c r="D17" s="7">
        <v>0</v>
      </c>
      <c r="E17" s="8">
        <v>0</v>
      </c>
      <c r="F17" s="6">
        <v>1270</v>
      </c>
      <c r="G17" s="7">
        <v>20</v>
      </c>
      <c r="H17" s="7">
        <v>0</v>
      </c>
      <c r="I17" s="8">
        <v>0</v>
      </c>
      <c r="J17" s="6">
        <v>1216</v>
      </c>
      <c r="K17" s="7">
        <v>74</v>
      </c>
      <c r="L17" s="7">
        <v>0</v>
      </c>
      <c r="M17" s="8">
        <v>0</v>
      </c>
    </row>
    <row r="18" spans="1:13">
      <c r="A18" s="2">
        <v>208</v>
      </c>
      <c r="B18" s="6">
        <v>988</v>
      </c>
      <c r="C18" s="7">
        <v>4</v>
      </c>
      <c r="D18" s="7">
        <v>6</v>
      </c>
      <c r="E18" s="8">
        <v>626</v>
      </c>
      <c r="F18" s="6">
        <v>626</v>
      </c>
      <c r="G18" s="7">
        <v>366</v>
      </c>
      <c r="H18" s="7">
        <v>328</v>
      </c>
      <c r="I18" s="8">
        <v>304</v>
      </c>
      <c r="J18" s="6">
        <v>631</v>
      </c>
      <c r="K18" s="7">
        <v>361</v>
      </c>
      <c r="L18" s="7">
        <v>334</v>
      </c>
      <c r="M18" s="8">
        <v>298</v>
      </c>
    </row>
    <row r="19" spans="1:13">
      <c r="A19" s="2">
        <v>209</v>
      </c>
      <c r="B19" s="6">
        <v>1593</v>
      </c>
      <c r="C19" s="7">
        <v>48</v>
      </c>
      <c r="D19" s="7">
        <v>0</v>
      </c>
      <c r="E19" s="8">
        <v>1</v>
      </c>
      <c r="F19" s="6">
        <v>1641</v>
      </c>
      <c r="G19" s="7">
        <v>0</v>
      </c>
      <c r="H19" s="7">
        <v>1</v>
      </c>
      <c r="I19" s="8">
        <v>0</v>
      </c>
      <c r="J19" s="6">
        <v>1641</v>
      </c>
      <c r="K19" s="7">
        <v>0</v>
      </c>
      <c r="L19" s="7">
        <v>1</v>
      </c>
      <c r="M19" s="8">
        <v>0</v>
      </c>
    </row>
    <row r="20" spans="1:13">
      <c r="A20" s="2">
        <v>210</v>
      </c>
      <c r="B20" s="6">
        <v>1548</v>
      </c>
      <c r="C20" s="7">
        <v>5</v>
      </c>
      <c r="D20" s="7">
        <v>12</v>
      </c>
      <c r="E20" s="8">
        <v>111</v>
      </c>
      <c r="F20" s="6">
        <v>1464</v>
      </c>
      <c r="G20" s="7">
        <v>89</v>
      </c>
      <c r="H20" s="7">
        <v>91</v>
      </c>
      <c r="I20" s="8">
        <v>32</v>
      </c>
      <c r="J20" s="6">
        <v>1485</v>
      </c>
      <c r="K20" s="7">
        <v>68</v>
      </c>
      <c r="L20" s="7">
        <v>98</v>
      </c>
      <c r="M20" s="8">
        <v>25</v>
      </c>
    </row>
    <row r="21" spans="1:13">
      <c r="A21" s="2">
        <v>213</v>
      </c>
      <c r="B21" s="6">
        <v>1677</v>
      </c>
      <c r="C21" s="7">
        <v>3</v>
      </c>
      <c r="D21" s="7">
        <v>5</v>
      </c>
      <c r="E21" s="8">
        <v>150</v>
      </c>
      <c r="F21" s="6">
        <v>1520</v>
      </c>
      <c r="G21" s="7">
        <v>160</v>
      </c>
      <c r="H21" s="7">
        <v>136</v>
      </c>
      <c r="I21" s="8">
        <v>19</v>
      </c>
      <c r="J21" s="6">
        <v>1532</v>
      </c>
      <c r="K21" s="7">
        <v>148</v>
      </c>
      <c r="L21" s="7">
        <v>136</v>
      </c>
      <c r="M21" s="8">
        <v>19</v>
      </c>
    </row>
    <row r="22" spans="1:13">
      <c r="A22" s="2">
        <v>214</v>
      </c>
      <c r="B22" s="6">
        <v>1269</v>
      </c>
      <c r="C22" s="7">
        <v>1</v>
      </c>
      <c r="D22" s="7">
        <v>5</v>
      </c>
      <c r="E22" s="8">
        <v>160</v>
      </c>
      <c r="F22" s="6">
        <v>1269</v>
      </c>
      <c r="G22" s="7">
        <v>1</v>
      </c>
      <c r="H22" s="7">
        <v>8</v>
      </c>
      <c r="I22" s="8">
        <v>157</v>
      </c>
      <c r="J22" s="6">
        <v>1270</v>
      </c>
      <c r="K22" s="7">
        <v>0</v>
      </c>
      <c r="L22" s="7">
        <v>48</v>
      </c>
      <c r="M22" s="8">
        <v>117</v>
      </c>
    </row>
    <row r="23" spans="1:13">
      <c r="A23" s="2">
        <v>215</v>
      </c>
      <c r="B23" s="6">
        <v>2054</v>
      </c>
      <c r="C23" s="7">
        <v>0</v>
      </c>
      <c r="D23" s="7">
        <v>2</v>
      </c>
      <c r="E23" s="8">
        <v>91</v>
      </c>
      <c r="F23" s="6">
        <v>1975</v>
      </c>
      <c r="G23" s="7">
        <v>79</v>
      </c>
      <c r="H23" s="7">
        <v>82</v>
      </c>
      <c r="I23" s="8">
        <v>11</v>
      </c>
      <c r="J23" s="6">
        <v>1982</v>
      </c>
      <c r="K23" s="7">
        <v>72</v>
      </c>
      <c r="L23" s="7">
        <v>84</v>
      </c>
      <c r="M23" s="8">
        <v>9</v>
      </c>
    </row>
    <row r="24" spans="1:13">
      <c r="A24" s="2">
        <v>219</v>
      </c>
      <c r="B24" s="6">
        <v>1292</v>
      </c>
      <c r="C24" s="7">
        <v>0</v>
      </c>
      <c r="D24" s="7">
        <v>12</v>
      </c>
      <c r="E24" s="8">
        <v>26</v>
      </c>
      <c r="F24" s="6">
        <v>1263</v>
      </c>
      <c r="G24" s="7">
        <v>29</v>
      </c>
      <c r="H24" s="7">
        <v>38</v>
      </c>
      <c r="I24" s="8">
        <v>0</v>
      </c>
      <c r="J24" s="6">
        <v>1292</v>
      </c>
      <c r="K24" s="7">
        <v>0</v>
      </c>
      <c r="L24" s="7">
        <v>38</v>
      </c>
      <c r="M24" s="8">
        <v>0</v>
      </c>
    </row>
    <row r="25" spans="1:13">
      <c r="A25" s="2">
        <v>220</v>
      </c>
      <c r="B25" s="6">
        <v>1209</v>
      </c>
      <c r="C25" s="7">
        <v>0</v>
      </c>
      <c r="D25" s="7">
        <v>0</v>
      </c>
      <c r="E25" s="8">
        <v>0</v>
      </c>
      <c r="F25" s="6">
        <v>1202</v>
      </c>
      <c r="G25" s="7">
        <v>7</v>
      </c>
      <c r="H25" s="7">
        <v>0</v>
      </c>
      <c r="I25" s="8">
        <v>0</v>
      </c>
      <c r="J25" s="6">
        <v>1209</v>
      </c>
      <c r="K25" s="7">
        <v>0</v>
      </c>
      <c r="L25" s="7">
        <v>0</v>
      </c>
      <c r="M25" s="8">
        <v>0</v>
      </c>
    </row>
    <row r="26" spans="1:13">
      <c r="A26" s="2">
        <v>221</v>
      </c>
      <c r="B26" s="6">
        <v>1285</v>
      </c>
      <c r="C26" s="7">
        <v>0</v>
      </c>
      <c r="D26" s="7">
        <v>9</v>
      </c>
      <c r="E26" s="8">
        <v>279</v>
      </c>
      <c r="F26" s="6">
        <v>1285</v>
      </c>
      <c r="G26" s="7">
        <v>0</v>
      </c>
      <c r="H26" s="7">
        <v>8</v>
      </c>
      <c r="I26" s="8">
        <v>280</v>
      </c>
      <c r="J26" s="6">
        <v>1285</v>
      </c>
      <c r="K26" s="7">
        <v>0</v>
      </c>
      <c r="L26" s="7">
        <v>10</v>
      </c>
      <c r="M26" s="8">
        <v>278</v>
      </c>
    </row>
    <row r="27" spans="1:13">
      <c r="A27" s="2">
        <v>223</v>
      </c>
      <c r="B27" s="6">
        <v>1210</v>
      </c>
      <c r="C27" s="7">
        <v>75</v>
      </c>
      <c r="D27" s="7">
        <v>54</v>
      </c>
      <c r="E27" s="8">
        <v>298</v>
      </c>
      <c r="F27" s="6">
        <v>1108</v>
      </c>
      <c r="G27" s="7">
        <v>177</v>
      </c>
      <c r="H27" s="7">
        <v>281</v>
      </c>
      <c r="I27" s="8">
        <v>71</v>
      </c>
      <c r="J27" s="6">
        <v>1285</v>
      </c>
      <c r="K27" s="7">
        <v>0</v>
      </c>
      <c r="L27" s="7">
        <v>352</v>
      </c>
      <c r="M27" s="8">
        <v>0</v>
      </c>
    </row>
    <row r="28" spans="1:13">
      <c r="A28" s="2">
        <v>228</v>
      </c>
      <c r="B28" s="6">
        <v>1052</v>
      </c>
      <c r="C28" s="7">
        <v>15</v>
      </c>
      <c r="D28" s="7">
        <v>3</v>
      </c>
      <c r="E28" s="8">
        <v>229</v>
      </c>
      <c r="F28" s="6">
        <v>1012</v>
      </c>
      <c r="G28" s="7">
        <v>55</v>
      </c>
      <c r="H28" s="7">
        <v>63</v>
      </c>
      <c r="I28" s="8">
        <v>169</v>
      </c>
      <c r="J28" s="6">
        <v>1018</v>
      </c>
      <c r="K28" s="7">
        <v>49</v>
      </c>
      <c r="L28" s="7">
        <v>92</v>
      </c>
      <c r="M28" s="8">
        <v>140</v>
      </c>
    </row>
    <row r="29" spans="1:13">
      <c r="A29" s="2">
        <v>233</v>
      </c>
      <c r="B29" s="6">
        <v>1436</v>
      </c>
      <c r="C29" s="7">
        <v>8</v>
      </c>
      <c r="D29" s="7">
        <v>2</v>
      </c>
      <c r="E29" s="8">
        <v>517</v>
      </c>
      <c r="F29" s="6">
        <v>1140</v>
      </c>
      <c r="G29" s="7">
        <v>304</v>
      </c>
      <c r="H29" s="7">
        <v>310</v>
      </c>
      <c r="I29" s="8">
        <v>209</v>
      </c>
      <c r="J29" s="6">
        <v>1146</v>
      </c>
      <c r="K29" s="7">
        <v>298</v>
      </c>
      <c r="L29" s="7">
        <v>313</v>
      </c>
      <c r="M29" s="8">
        <v>206</v>
      </c>
    </row>
    <row r="31" spans="1:13">
      <c r="A31" s="1"/>
    </row>
    <row r="32" spans="1:13">
      <c r="A32" s="1"/>
    </row>
    <row r="33" spans="1:1">
      <c r="A33" s="1"/>
    </row>
    <row r="35" spans="1:1">
      <c r="A35" s="1"/>
    </row>
    <row r="36" spans="1:1">
      <c r="A36" s="1"/>
    </row>
    <row r="37" spans="1:1">
      <c r="A37" s="1"/>
    </row>
    <row r="39" spans="1:1">
      <c r="A39" s="1"/>
    </row>
    <row r="40" spans="1:1">
      <c r="A40" s="1"/>
    </row>
    <row r="41" spans="1:1">
      <c r="A41" s="1"/>
    </row>
    <row r="43" spans="1:1">
      <c r="A43" s="1"/>
    </row>
    <row r="44" spans="1:1">
      <c r="A44" s="1"/>
    </row>
    <row r="45" spans="1:1">
      <c r="A45" s="1"/>
    </row>
    <row r="47" spans="1:1">
      <c r="A47" s="1"/>
    </row>
    <row r="48" spans="1:1">
      <c r="A48" s="1"/>
    </row>
    <row r="49" spans="1:1">
      <c r="A49" s="1"/>
    </row>
    <row r="51" spans="1:1">
      <c r="A51" s="1"/>
    </row>
    <row r="52" spans="1:1">
      <c r="A52" s="1"/>
    </row>
    <row r="53" spans="1:1">
      <c r="A53" s="1"/>
    </row>
    <row r="55" spans="1:1">
      <c r="A55" s="1"/>
    </row>
    <row r="56" spans="1:1">
      <c r="A56" s="1"/>
    </row>
    <row r="57" spans="1:1">
      <c r="A57" s="1"/>
    </row>
    <row r="59" spans="1:1">
      <c r="A59" s="1"/>
    </row>
    <row r="60" spans="1:1">
      <c r="A60" s="1"/>
    </row>
    <row r="61" spans="1:1">
      <c r="A61" s="1"/>
    </row>
    <row r="63" spans="1:1">
      <c r="A63" s="1"/>
    </row>
    <row r="64" spans="1:1">
      <c r="A64" s="1"/>
    </row>
    <row r="65" spans="1:1">
      <c r="A65" s="1"/>
    </row>
    <row r="67" spans="1:1">
      <c r="A67" s="1"/>
    </row>
    <row r="68" spans="1:1">
      <c r="A68" s="1"/>
    </row>
    <row r="69" spans="1:1">
      <c r="A69" s="1"/>
    </row>
    <row r="71" spans="1:1">
      <c r="A71" s="1"/>
    </row>
    <row r="72" spans="1:1">
      <c r="A72" s="1"/>
    </row>
    <row r="73" spans="1:1">
      <c r="A73" s="1"/>
    </row>
    <row r="75" spans="1:1">
      <c r="A75" s="1"/>
    </row>
    <row r="76" spans="1:1">
      <c r="A76" s="1"/>
    </row>
    <row r="77" spans="1:1">
      <c r="A77" s="1"/>
    </row>
    <row r="79" spans="1:1">
      <c r="A79" s="1"/>
    </row>
    <row r="80" spans="1:1">
      <c r="A80" s="1"/>
    </row>
    <row r="81" spans="1:1">
      <c r="A81" s="1"/>
    </row>
  </sheetData>
  <mergeCells count="3">
    <mergeCell ref="B1:E1"/>
    <mergeCell ref="F1:I1"/>
    <mergeCell ref="J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D23" sqref="D23:D25"/>
    </sheetView>
  </sheetViews>
  <sheetFormatPr baseColWidth="10" defaultRowHeight="15" x14ac:dyDescent="0"/>
  <cols>
    <col min="2" max="2" width="11.33203125" bestFit="1" customWidth="1"/>
  </cols>
  <sheetData>
    <row r="1" spans="1:16" ht="30">
      <c r="A1" s="1"/>
      <c r="B1" s="35" t="s">
        <v>2</v>
      </c>
      <c r="C1" s="35"/>
      <c r="D1" s="35"/>
      <c r="E1" s="35"/>
      <c r="F1" s="35"/>
      <c r="G1" s="35" t="s">
        <v>3</v>
      </c>
      <c r="H1" s="35"/>
      <c r="I1" s="35"/>
      <c r="J1" s="35"/>
      <c r="K1" s="35"/>
      <c r="L1" s="35" t="s">
        <v>4</v>
      </c>
      <c r="M1" s="35"/>
      <c r="N1" s="35"/>
      <c r="O1" s="35"/>
      <c r="P1" s="35"/>
    </row>
    <row r="2" spans="1:16">
      <c r="A2" s="32" t="s">
        <v>12</v>
      </c>
      <c r="B2" s="32" t="s">
        <v>0</v>
      </c>
      <c r="C2" s="32" t="s">
        <v>1</v>
      </c>
      <c r="D2" s="32" t="s">
        <v>9</v>
      </c>
      <c r="E2" s="32" t="s">
        <v>10</v>
      </c>
      <c r="F2" s="32" t="s">
        <v>11</v>
      </c>
      <c r="G2" s="32" t="s">
        <v>0</v>
      </c>
      <c r="H2" s="32" t="s">
        <v>1</v>
      </c>
      <c r="I2" s="32" t="s">
        <v>9</v>
      </c>
      <c r="J2" s="32" t="s">
        <v>10</v>
      </c>
      <c r="K2" s="32" t="s">
        <v>11</v>
      </c>
      <c r="L2" s="32" t="s">
        <v>0</v>
      </c>
      <c r="M2" s="32" t="s">
        <v>1</v>
      </c>
      <c r="N2" s="32" t="s">
        <v>9</v>
      </c>
      <c r="O2" s="32" t="s">
        <v>10</v>
      </c>
      <c r="P2" s="32" t="s">
        <v>11</v>
      </c>
    </row>
    <row r="3" spans="1:16">
      <c r="A3" s="15">
        <v>100</v>
      </c>
      <c r="B3" s="38">
        <f>(CUSUM!B3+CUSUM!E3 )/(CUSUM!B3+CUSUM!C3+CUSUM!D3+CUSUM!E3 )</f>
        <v>1</v>
      </c>
      <c r="C3" s="36">
        <f>(CUSUM!B3 )/(CUSUM!B3+CUSUM!C3 )</f>
        <v>1</v>
      </c>
      <c r="D3" s="36" t="s">
        <v>13</v>
      </c>
      <c r="E3" s="36">
        <f>(CUSUM!B3 )/(CUSUM!B3+CUSUM!D3 )</f>
        <v>1</v>
      </c>
      <c r="F3" s="37" t="s">
        <v>13</v>
      </c>
      <c r="G3" s="14">
        <v>0.98819999999999997</v>
      </c>
      <c r="H3" s="14">
        <v>0.98819999999999997</v>
      </c>
      <c r="I3" s="14" t="s">
        <v>13</v>
      </c>
      <c r="J3" s="14">
        <v>1</v>
      </c>
      <c r="K3" s="30">
        <v>0</v>
      </c>
      <c r="L3" s="14">
        <v>1</v>
      </c>
      <c r="M3" s="14">
        <v>1</v>
      </c>
      <c r="N3" s="14" t="s">
        <v>13</v>
      </c>
      <c r="O3" s="14">
        <v>1</v>
      </c>
      <c r="P3" s="14" t="s">
        <v>13</v>
      </c>
    </row>
    <row r="4" spans="1:16">
      <c r="A4" s="15">
        <v>105</v>
      </c>
      <c r="B4" s="38">
        <f>(CUSUM!B4+CUSUM!E4 )/(CUSUM!B4+CUSUM!C4+CUSUM!D4+CUSUM!E4 )</f>
        <v>0.98720292504570384</v>
      </c>
      <c r="C4" s="36">
        <f>(CUSUM!B4 )/(CUSUM!B4+CUSUM!C4 )</f>
        <v>0.99011124845488252</v>
      </c>
      <c r="D4" s="36">
        <f>(CUSUM!E4 )/( CUSUM!D4+CUSUM!E4)</f>
        <v>0.78260869565217395</v>
      </c>
      <c r="E4" s="36">
        <f>(CUSUM!B4 )/(CUSUM!B4+CUSUM!D4 )</f>
        <v>0.99688861232109516</v>
      </c>
      <c r="F4" s="37">
        <f>(CUSUM!E4 ) / (CUSUM!C4+CUSUM!E4 )</f>
        <v>0.52941176470588236</v>
      </c>
      <c r="G4" s="14">
        <v>0.98229999999999995</v>
      </c>
      <c r="H4" s="14">
        <v>0.98209999999999997</v>
      </c>
      <c r="I4" s="14">
        <v>1</v>
      </c>
      <c r="J4" s="14">
        <v>1</v>
      </c>
      <c r="K4" s="30">
        <v>0.44230000000000003</v>
      </c>
      <c r="L4" s="14">
        <v>0.99450000000000005</v>
      </c>
      <c r="M4" s="14">
        <v>0.99690000000000001</v>
      </c>
      <c r="N4" s="14">
        <v>0.82609999999999995</v>
      </c>
      <c r="O4" s="14">
        <v>0.99750000000000005</v>
      </c>
      <c r="P4" s="14">
        <v>0.79169999999999996</v>
      </c>
    </row>
    <row r="5" spans="1:16">
      <c r="A5" s="15">
        <v>106</v>
      </c>
      <c r="B5" s="38">
        <f>(CUSUM!B5+CUSUM!E5 )/(CUSUM!B5+CUSUM!C5+CUSUM!D5+CUSUM!E5 )</f>
        <v>0.97769230769230764</v>
      </c>
      <c r="C5" s="36">
        <f>(CUSUM!B5 )/(CUSUM!B5+CUSUM!C5 )</f>
        <v>0.99216454456415282</v>
      </c>
      <c r="D5" s="36">
        <f>(CUSUM!E5 )/( CUSUM!D5+CUSUM!E5)</f>
        <v>0.92473118279569888</v>
      </c>
      <c r="E5" s="36">
        <f>(CUSUM!B5 )/(CUSUM!B5+CUSUM!D5 )</f>
        <v>0.97969052224371378</v>
      </c>
      <c r="F5" s="37">
        <f>(CUSUM!E5 ) / (CUSUM!C5+CUSUM!E5 )</f>
        <v>0.96992481203007519</v>
      </c>
      <c r="G5" s="14">
        <v>0.98</v>
      </c>
      <c r="H5" s="14">
        <v>0.998</v>
      </c>
      <c r="I5" s="14">
        <v>0.91400000000000003</v>
      </c>
      <c r="J5" s="14">
        <v>0.97699999999999998</v>
      </c>
      <c r="K5" s="30">
        <v>0.99219999999999997</v>
      </c>
      <c r="L5" s="14">
        <v>0.94540000000000002</v>
      </c>
      <c r="M5" s="14">
        <v>1</v>
      </c>
      <c r="N5" s="14">
        <v>0.74550000000000005</v>
      </c>
      <c r="O5" s="14">
        <v>0.93500000000000005</v>
      </c>
      <c r="P5" s="14">
        <v>1</v>
      </c>
    </row>
    <row r="6" spans="1:16">
      <c r="A6" s="15">
        <v>108</v>
      </c>
      <c r="B6" s="38">
        <f>(CUSUM!B6+CUSUM!E6 )/(CUSUM!B6+CUSUM!C6+CUSUM!D6+CUSUM!E6 )</f>
        <v>0.99099909990999102</v>
      </c>
      <c r="C6" s="36">
        <f>(CUSUM!B6 )/(CUSUM!B6+CUSUM!C6 )</f>
        <v>0.99818346957311532</v>
      </c>
      <c r="D6" s="36">
        <f>(CUSUM!E6 )/( CUSUM!D6+CUSUM!E6)</f>
        <v>0.2</v>
      </c>
      <c r="E6" s="36">
        <f>(CUSUM!B6 )/(CUSUM!B6+CUSUM!D6 )</f>
        <v>0.99277326106594399</v>
      </c>
      <c r="F6" s="37">
        <f>(CUSUM!E6 ) / (CUSUM!C6+CUSUM!E6 )</f>
        <v>0.5</v>
      </c>
      <c r="G6" s="14">
        <v>0.98829999999999996</v>
      </c>
      <c r="H6" s="14">
        <v>0.99729999999999996</v>
      </c>
      <c r="I6" s="14">
        <v>0</v>
      </c>
      <c r="J6" s="14">
        <v>0.99099999999999999</v>
      </c>
      <c r="K6" s="30">
        <v>0</v>
      </c>
      <c r="L6" s="14">
        <v>0.99099999999999999</v>
      </c>
      <c r="M6" s="14">
        <v>1</v>
      </c>
      <c r="N6" s="14">
        <v>0</v>
      </c>
      <c r="O6" s="14">
        <v>0.99099999999999999</v>
      </c>
      <c r="P6" s="14" t="s">
        <v>13</v>
      </c>
    </row>
    <row r="7" spans="1:16">
      <c r="A7" s="15">
        <v>109</v>
      </c>
      <c r="B7" s="38">
        <f>(CUSUM!B7+CUSUM!E7 )/(CUSUM!B7+CUSUM!C7+CUSUM!D7+CUSUM!E7 )</f>
        <v>0.99566294919454768</v>
      </c>
      <c r="C7" s="36">
        <f>(CUSUM!B7 )/(CUSUM!B7+CUSUM!C7 )</f>
        <v>1</v>
      </c>
      <c r="D7" s="36">
        <f>(CUSUM!E7 )/( CUSUM!D7+CUSUM!E7)</f>
        <v>0.69565217391304346</v>
      </c>
      <c r="E7" s="36">
        <f>(CUSUM!B7 )/(CUSUM!B7+CUSUM!D7 )</f>
        <v>0.99561952440550683</v>
      </c>
      <c r="F7" s="37">
        <f>(CUSUM!E7 ) / (CUSUM!C7+CUSUM!E7 )</f>
        <v>1</v>
      </c>
      <c r="G7" s="14">
        <v>1</v>
      </c>
      <c r="H7" s="14">
        <v>1</v>
      </c>
      <c r="I7" s="14">
        <v>1</v>
      </c>
      <c r="J7" s="14">
        <v>1</v>
      </c>
      <c r="K7" s="30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</row>
    <row r="8" spans="1:16">
      <c r="A8" s="15">
        <v>113</v>
      </c>
      <c r="B8" s="38">
        <f>(CUSUM!B8+CUSUM!E8 )/(CUSUM!B8+CUSUM!C8+CUSUM!D8+CUSUM!E8 )</f>
        <v>1</v>
      </c>
      <c r="C8" s="36">
        <f>(CUSUM!B8 )/(CUSUM!B8+CUSUM!C8 )</f>
        <v>1</v>
      </c>
      <c r="D8" s="36" t="s">
        <v>13</v>
      </c>
      <c r="E8" s="36">
        <f>(CUSUM!B8 )/(CUSUM!B8+CUSUM!D8 )</f>
        <v>1</v>
      </c>
      <c r="F8" s="37" t="s">
        <v>13</v>
      </c>
      <c r="G8" s="14">
        <v>1</v>
      </c>
      <c r="H8" s="14">
        <v>1</v>
      </c>
      <c r="I8" s="14" t="s">
        <v>13</v>
      </c>
      <c r="J8" s="14">
        <v>1</v>
      </c>
      <c r="K8" s="30" t="s">
        <v>13</v>
      </c>
      <c r="L8" s="14">
        <v>1</v>
      </c>
      <c r="M8" s="14">
        <v>1</v>
      </c>
      <c r="N8" s="14" t="s">
        <v>13</v>
      </c>
      <c r="O8" s="14">
        <v>1</v>
      </c>
      <c r="P8" s="14" t="s">
        <v>13</v>
      </c>
    </row>
    <row r="9" spans="1:16">
      <c r="A9" s="15">
        <v>114</v>
      </c>
      <c r="B9" s="38">
        <f>(CUSUM!B9+CUSUM!E9 )/(CUSUM!B9+CUSUM!C9+CUSUM!D9+CUSUM!E9 )</f>
        <v>0.99323181049069376</v>
      </c>
      <c r="C9" s="36">
        <f>(CUSUM!B9 )/(CUSUM!B9+CUSUM!C9 )</f>
        <v>1</v>
      </c>
      <c r="D9" s="36">
        <f>(CUSUM!E9 )/( CUSUM!D9+CUSUM!E9)</f>
        <v>0.73333333333333328</v>
      </c>
      <c r="E9" s="36">
        <f>(CUSUM!B9 )/(CUSUM!B9+CUSUM!D9 )</f>
        <v>0.99310344827586206</v>
      </c>
      <c r="F9" s="37">
        <f>(CUSUM!E9 ) / (CUSUM!C9+CUSUM!E9 )</f>
        <v>1</v>
      </c>
      <c r="G9" s="14">
        <v>0.95009999999999994</v>
      </c>
      <c r="H9" s="14">
        <v>0.97140000000000004</v>
      </c>
      <c r="I9" s="14">
        <v>0.1333</v>
      </c>
      <c r="J9" s="14">
        <v>0.97729999999999995</v>
      </c>
      <c r="K9" s="30">
        <v>0.1081</v>
      </c>
      <c r="L9" s="14">
        <v>0.95430000000000004</v>
      </c>
      <c r="M9" s="14">
        <v>0.97570000000000001</v>
      </c>
      <c r="N9" s="14">
        <v>0.1333</v>
      </c>
      <c r="O9" s="14">
        <v>0.97740000000000005</v>
      </c>
      <c r="P9" s="14">
        <v>0.125</v>
      </c>
    </row>
    <row r="10" spans="1:16">
      <c r="A10" s="15">
        <v>116</v>
      </c>
      <c r="B10" s="38">
        <f>(CUSUM!B10+CUSUM!E10 )/(CUSUM!B10+CUSUM!C10+CUSUM!D10+CUSUM!E10 )</f>
        <v>0.95825179386823223</v>
      </c>
      <c r="C10" s="36">
        <f>(CUSUM!B10 )/(CUSUM!B10+CUSUM!C10 )</f>
        <v>0.99930843706777317</v>
      </c>
      <c r="D10" s="36">
        <f>(CUSUM!E10 )/( CUSUM!D10+CUSUM!E10)</f>
        <v>0.27586206896551724</v>
      </c>
      <c r="E10" s="36">
        <f>(CUSUM!B10 )/(CUSUM!B10+CUSUM!D10 )</f>
        <v>0.95822281167108758</v>
      </c>
      <c r="F10" s="37">
        <f>(CUSUM!E10 ) / (CUSUM!C10+CUSUM!E10 )</f>
        <v>0.96</v>
      </c>
      <c r="G10" s="14">
        <v>0.93220000000000003</v>
      </c>
      <c r="H10" s="14">
        <v>0.95299999999999996</v>
      </c>
      <c r="I10" s="14">
        <v>0.58620000000000005</v>
      </c>
      <c r="J10" s="14">
        <v>0.97450000000000003</v>
      </c>
      <c r="K10" s="30">
        <v>0.42859999999999998</v>
      </c>
      <c r="L10" s="14">
        <v>0.93610000000000004</v>
      </c>
      <c r="M10" s="14">
        <v>0.95709999999999995</v>
      </c>
      <c r="N10" s="14">
        <v>0.58620000000000005</v>
      </c>
      <c r="O10" s="14">
        <v>0.97460000000000002</v>
      </c>
      <c r="P10" s="14">
        <v>0.45129999999999998</v>
      </c>
    </row>
    <row r="11" spans="1:16">
      <c r="A11" s="15">
        <v>118</v>
      </c>
      <c r="B11" s="38">
        <f>(CUSUM!B11+CUSUM!E11 )/(CUSUM!B11+CUSUM!C11+CUSUM!D11+CUSUM!E11 )</f>
        <v>0.99137311286843999</v>
      </c>
      <c r="C11" s="36">
        <f>(CUSUM!B11 )/(CUSUM!B11+CUSUM!C11 )</f>
        <v>0.99565846599131691</v>
      </c>
      <c r="D11" s="36">
        <f>(CUSUM!E11 )/( CUSUM!D11+CUSUM!E11)</f>
        <v>0.33333333333333331</v>
      </c>
      <c r="E11" s="36">
        <f>(CUSUM!B11 )/(CUSUM!B11+CUSUM!D11 )</f>
        <v>0.99565846599131691</v>
      </c>
      <c r="F11" s="37">
        <f>(CUSUM!E11 ) / (CUSUM!C11+CUSUM!E11 )</f>
        <v>0.33333333333333331</v>
      </c>
      <c r="G11" s="14">
        <v>0.94820000000000004</v>
      </c>
      <c r="H11" s="14">
        <v>0.95440000000000003</v>
      </c>
      <c r="I11" s="14">
        <v>0</v>
      </c>
      <c r="J11" s="14">
        <v>0.99319999999999997</v>
      </c>
      <c r="K11" s="30">
        <v>0</v>
      </c>
      <c r="L11" s="14">
        <v>0.96050000000000002</v>
      </c>
      <c r="M11" s="14">
        <v>0.9667</v>
      </c>
      <c r="N11" s="14">
        <v>0</v>
      </c>
      <c r="O11" s="14">
        <v>0.99329999999999996</v>
      </c>
      <c r="P11" s="14">
        <v>0</v>
      </c>
    </row>
    <row r="12" spans="1:16">
      <c r="A12" s="15">
        <v>119</v>
      </c>
      <c r="B12" s="38">
        <f>(CUSUM!B12+CUSUM!E12 )/(CUSUM!B12+CUSUM!C12+CUSUM!D12+CUSUM!E12 )</f>
        <v>0.97887323943661975</v>
      </c>
      <c r="C12" s="36">
        <f>(CUSUM!B12 )/(CUSUM!B12+CUSUM!C12 )</f>
        <v>1</v>
      </c>
      <c r="D12" s="36">
        <f>(CUSUM!E12 )/( CUSUM!D12+CUSUM!E12)</f>
        <v>0.90492957746478875</v>
      </c>
      <c r="E12" s="36">
        <f>(CUSUM!B12 )/(CUSUM!B12+CUSUM!D12 )</f>
        <v>0.97355533790401572</v>
      </c>
      <c r="F12" s="37">
        <f>(CUSUM!E12 ) / (CUSUM!C12+CUSUM!E12 )</f>
        <v>1</v>
      </c>
      <c r="G12" s="14">
        <v>0.99919999999999998</v>
      </c>
      <c r="H12" s="14">
        <v>0.999</v>
      </c>
      <c r="I12" s="14">
        <v>1</v>
      </c>
      <c r="J12" s="14">
        <v>1</v>
      </c>
      <c r="K12" s="30">
        <v>0.99650000000000005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</row>
    <row r="13" spans="1:16">
      <c r="A13" s="15">
        <v>200</v>
      </c>
      <c r="B13" s="38">
        <f>(CUSUM!B13+CUSUM!E13 )/(CUSUM!B13+CUSUM!C13+CUSUM!D13+CUSUM!E13 )</f>
        <v>0.89868891537544693</v>
      </c>
      <c r="C13" s="36">
        <f>(CUSUM!B13 )/(CUSUM!B13+CUSUM!C13 )</f>
        <v>0.84815813117699912</v>
      </c>
      <c r="D13" s="36">
        <f>(CUSUM!E13 )/( CUSUM!D13+CUSUM!E13)</f>
        <v>0.99823008849557526</v>
      </c>
      <c r="E13" s="36">
        <f>(CUSUM!B13 )/(CUSUM!B13+CUSUM!D13 )</f>
        <v>0.99894179894179891</v>
      </c>
      <c r="F13" s="37">
        <f>(CUSUM!E13 ) / (CUSUM!C13+CUSUM!E13 )</f>
        <v>0.76944065484311053</v>
      </c>
      <c r="G13" s="14">
        <v>0.6895</v>
      </c>
      <c r="H13" s="14">
        <v>0.77990000000000004</v>
      </c>
      <c r="I13" s="14">
        <v>0.51149999999999995</v>
      </c>
      <c r="J13" s="14">
        <v>0.75870000000000004</v>
      </c>
      <c r="K13" s="30">
        <v>0.54120000000000001</v>
      </c>
      <c r="L13" s="14">
        <v>0.68710000000000004</v>
      </c>
      <c r="M13" s="14">
        <v>0.79339999999999999</v>
      </c>
      <c r="N13" s="14">
        <v>0.47789999999999999</v>
      </c>
      <c r="O13" s="14">
        <v>0.74960000000000004</v>
      </c>
      <c r="P13" s="14">
        <v>0.54</v>
      </c>
    </row>
    <row r="14" spans="1:16">
      <c r="A14" s="15">
        <v>201</v>
      </c>
      <c r="B14" s="38">
        <f>(CUSUM!B14+CUSUM!E14 )/(CUSUM!B14+CUSUM!C14+CUSUM!D14+CUSUM!E14 )</f>
        <v>0.8057199211045365</v>
      </c>
      <c r="C14" s="36">
        <f>(CUSUM!B14 )/(CUSUM!B14+CUSUM!C14 )</f>
        <v>1</v>
      </c>
      <c r="D14" s="36" t="s">
        <v>13</v>
      </c>
      <c r="E14" s="36">
        <f>(CUSUM!B14 )/(CUSUM!B14+CUSUM!D14 )</f>
        <v>0.8057199211045365</v>
      </c>
      <c r="F14" s="37" t="s">
        <v>13</v>
      </c>
      <c r="G14" s="14">
        <v>0.80569999999999997</v>
      </c>
      <c r="H14" s="14">
        <v>1</v>
      </c>
      <c r="I14" s="14">
        <v>0</v>
      </c>
      <c r="J14" s="14">
        <v>0.80569999999999997</v>
      </c>
      <c r="K14" s="30" t="s">
        <v>13</v>
      </c>
      <c r="L14" s="14">
        <v>0.80569999999999997</v>
      </c>
      <c r="M14" s="14">
        <v>1</v>
      </c>
      <c r="N14" s="14">
        <v>0</v>
      </c>
      <c r="O14" s="14">
        <v>0.80569999999999997</v>
      </c>
      <c r="P14" s="14" t="s">
        <v>13</v>
      </c>
    </row>
    <row r="15" spans="1:16">
      <c r="A15" s="15">
        <v>202</v>
      </c>
      <c r="B15" s="38">
        <f>(CUSUM!B15+CUSUM!E15 )/(CUSUM!B15+CUSUM!C15+CUSUM!D15+CUSUM!E15 )</f>
        <v>0.99207606973058637</v>
      </c>
      <c r="C15" s="36">
        <f>(CUSUM!B15 )/(CUSUM!B15+CUSUM!C15 )</f>
        <v>1</v>
      </c>
      <c r="D15" s="36">
        <f>(CUSUM!E15 )/( CUSUM!D15+CUSUM!E15)</f>
        <v>0.2857142857142857</v>
      </c>
      <c r="E15" s="36">
        <f>(CUSUM!B15 )/(CUSUM!B15+CUSUM!D15 )</f>
        <v>0.99205087440381556</v>
      </c>
      <c r="F15" s="37">
        <f>(CUSUM!E15 ) / (CUSUM!C15+CUSUM!E15 )</f>
        <v>1</v>
      </c>
      <c r="G15" s="14">
        <v>0.84870000000000001</v>
      </c>
      <c r="H15" s="14">
        <v>0.85660000000000003</v>
      </c>
      <c r="I15" s="14">
        <v>0.1429</v>
      </c>
      <c r="J15" s="14">
        <v>0.9889</v>
      </c>
      <c r="K15" s="30">
        <v>1.0999999999999999E-2</v>
      </c>
      <c r="L15" s="14">
        <v>0.98019999999999996</v>
      </c>
      <c r="M15" s="14">
        <v>0.99039999999999995</v>
      </c>
      <c r="N15" s="14">
        <v>7.1400000000000005E-2</v>
      </c>
      <c r="O15" s="14">
        <v>0.98960000000000004</v>
      </c>
      <c r="P15" s="14">
        <v>7.6899999999999996E-2</v>
      </c>
    </row>
    <row r="16" spans="1:16">
      <c r="A16" s="15">
        <v>203</v>
      </c>
      <c r="B16" s="38">
        <f>(CUSUM!B16+CUSUM!E16 )/(CUSUM!B16+CUSUM!C16+CUSUM!D16+CUSUM!E16 )</f>
        <v>0.89642672190574835</v>
      </c>
      <c r="C16" s="36">
        <f>(CUSUM!B16 )/(CUSUM!B16+CUSUM!C16 )</f>
        <v>0.8859595340282036</v>
      </c>
      <c r="D16" s="36">
        <f>(CUSUM!E16 )/( CUSUM!D16+CUSUM!E16)</f>
        <v>0.95333333333333337</v>
      </c>
      <c r="E16" s="36">
        <f>(CUSUM!B16 )/(CUSUM!B16+CUSUM!D16 )</f>
        <v>0.99040438656614116</v>
      </c>
      <c r="F16" s="37">
        <f>(CUSUM!E16 ) / (CUSUM!C16+CUSUM!E16 )</f>
        <v>0.60593220338983056</v>
      </c>
      <c r="G16" s="14">
        <v>0.90680000000000005</v>
      </c>
      <c r="H16" s="14">
        <v>0.99939999999999996</v>
      </c>
      <c r="I16" s="14">
        <v>0.40329999999999999</v>
      </c>
      <c r="J16" s="14">
        <v>0.90110000000000001</v>
      </c>
      <c r="K16" s="30">
        <v>0.99180000000000001</v>
      </c>
      <c r="L16" s="14">
        <v>0.84460000000000002</v>
      </c>
      <c r="M16" s="14">
        <v>1</v>
      </c>
      <c r="N16" s="14">
        <v>0</v>
      </c>
      <c r="O16" s="14">
        <v>0.84460000000000002</v>
      </c>
      <c r="P16" s="14" t="s">
        <v>13</v>
      </c>
    </row>
    <row r="17" spans="1:16">
      <c r="A17" s="15">
        <v>207</v>
      </c>
      <c r="B17" s="38">
        <f>(CUSUM!B17+CUSUM!E17 )/(CUSUM!B17+CUSUM!C17+CUSUM!D17+CUSUM!E17 )</f>
        <v>0.43720930232558142</v>
      </c>
      <c r="C17" s="36">
        <f>(CUSUM!B17 )/(CUSUM!B17+CUSUM!C17 )</f>
        <v>0.43720930232558142</v>
      </c>
      <c r="D17" s="36" t="s">
        <v>13</v>
      </c>
      <c r="E17" s="36">
        <f>(CUSUM!B17 )/(CUSUM!B17+CUSUM!D17 )</f>
        <v>1</v>
      </c>
      <c r="F17" s="37" t="s">
        <v>13</v>
      </c>
      <c r="G17" s="14">
        <v>0.98450000000000004</v>
      </c>
      <c r="H17" s="14">
        <v>0.98450000000000004</v>
      </c>
      <c r="I17" s="14" t="s">
        <v>13</v>
      </c>
      <c r="J17" s="14">
        <v>1</v>
      </c>
      <c r="K17" s="30">
        <v>0</v>
      </c>
      <c r="L17" s="14">
        <v>0.94259999999999999</v>
      </c>
      <c r="M17" s="14">
        <v>0.94259999999999999</v>
      </c>
      <c r="N17" s="14" t="s">
        <v>13</v>
      </c>
      <c r="O17" s="14">
        <v>1</v>
      </c>
      <c r="P17" s="14">
        <v>0</v>
      </c>
    </row>
    <row r="18" spans="1:16">
      <c r="A18" s="15">
        <v>208</v>
      </c>
      <c r="B18" s="38">
        <f>(CUSUM!B18+CUSUM!E18 )/(CUSUM!B18+CUSUM!C18+CUSUM!D18+CUSUM!E18 )</f>
        <v>0.99384236453201968</v>
      </c>
      <c r="C18" s="36">
        <f>(CUSUM!B18 )/(CUSUM!B18+CUSUM!C18 )</f>
        <v>0.99596774193548387</v>
      </c>
      <c r="D18" s="36">
        <f>(CUSUM!E18 )/( CUSUM!D18+CUSUM!E18)</f>
        <v>0.990506329113924</v>
      </c>
      <c r="E18" s="36">
        <f>(CUSUM!B18 )/(CUSUM!B18+CUSUM!D18 )</f>
        <v>0.99396378269617702</v>
      </c>
      <c r="F18" s="37">
        <f>(CUSUM!E18 ) / (CUSUM!C18+CUSUM!E18 )</f>
        <v>0.99365079365079367</v>
      </c>
      <c r="G18" s="14">
        <v>0.57269999999999999</v>
      </c>
      <c r="H18" s="14">
        <v>0.63100000000000001</v>
      </c>
      <c r="I18" s="14">
        <v>0.48099999999999998</v>
      </c>
      <c r="J18" s="14">
        <v>0.65620000000000001</v>
      </c>
      <c r="K18" s="30">
        <v>0.45369999999999999</v>
      </c>
      <c r="L18" s="14">
        <v>0.57199999999999995</v>
      </c>
      <c r="M18" s="14">
        <v>0.6361</v>
      </c>
      <c r="N18" s="14">
        <v>0.47149999999999997</v>
      </c>
      <c r="O18" s="14">
        <v>0.65390000000000004</v>
      </c>
      <c r="P18" s="14">
        <v>0.45219999999999999</v>
      </c>
    </row>
    <row r="19" spans="1:16">
      <c r="A19" s="15">
        <v>209</v>
      </c>
      <c r="B19" s="38">
        <f>(CUSUM!B19+CUSUM!E19 )/(CUSUM!B19+CUSUM!C19+CUSUM!D19+CUSUM!E19 )</f>
        <v>0.97076735688185145</v>
      </c>
      <c r="C19" s="36">
        <f>(CUSUM!B19 )/(CUSUM!B19+CUSUM!C19 )</f>
        <v>0.97074954296160876</v>
      </c>
      <c r="D19" s="36">
        <f>(CUSUM!E19 )/( CUSUM!D19+CUSUM!E19)</f>
        <v>1</v>
      </c>
      <c r="E19" s="36">
        <f>(CUSUM!B19 )/(CUSUM!B19+CUSUM!D19 )</f>
        <v>1</v>
      </c>
      <c r="F19" s="37">
        <f>(CUSUM!E19 ) / (CUSUM!C19+CUSUM!E19 )</f>
        <v>2.0408163265306121E-2</v>
      </c>
      <c r="G19" s="14">
        <v>0.99939999999999996</v>
      </c>
      <c r="H19" s="14">
        <v>1</v>
      </c>
      <c r="I19" s="14">
        <v>0</v>
      </c>
      <c r="J19" s="14">
        <v>0.99939999999999996</v>
      </c>
      <c r="K19" s="30" t="s">
        <v>13</v>
      </c>
      <c r="L19" s="14">
        <v>0.99939999999999996</v>
      </c>
      <c r="M19" s="14">
        <v>1</v>
      </c>
      <c r="N19" s="14">
        <v>0</v>
      </c>
      <c r="O19" s="14">
        <v>0.99939999999999996</v>
      </c>
      <c r="P19" s="14" t="s">
        <v>13</v>
      </c>
    </row>
    <row r="20" spans="1:16">
      <c r="A20" s="15">
        <v>210</v>
      </c>
      <c r="B20" s="38">
        <f>(CUSUM!B20+CUSUM!E20 )/(CUSUM!B20+CUSUM!C20+CUSUM!D20+CUSUM!E20 )</f>
        <v>0.98985680190930792</v>
      </c>
      <c r="C20" s="36">
        <f>(CUSUM!B20 )/(CUSUM!B20+CUSUM!C20 )</f>
        <v>0.99678042498390218</v>
      </c>
      <c r="D20" s="36">
        <f>(CUSUM!E20 )/( CUSUM!D20+CUSUM!E20)</f>
        <v>0.90243902439024393</v>
      </c>
      <c r="E20" s="36">
        <f>(CUSUM!B20 )/(CUSUM!B20+CUSUM!D20 )</f>
        <v>0.99230769230769234</v>
      </c>
      <c r="F20" s="37">
        <f>(CUSUM!E20 ) / (CUSUM!C20+CUSUM!E20 )</f>
        <v>0.9568965517241379</v>
      </c>
      <c r="G20" s="14">
        <v>0.89259999999999995</v>
      </c>
      <c r="H20" s="14">
        <v>0.94269999999999998</v>
      </c>
      <c r="I20" s="14">
        <v>0.26019999999999999</v>
      </c>
      <c r="J20" s="14">
        <v>0.9415</v>
      </c>
      <c r="K20" s="30">
        <v>0.26450000000000001</v>
      </c>
      <c r="L20" s="14">
        <v>0.90100000000000002</v>
      </c>
      <c r="M20" s="14">
        <v>0.95620000000000005</v>
      </c>
      <c r="N20" s="14">
        <v>0.20330000000000001</v>
      </c>
      <c r="O20" s="14">
        <v>0.93810000000000004</v>
      </c>
      <c r="P20" s="14">
        <v>0.26879999999999998</v>
      </c>
    </row>
    <row r="21" spans="1:16">
      <c r="A21" s="15">
        <v>213</v>
      </c>
      <c r="B21" s="38">
        <f>(CUSUM!B21+CUSUM!E21 )/(CUSUM!B21+CUSUM!C21+CUSUM!D21+CUSUM!E21 )</f>
        <v>0.99564032697547689</v>
      </c>
      <c r="C21" s="36">
        <f>(CUSUM!B21 )/(CUSUM!B21+CUSUM!C21 )</f>
        <v>0.99821428571428572</v>
      </c>
      <c r="D21" s="36">
        <f>(CUSUM!E21 )/( CUSUM!D21+CUSUM!E21)</f>
        <v>0.967741935483871</v>
      </c>
      <c r="E21" s="36">
        <f>(CUSUM!B21 )/(CUSUM!B21+CUSUM!D21 )</f>
        <v>0.99702734839476814</v>
      </c>
      <c r="F21" s="37">
        <f>(CUSUM!E21 ) / (CUSUM!C21+CUSUM!E21 )</f>
        <v>0.98039215686274506</v>
      </c>
      <c r="G21" s="14">
        <v>0.8387</v>
      </c>
      <c r="H21" s="14">
        <v>0.90480000000000005</v>
      </c>
      <c r="I21" s="14">
        <v>0.1226</v>
      </c>
      <c r="J21" s="14">
        <v>0.91790000000000005</v>
      </c>
      <c r="K21" s="30">
        <v>0.1061</v>
      </c>
      <c r="L21" s="14">
        <v>0.84519999999999995</v>
      </c>
      <c r="M21" s="14">
        <v>0.91190000000000004</v>
      </c>
      <c r="N21" s="14">
        <v>0.1226</v>
      </c>
      <c r="O21" s="14">
        <v>0.91849999999999998</v>
      </c>
      <c r="P21" s="14">
        <v>0.1138</v>
      </c>
    </row>
    <row r="22" spans="1:16">
      <c r="A22" s="15">
        <v>214</v>
      </c>
      <c r="B22" s="38">
        <f>(CUSUM!B22+CUSUM!E22 )/(CUSUM!B22+CUSUM!C22+CUSUM!D22+CUSUM!E22 )</f>
        <v>0.99581881533101047</v>
      </c>
      <c r="C22" s="36">
        <f>(CUSUM!B22 )/(CUSUM!B22+CUSUM!C22 )</f>
        <v>0.99921259842519683</v>
      </c>
      <c r="D22" s="36">
        <f>(CUSUM!E22 )/( CUSUM!D22+CUSUM!E22)</f>
        <v>0.96969696969696972</v>
      </c>
      <c r="E22" s="36">
        <f>(CUSUM!B22 )/(CUSUM!B22+CUSUM!D22 )</f>
        <v>0.99607535321821039</v>
      </c>
      <c r="F22" s="37">
        <f>(CUSUM!E22 ) / (CUSUM!C22+CUSUM!E22 )</f>
        <v>0.99378881987577639</v>
      </c>
      <c r="G22" s="14">
        <v>0.99370000000000003</v>
      </c>
      <c r="H22" s="14">
        <v>0.99919999999999998</v>
      </c>
      <c r="I22" s="14">
        <v>0.95150000000000001</v>
      </c>
      <c r="J22" s="14">
        <v>0.99370000000000003</v>
      </c>
      <c r="K22" s="30">
        <v>0.99370000000000003</v>
      </c>
      <c r="L22" s="14">
        <v>0.96660000000000001</v>
      </c>
      <c r="M22" s="14">
        <v>1</v>
      </c>
      <c r="N22" s="14">
        <v>0.70909999999999995</v>
      </c>
      <c r="O22" s="14">
        <v>0.96360000000000001</v>
      </c>
      <c r="P22" s="14">
        <v>1</v>
      </c>
    </row>
    <row r="23" spans="1:16">
      <c r="A23" s="15">
        <v>215</v>
      </c>
      <c r="B23" s="38">
        <f>(CUSUM!B23+CUSUM!E23 )/(CUSUM!B23+CUSUM!C23+CUSUM!D23+CUSUM!E23 )</f>
        <v>0.99906846762925017</v>
      </c>
      <c r="C23" s="36">
        <f>(CUSUM!B23 )/(CUSUM!B23+CUSUM!C23 )</f>
        <v>1</v>
      </c>
      <c r="D23" s="36">
        <f>(CUSUM!E23 )/( CUSUM!D23+CUSUM!E23)</f>
        <v>0.978494623655914</v>
      </c>
      <c r="E23" s="36">
        <f>(CUSUM!B23 )/(CUSUM!B23+CUSUM!D23 )</f>
        <v>0.99902723735408561</v>
      </c>
      <c r="F23" s="37">
        <f>(CUSUM!E23 ) / (CUSUM!C23+CUSUM!E23 )</f>
        <v>1</v>
      </c>
      <c r="G23" s="14">
        <v>0.92500000000000004</v>
      </c>
      <c r="H23" s="14">
        <v>0.96150000000000002</v>
      </c>
      <c r="I23" s="14">
        <v>0.1183</v>
      </c>
      <c r="J23" s="14">
        <v>0.96009999999999995</v>
      </c>
      <c r="K23" s="30">
        <v>0.1222</v>
      </c>
      <c r="L23" s="14">
        <v>0.92730000000000001</v>
      </c>
      <c r="M23" s="14">
        <v>0.96489999999999998</v>
      </c>
      <c r="N23" s="14">
        <v>9.6799999999999997E-2</v>
      </c>
      <c r="O23" s="14">
        <v>0.95930000000000004</v>
      </c>
      <c r="P23" s="14">
        <v>0.1111</v>
      </c>
    </row>
    <row r="24" spans="1:16">
      <c r="A24" s="15">
        <v>219</v>
      </c>
      <c r="B24" s="38">
        <f>(CUSUM!B24+CUSUM!E24 )/(CUSUM!B24+CUSUM!C24+CUSUM!D24+CUSUM!E24 )</f>
        <v>0.99097744360902251</v>
      </c>
      <c r="C24" s="36">
        <f>(CUSUM!B24 )/(CUSUM!B24+CUSUM!C24 )</f>
        <v>1</v>
      </c>
      <c r="D24" s="36">
        <f>(CUSUM!E24 )/( CUSUM!D24+CUSUM!E24)</f>
        <v>0.68421052631578949</v>
      </c>
      <c r="E24" s="36">
        <f>(CUSUM!B24 )/(CUSUM!B24+CUSUM!D24 )</f>
        <v>0.99079754601226999</v>
      </c>
      <c r="F24" s="37">
        <f>(CUSUM!E24 ) / (CUSUM!C24+CUSUM!E24 )</f>
        <v>1</v>
      </c>
      <c r="G24" s="14">
        <v>0.9496</v>
      </c>
      <c r="H24" s="14">
        <v>0.97760000000000002</v>
      </c>
      <c r="I24" s="14">
        <v>0</v>
      </c>
      <c r="J24" s="14">
        <v>0.9708</v>
      </c>
      <c r="K24" s="30">
        <v>0</v>
      </c>
      <c r="L24" s="14">
        <v>0.97140000000000004</v>
      </c>
      <c r="M24" s="14">
        <v>1</v>
      </c>
      <c r="N24" s="14">
        <v>0</v>
      </c>
      <c r="O24" s="14">
        <v>0.97140000000000004</v>
      </c>
      <c r="P24" s="14" t="s">
        <v>13</v>
      </c>
    </row>
    <row r="25" spans="1:16">
      <c r="A25" s="15">
        <v>220</v>
      </c>
      <c r="B25" s="38">
        <f>(CUSUM!B25+CUSUM!E25 )/(CUSUM!B25+CUSUM!C25+CUSUM!D25+CUSUM!E25 )</f>
        <v>1</v>
      </c>
      <c r="C25" s="36">
        <f>(CUSUM!B25 )/(CUSUM!B25+CUSUM!C25 )</f>
        <v>1</v>
      </c>
      <c r="D25" s="36" t="s">
        <v>13</v>
      </c>
      <c r="E25" s="36">
        <f>(CUSUM!B25 )/(CUSUM!B25+CUSUM!D25 )</f>
        <v>1</v>
      </c>
      <c r="F25" s="37" t="s">
        <v>13</v>
      </c>
      <c r="G25" s="14">
        <v>0.99419999999999997</v>
      </c>
      <c r="H25" s="14">
        <v>0.99419999999999997</v>
      </c>
      <c r="I25" s="14" t="s">
        <v>13</v>
      </c>
      <c r="J25" s="14">
        <v>1</v>
      </c>
      <c r="K25" s="30">
        <v>0</v>
      </c>
      <c r="L25" s="14">
        <v>1</v>
      </c>
      <c r="M25" s="14">
        <v>1</v>
      </c>
      <c r="N25" s="14" t="s">
        <v>13</v>
      </c>
      <c r="O25" s="14">
        <v>1</v>
      </c>
      <c r="P25" s="14" t="s">
        <v>13</v>
      </c>
    </row>
    <row r="26" spans="1:16">
      <c r="A26" s="15">
        <v>221</v>
      </c>
      <c r="B26" s="38">
        <f>(CUSUM!B26+CUSUM!E26 )/(CUSUM!B26+CUSUM!C26+CUSUM!D26+CUSUM!E26 )</f>
        <v>0.99427844882390337</v>
      </c>
      <c r="C26" s="36">
        <f>(CUSUM!B26 )/(CUSUM!B26+CUSUM!C26 )</f>
        <v>1</v>
      </c>
      <c r="D26" s="36">
        <f>(CUSUM!E26 )/( CUSUM!D26+CUSUM!E26)</f>
        <v>0.96875</v>
      </c>
      <c r="E26" s="36">
        <f>(CUSUM!B26 )/(CUSUM!B26+CUSUM!D26 )</f>
        <v>0.99304482225656876</v>
      </c>
      <c r="F26" s="37">
        <f>(CUSUM!E26 ) / (CUSUM!C26+CUSUM!E26 )</f>
        <v>1</v>
      </c>
      <c r="G26" s="14">
        <v>0.99490000000000001</v>
      </c>
      <c r="H26" s="14">
        <v>1</v>
      </c>
      <c r="I26" s="14">
        <v>0.97219999999999995</v>
      </c>
      <c r="J26" s="14">
        <v>0.99380000000000002</v>
      </c>
      <c r="K26" s="30">
        <v>1</v>
      </c>
      <c r="L26" s="14">
        <v>0.99360000000000004</v>
      </c>
      <c r="M26" s="14">
        <v>1</v>
      </c>
      <c r="N26" s="14">
        <v>0.96530000000000005</v>
      </c>
      <c r="O26" s="14">
        <v>0.99229999999999996</v>
      </c>
      <c r="P26" s="14">
        <v>1</v>
      </c>
    </row>
    <row r="27" spans="1:16">
      <c r="A27" s="15">
        <v>223</v>
      </c>
      <c r="B27" s="38">
        <f>(CUSUM!B27+CUSUM!E27 )/(CUSUM!B27+CUSUM!C27+CUSUM!D27+CUSUM!E27 )</f>
        <v>0.92119731215638367</v>
      </c>
      <c r="C27" s="36">
        <f>(CUSUM!B27 )/(CUSUM!B27+CUSUM!C27 )</f>
        <v>0.94163424124513617</v>
      </c>
      <c r="D27" s="36">
        <f>(CUSUM!E27 )/( CUSUM!D27+CUSUM!E27)</f>
        <v>0.84659090909090906</v>
      </c>
      <c r="E27" s="36">
        <f>(CUSUM!B27 )/(CUSUM!B27+CUSUM!D27 )</f>
        <v>0.95727848101265822</v>
      </c>
      <c r="F27" s="37">
        <f>(CUSUM!E27 ) / (CUSUM!C27+CUSUM!E27 )</f>
        <v>0.79892761394101874</v>
      </c>
      <c r="G27" s="14">
        <v>0.72019999999999995</v>
      </c>
      <c r="H27" s="14">
        <v>0.86229999999999996</v>
      </c>
      <c r="I27" s="14">
        <v>0.20169999999999999</v>
      </c>
      <c r="J27" s="14">
        <v>0.79769999999999996</v>
      </c>
      <c r="K27" s="30">
        <v>0.2863</v>
      </c>
      <c r="L27" s="14">
        <v>0.78500000000000003</v>
      </c>
      <c r="M27" s="14">
        <v>1</v>
      </c>
      <c r="N27" s="14">
        <v>0</v>
      </c>
      <c r="O27" s="14">
        <v>0.78500000000000003</v>
      </c>
      <c r="P27" s="14" t="s">
        <v>13</v>
      </c>
    </row>
    <row r="28" spans="1:16">
      <c r="A28" s="15">
        <v>228</v>
      </c>
      <c r="B28" s="38">
        <f>(CUSUM!B28+CUSUM!E28 )/(CUSUM!B28+CUSUM!C28+CUSUM!D28+CUSUM!E28 )</f>
        <v>0.98614318706697457</v>
      </c>
      <c r="C28" s="36">
        <f>(CUSUM!B28 )/(CUSUM!B28+CUSUM!C28 )</f>
        <v>0.98594189315838798</v>
      </c>
      <c r="D28" s="36">
        <f>(CUSUM!E28 )/( CUSUM!D28+CUSUM!E28)</f>
        <v>0.98706896551724133</v>
      </c>
      <c r="E28" s="36">
        <f>(CUSUM!B28 )/(CUSUM!B28+CUSUM!D28 )</f>
        <v>0.99715639810426537</v>
      </c>
      <c r="F28" s="37">
        <f>(CUSUM!E28 ) / (CUSUM!C28+CUSUM!E28 )</f>
        <v>0.93852459016393441</v>
      </c>
      <c r="G28" s="14">
        <v>0.90920000000000001</v>
      </c>
      <c r="H28" s="14">
        <v>0.94850000000000001</v>
      </c>
      <c r="I28" s="14">
        <v>0.72840000000000005</v>
      </c>
      <c r="J28" s="14">
        <v>0.94140000000000001</v>
      </c>
      <c r="K28" s="30">
        <v>0.75449999999999995</v>
      </c>
      <c r="L28" s="14">
        <v>0.89149999999999996</v>
      </c>
      <c r="M28" s="14">
        <v>0.95409999999999995</v>
      </c>
      <c r="N28" s="14">
        <v>0.60340000000000005</v>
      </c>
      <c r="O28" s="14">
        <v>0.91710000000000003</v>
      </c>
      <c r="P28" s="14">
        <v>0.74070000000000003</v>
      </c>
    </row>
    <row r="29" spans="1:16">
      <c r="A29" s="16">
        <v>233</v>
      </c>
      <c r="B29" s="38">
        <f>(CUSUM!B29+CUSUM!E29 )/(CUSUM!B29+CUSUM!C29+CUSUM!D29+CUSUM!E29 )</f>
        <v>0.99490575649516044</v>
      </c>
      <c r="C29" s="36">
        <f>(CUSUM!B29 )/(CUSUM!B29+CUSUM!C29 )</f>
        <v>0.9944598337950139</v>
      </c>
      <c r="D29" s="36">
        <f>(CUSUM!E29 )/( CUSUM!D29+CUSUM!E29)</f>
        <v>0.9961464354527938</v>
      </c>
      <c r="E29" s="36">
        <f>(CUSUM!B29 )/(CUSUM!B29+CUSUM!D29 )</f>
        <v>0.99860917941585536</v>
      </c>
      <c r="F29" s="37">
        <f>(CUSUM!E29 ) / (CUSUM!C29+CUSUM!E29 )</f>
        <v>0.98476190476190473</v>
      </c>
      <c r="G29" s="33">
        <v>0.68720000000000003</v>
      </c>
      <c r="H29" s="33">
        <v>0.78949999999999998</v>
      </c>
      <c r="I29" s="33">
        <v>0.4027</v>
      </c>
      <c r="J29" s="33">
        <v>0.78620000000000001</v>
      </c>
      <c r="K29" s="34">
        <v>0.40739999999999998</v>
      </c>
      <c r="L29" s="33">
        <v>0.68869999999999998</v>
      </c>
      <c r="M29" s="33">
        <v>0.79359999999999997</v>
      </c>
      <c r="N29" s="33">
        <v>0.39689999999999998</v>
      </c>
      <c r="O29" s="33">
        <v>0.78549999999999998</v>
      </c>
      <c r="P29" s="33">
        <v>0.40870000000000001</v>
      </c>
    </row>
    <row r="30" spans="1:16">
      <c r="A30" s="15" t="s">
        <v>14</v>
      </c>
      <c r="B30" s="38">
        <f>AVERAGE(B3:B29)</f>
        <v>0.95318164630958491</v>
      </c>
      <c r="C30" s="38">
        <f t="shared" ref="C30:F30" si="0">AVERAGE(C3:C29)</f>
        <v>0.96406347020003846</v>
      </c>
      <c r="D30" s="38">
        <f t="shared" si="0"/>
        <v>0.78997153598721537</v>
      </c>
      <c r="E30" s="38">
        <f t="shared" si="0"/>
        <v>0.98473765946916225</v>
      </c>
      <c r="F30" s="38">
        <f t="shared" si="0"/>
        <v>0.83342697102490215</v>
      </c>
      <c r="G30" s="14">
        <v>0.90669999999999995</v>
      </c>
      <c r="H30" s="14">
        <v>0.94350000000000001</v>
      </c>
      <c r="I30" s="14">
        <v>0.43169999999999997</v>
      </c>
      <c r="J30" s="14">
        <v>0.93799999999999994</v>
      </c>
      <c r="K30" s="14">
        <v>0.41249999999999998</v>
      </c>
      <c r="L30" s="14">
        <v>0.91049999999999998</v>
      </c>
      <c r="M30" s="14">
        <v>0.95699999999999996</v>
      </c>
      <c r="N30" s="14">
        <v>0.36559999999999998</v>
      </c>
      <c r="O30" s="14">
        <v>0.93120000000000003</v>
      </c>
      <c r="P30" s="14">
        <v>0.50449999999999995</v>
      </c>
    </row>
  </sheetData>
  <mergeCells count="3">
    <mergeCell ref="B1:F1"/>
    <mergeCell ref="G1:K1"/>
    <mergeCell ref="L1: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Schewartz - alpha (Rejected)</vt:lpstr>
      <vt:lpstr>Normal_VEB_Performance (Reject)</vt:lpstr>
      <vt:lpstr>Schewartz - NewAlpha</vt:lpstr>
      <vt:lpstr>Performance_Schewartz</vt:lpstr>
      <vt:lpstr>CUSUM</vt:lpstr>
      <vt:lpstr>Performance_CUSUM</vt:lpstr>
    </vt:vector>
  </TitlesOfParts>
  <Company>KAIST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용한 정</dc:creator>
  <cp:lastModifiedBy>용한 정</cp:lastModifiedBy>
  <cp:lastPrinted>2015-08-10T11:16:43Z</cp:lastPrinted>
  <dcterms:created xsi:type="dcterms:W3CDTF">2015-08-02T06:10:50Z</dcterms:created>
  <dcterms:modified xsi:type="dcterms:W3CDTF">2015-08-27T14:43:58Z</dcterms:modified>
</cp:coreProperties>
</file>