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95"/>
  </bookViews>
  <sheets>
    <sheet name="Bank" sheetId="3" r:id="rId1"/>
    <sheet name="Piutang Usaha" sheetId="8" r:id="rId2"/>
    <sheet name="Utang Pihak Berelasi" sheetId="9" state="hidden" r:id="rId3"/>
    <sheet name="Utang Usaha" sheetId="10" r:id="rId4"/>
  </sheets>
  <externalReferences>
    <externalReference r:id="rId8"/>
    <externalReference r:id="rId9"/>
  </externalReferences>
  <definedNames>
    <definedName name="_xlnm._FilterDatabase" localSheetId="1" hidden="1">'Piutang Usaha'!$A$9:$B$34</definedName>
    <definedName name="_xlnm._FilterDatabase" localSheetId="3" hidden="1">'Utang Usaha'!$A$9:$B$44</definedName>
  </definedNames>
  <calcPr calcId="144525"/>
</workbook>
</file>

<file path=xl/sharedStrings.xml><?xml version="1.0" encoding="utf-8"?>
<sst xmlns="http://schemas.openxmlformats.org/spreadsheetml/2006/main" count="171" uniqueCount="109">
  <si>
    <t>PT KWANGLIM YH INDAH</t>
  </si>
  <si>
    <t>KONFIRMASI BANK</t>
  </si>
  <si>
    <t>Saldo Per rincian</t>
  </si>
  <si>
    <t>Keterangan:</t>
  </si>
  <si>
    <t>Jumlah Per Laporan Keuangan</t>
  </si>
  <si>
    <t>*Yang di bold adalah yang dikonfirmasi</t>
  </si>
  <si>
    <t>Selisih</t>
  </si>
  <si>
    <t>Minimal Konfirmasi 100% - SOP</t>
  </si>
  <si>
    <t>Rincian</t>
  </si>
  <si>
    <t>Saldo per 31 Desember 2023</t>
  </si>
  <si>
    <t>Mata Uang Asing</t>
  </si>
  <si>
    <t>Rekening Koran</t>
  </si>
  <si>
    <t>Selisih lebih /(kurang) catat</t>
  </si>
  <si>
    <t>Arsip yang Sudah Ditandatangani Client</t>
  </si>
  <si>
    <t xml:space="preserve">Balasan </t>
  </si>
  <si>
    <t>Keterangan</t>
  </si>
  <si>
    <t>Rupiah</t>
  </si>
  <si>
    <t>PT Bank Mandiri (Pesero) Tbk</t>
  </si>
  <si>
    <t>√</t>
  </si>
  <si>
    <t>PT Bank Woori Saudara Indonesia 1906 Tbk</t>
  </si>
  <si>
    <t>USD</t>
  </si>
  <si>
    <t>Bank Woori</t>
  </si>
  <si>
    <t>Bank Mandiri</t>
  </si>
  <si>
    <t>Pendapatan lain-lain</t>
  </si>
  <si>
    <t>PIUTANG USAHA</t>
  </si>
  <si>
    <t>Kolom E auditor yang ketik lae</t>
  </si>
  <si>
    <t>Kolom F otomatis</t>
  </si>
  <si>
    <t>Client or auditor</t>
  </si>
  <si>
    <t>Minimal Konfirmasi 80% - SOP</t>
  </si>
  <si>
    <t>A</t>
  </si>
  <si>
    <t>B</t>
  </si>
  <si>
    <t>C</t>
  </si>
  <si>
    <t>D</t>
  </si>
  <si>
    <t>E</t>
  </si>
  <si>
    <t xml:space="preserve">F </t>
  </si>
  <si>
    <t>File (format Word)</t>
  </si>
  <si>
    <t>Upload PDF yang Sudah Ditandatangani Client</t>
  </si>
  <si>
    <t>File Balasan</t>
  </si>
  <si>
    <t>Saldo Balasan</t>
  </si>
  <si>
    <t>G-III Apparel Group, Ltd</t>
  </si>
  <si>
    <t>Terjadi selisih karena selisih kurs, Perusahaan menggunakan kurs pajak</t>
  </si>
  <si>
    <t>Cowell Fashion Co. Ltd</t>
  </si>
  <si>
    <t>Apexx</t>
  </si>
  <si>
    <t>PT Chrobinson Global</t>
  </si>
  <si>
    <t>Yamsub LLC</t>
  </si>
  <si>
    <t>Gims Corp</t>
  </si>
  <si>
    <t>PT Gayakharisma</t>
  </si>
  <si>
    <t>CV Lika Pratama</t>
  </si>
  <si>
    <t>YPPN</t>
  </si>
  <si>
    <t>PT Haditss Cahaya Banten</t>
  </si>
  <si>
    <t>Jeongkeun</t>
  </si>
  <si>
    <t>PT Yun Hyun Industry</t>
  </si>
  <si>
    <t>Lee and P Co., LTD</t>
  </si>
  <si>
    <t>PT Hayo Niat Sukses</t>
  </si>
  <si>
    <t>Sea Trading Co., LTD</t>
  </si>
  <si>
    <t>Gpoutdoors Co., LTD</t>
  </si>
  <si>
    <t>Jiangyin Best Resourcing Co., LTD</t>
  </si>
  <si>
    <t>Trimco Group</t>
  </si>
  <si>
    <t>PT Mirae Cipta Indah</t>
  </si>
  <si>
    <t>Winbright (M) SDN BHD</t>
  </si>
  <si>
    <t>Recca Mainetti Asia Limited</t>
  </si>
  <si>
    <t>PT Ergebe Gaya Busana</t>
  </si>
  <si>
    <t>Shanghai Elegance Trading</t>
  </si>
  <si>
    <t>Hong Kong Newsole International TR</t>
  </si>
  <si>
    <t>Supertrims Co., LTD</t>
  </si>
  <si>
    <t>Menu</t>
  </si>
  <si>
    <t>Bank, Piutang Usaha, Piutang Lain-lain, Utang Usaha, Utang Lain-lain, Leasing, Modal</t>
  </si>
  <si>
    <t>PT BAMBU KUNING 18</t>
  </si>
  <si>
    <t>KONFIRMASI UTANG PIHAK BERELASI (Pemegengang Saham)</t>
  </si>
  <si>
    <t>PT Mazon Bumi Mining</t>
  </si>
  <si>
    <t>KONFIRMASI UTANG USAHA</t>
  </si>
  <si>
    <t>PT Astra Sedaya Finance</t>
  </si>
  <si>
    <t>PT Samjin Indonesia</t>
  </si>
  <si>
    <t>PT YKK Zipper</t>
  </si>
  <si>
    <t>PT National Label Umas Daya Manufacturer</t>
  </si>
  <si>
    <t>Pt. Sgs Indonesia</t>
  </si>
  <si>
    <t>Mitra Abadi Painting</t>
  </si>
  <si>
    <t>Belum dijawab</t>
  </si>
  <si>
    <t>PT Kailo Sumber Kasih</t>
  </si>
  <si>
    <t>PT Bandung Victory Abadi</t>
  </si>
  <si>
    <t>Pt. Jung Hyun</t>
  </si>
  <si>
    <t>Pt. Seyoung Industri</t>
  </si>
  <si>
    <t>Pt Jun H Indonesia</t>
  </si>
  <si>
    <t>Pt. Tele Globe Global</t>
  </si>
  <si>
    <t>Wijaya Toyota</t>
  </si>
  <si>
    <t>Bestindo</t>
  </si>
  <si>
    <t>Dwi Putra</t>
  </si>
  <si>
    <t>Pt Ngm</t>
  </si>
  <si>
    <t>Dalam jawaban konfirmasi nama PT nya PT Synopex Tirta Indonesia</t>
  </si>
  <si>
    <t>PT Pertama Logistics Service</t>
  </si>
  <si>
    <t>Anugerah Jaya</t>
  </si>
  <si>
    <t>PT Fokus Utama Global</t>
  </si>
  <si>
    <t>PT. Dahnay Logistics Indoneisa</t>
  </si>
  <si>
    <t>PT Maju Jaya Abadi Sejati</t>
  </si>
  <si>
    <t>Pt. Tri Gajah Trans</t>
  </si>
  <si>
    <t>Pt. Wahana Kreasi Hasil Kencana</t>
  </si>
  <si>
    <t>Pt. Medara Global</t>
  </si>
  <si>
    <t>CV Cakra Indah</t>
  </si>
  <si>
    <t>Pt. Radiance</t>
  </si>
  <si>
    <t>Dalam jawaban konfirmasi nama PT nya PT RDN Artha Sentosa</t>
  </si>
  <si>
    <t>PT Bintang Global Abadi</t>
  </si>
  <si>
    <t>Pt. Sunstar Jaya</t>
  </si>
  <si>
    <t>PT Cargo Plaza Indah</t>
  </si>
  <si>
    <t>Cv. Rufi Rafa</t>
  </si>
  <si>
    <t>Pt Januardi Putera Logistik</t>
  </si>
  <si>
    <t>PT Prima Mahkota Perkasa</t>
  </si>
  <si>
    <t>PT. Datatech Utama Perkasa</t>
  </si>
  <si>
    <t>CV Cipta Bintang Citra</t>
  </si>
  <si>
    <t>PT Cartrack Technologies Indonesia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</si>
</sst>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_);_(* \(#,##0\);_(* &quot;-&quot;??_);_(@_)"/>
  </numFmts>
  <fonts count="25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0"/>
      <color rgb="FF000000"/>
      <name val="Aptos Display"/>
      <charset val="134"/>
      <scheme val="major"/>
    </font>
    <font>
      <sz val="11"/>
      <color theme="1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8"/>
      <color rgb="FF000000"/>
      <name val="Arial"/>
      <charset val="134"/>
    </font>
    <font>
      <sz val="8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  <xf numFmtId="4" fontId="23" fillId="0" borderId="0">
      <alignment horizontal="right" vertical="top"/>
    </xf>
    <xf numFmtId="4" fontId="23" fillId="0" borderId="0">
      <alignment horizontal="left" vertical="top"/>
    </xf>
    <xf numFmtId="4" fontId="24" fillId="0" borderId="0">
      <alignment horizontal="right" vertical="top"/>
    </xf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1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80" fontId="1" fillId="0" borderId="2" xfId="1" applyNumberFormat="1" applyFont="1" applyBorder="1"/>
    <xf numFmtId="180" fontId="0" fillId="0" borderId="2" xfId="1" applyNumberFormat="1" applyFont="1" applyBorder="1"/>
    <xf numFmtId="180" fontId="0" fillId="0" borderId="0" xfId="1" applyNumberFormat="1" applyFont="1"/>
    <xf numFmtId="0" fontId="1" fillId="0" borderId="3" xfId="0" applyFont="1" applyBorder="1"/>
    <xf numFmtId="180" fontId="1" fillId="0" borderId="3" xfId="1" applyNumberFormat="1" applyFont="1" applyBorder="1"/>
    <xf numFmtId="180" fontId="0" fillId="0" borderId="3" xfId="1" applyNumberFormat="1" applyFont="1" applyBorder="1"/>
    <xf numFmtId="0" fontId="0" fillId="0" borderId="3" xfId="0" applyBorder="1"/>
    <xf numFmtId="0" fontId="0" fillId="2" borderId="3" xfId="0" applyFill="1" applyBorder="1" applyAlignment="1">
      <alignment horizontal="left" vertical="center"/>
    </xf>
    <xf numFmtId="180" fontId="0" fillId="2" borderId="3" xfId="1" applyNumberFormat="1" applyFont="1" applyFill="1" applyBorder="1" applyAlignment="1">
      <alignment horizontal="center" vertical="center"/>
    </xf>
    <xf numFmtId="180" fontId="0" fillId="2" borderId="3" xfId="1" applyNumberFormat="1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180" fontId="0" fillId="2" borderId="3" xfId="1" applyNumberFormat="1" applyFont="1" applyFill="1" applyBorder="1" applyAlignment="1">
      <alignment vertical="center"/>
    </xf>
    <xf numFmtId="0" fontId="0" fillId="0" borderId="4" xfId="0" applyBorder="1"/>
    <xf numFmtId="4" fontId="2" fillId="0" borderId="1" xfId="51" applyFont="1" applyBorder="1">
      <alignment horizontal="left" vertical="top"/>
    </xf>
    <xf numFmtId="4" fontId="2" fillId="0" borderId="1" xfId="50" applyFont="1" applyBorder="1">
      <alignment horizontal="right" vertical="top"/>
    </xf>
    <xf numFmtId="0" fontId="3" fillId="0" borderId="1" xfId="0" applyFont="1" applyBorder="1" applyAlignment="1">
      <alignment horizontal="center"/>
    </xf>
    <xf numFmtId="180" fontId="0" fillId="0" borderId="1" xfId="1" applyNumberFormat="1" applyFont="1" applyBorder="1"/>
    <xf numFmtId="176" fontId="0" fillId="0" borderId="1" xfId="0" applyNumberFormat="1" applyBorder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80" fontId="1" fillId="0" borderId="6" xfId="1" applyNumberFormat="1" applyFont="1" applyBorder="1"/>
    <xf numFmtId="0" fontId="3" fillId="0" borderId="6" xfId="0" applyFont="1" applyBorder="1" applyAlignment="1">
      <alignment horizontal="center"/>
    </xf>
    <xf numFmtId="180" fontId="0" fillId="0" borderId="6" xfId="1" applyNumberFormat="1" applyFont="1" applyBorder="1"/>
    <xf numFmtId="180" fontId="0" fillId="0" borderId="6" xfId="0" applyNumberFormat="1" applyBorder="1"/>
    <xf numFmtId="0" fontId="0" fillId="0" borderId="6" xfId="0" applyBorder="1"/>
    <xf numFmtId="0" fontId="1" fillId="0" borderId="7" xfId="0" applyFont="1" applyBorder="1"/>
    <xf numFmtId="180" fontId="1" fillId="0" borderId="7" xfId="1" applyNumberFormat="1" applyFont="1" applyBorder="1"/>
    <xf numFmtId="0" fontId="3" fillId="0" borderId="7" xfId="0" applyFont="1" applyBorder="1" applyAlignment="1">
      <alignment horizontal="center"/>
    </xf>
    <xf numFmtId="180" fontId="0" fillId="0" borderId="7" xfId="1" applyNumberFormat="1" applyFont="1" applyBorder="1"/>
    <xf numFmtId="180" fontId="0" fillId="0" borderId="7" xfId="0" applyNumberFormat="1" applyBorder="1"/>
    <xf numFmtId="0" fontId="0" fillId="0" borderId="7" xfId="0" applyBorder="1"/>
    <xf numFmtId="0" fontId="0" fillId="0" borderId="8" xfId="0" applyBorder="1"/>
    <xf numFmtId="180" fontId="0" fillId="0" borderId="0" xfId="0" applyNumberFormat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 applyAlignment="1">
      <alignment horizontal="left" indent="1"/>
    </xf>
    <xf numFmtId="180" fontId="0" fillId="0" borderId="10" xfId="1" applyNumberFormat="1" applyFont="1" applyBorder="1"/>
    <xf numFmtId="0" fontId="0" fillId="0" borderId="10" xfId="0" applyBorder="1"/>
    <xf numFmtId="180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left" indent="1"/>
    </xf>
    <xf numFmtId="180" fontId="0" fillId="0" borderId="3" xfId="1" applyNumberFormat="1" applyFont="1" applyBorder="1" applyAlignment="1">
      <alignment horizontal="right" vertical="top"/>
    </xf>
    <xf numFmtId="0" fontId="1" fillId="0" borderId="13" xfId="0" applyFont="1" applyBorder="1"/>
    <xf numFmtId="180" fontId="0" fillId="0" borderId="3" xfId="0" applyNumberFormat="1" applyBorder="1"/>
    <xf numFmtId="0" fontId="0" fillId="0" borderId="14" xfId="0" applyBorder="1"/>
    <xf numFmtId="0" fontId="0" fillId="0" borderId="0" xfId="0" applyAlignment="1">
      <alignment horizontal="left" indent="1"/>
    </xf>
    <xf numFmtId="0" fontId="1" fillId="0" borderId="15" xfId="0" applyFont="1" applyBorder="1" applyAlignment="1">
      <alignment horizontal="center"/>
    </xf>
    <xf numFmtId="4" fontId="2" fillId="0" borderId="1" xfId="51" applyFont="1" applyBorder="1" quotePrefix="1">
      <alignment horizontal="left" vertical="top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81" xfId="49"/>
    <cellStyle name="S3" xfId="50"/>
    <cellStyle name="S6" xfId="51"/>
    <cellStyle name="S7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EMUA%20YANG%20ADA%20DI%20LAPTOP%20LIA\Lia\PT%20Kwanglim%20YH%20Indah\2023\Draft\Draft%20Update\PT%20Kwanglim%20YH%20Indah%202023%20(1%20Agustus%20202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PT%20Bambu%20Kuning%2018\-%20TB,%20BUKU%20BESAR,%20LAPORAN%20KEUANGAN%20BK18%202023%20-%20DRAFT%208-5-2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Neraca"/>
      <sheetName val="LR"/>
      <sheetName val="Equity"/>
      <sheetName val="Arus Kas"/>
      <sheetName val="CLK"/>
      <sheetName val="WS."/>
      <sheetName val="Jurnal."/>
      <sheetName val="Permintaan data.."/>
      <sheetName val="Permintaan data."/>
      <sheetName val="Permintaan data (2)"/>
      <sheetName val="Permintaan data"/>
      <sheetName val="NERACA 23 REV 1 (2)"/>
      <sheetName val="Laba Rugi 23"/>
      <sheetName val="NERACA 23 REV 1"/>
      <sheetName val="Master Kertas K"/>
      <sheetName val="data untuk report"/>
    </sheetNames>
    <sheetDataSet>
      <sheetData sheetId="0"/>
      <sheetData sheetId="1"/>
      <sheetData sheetId="2"/>
      <sheetData sheetId="3"/>
      <sheetData sheetId="4"/>
      <sheetData sheetId="5"/>
      <sheetData sheetId="6">
        <row r="285">
          <cell r="AK285">
            <v>2581118930.36</v>
          </cell>
        </row>
        <row r="341">
          <cell r="AK341">
            <v>18657326232.89</v>
          </cell>
        </row>
        <row r="569">
          <cell r="AK569">
            <v>543988125.074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KU BESAR (2)"/>
      <sheetName val="BUKU BESAR"/>
      <sheetName val="TRIAL BALANCE"/>
      <sheetName val="NERACA"/>
      <sheetName val="LR"/>
    </sheetNames>
    <sheetDataSet>
      <sheetData sheetId="0"/>
      <sheetData sheetId="1"/>
      <sheetData sheetId="2"/>
      <sheetData sheetId="3">
        <row r="41">
          <cell r="C41">
            <v>44312788881.22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pane xSplit="2" ySplit="9" topLeftCell="C10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3.8"/>
  <cols>
    <col min="1" max="1" width="36.6333333333333" customWidth="1"/>
    <col min="2" max="2" width="24.55" customWidth="1"/>
    <col min="3" max="4" width="18.175" customWidth="1"/>
    <col min="5" max="5" width="24.175" customWidth="1"/>
    <col min="6" max="6" width="34.3583333333333" customWidth="1"/>
    <col min="7" max="8" width="18.175" customWidth="1"/>
    <col min="9" max="9" width="18" customWidth="1"/>
    <col min="10" max="10" width="14.45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" t="s">
        <v>0</v>
      </c>
      <c r="B2" s="1"/>
      <c r="C2" s="1"/>
      <c r="D2" s="1"/>
      <c r="E2" s="1"/>
      <c r="F2" s="1"/>
      <c r="G2" s="1"/>
      <c r="H2" s="1"/>
      <c r="I2" s="1"/>
      <c r="J2" s="3"/>
      <c r="K2" s="3"/>
      <c r="L2" s="3"/>
    </row>
    <row r="3" spans="1:12">
      <c r="A3" s="1" t="s">
        <v>1</v>
      </c>
      <c r="B3" s="1"/>
      <c r="C3" s="1"/>
      <c r="D3" s="1"/>
      <c r="E3" s="1"/>
      <c r="F3" s="1"/>
      <c r="G3" s="1"/>
      <c r="H3" s="1"/>
      <c r="I3" s="1"/>
      <c r="J3" s="3"/>
      <c r="K3" s="3"/>
      <c r="L3" s="3"/>
    </row>
    <row r="4" spans="1:8">
      <c r="A4" s="3" t="s">
        <v>2</v>
      </c>
      <c r="B4" s="4">
        <f>SUM(B10:B16)</f>
        <v>2581118930.36</v>
      </c>
      <c r="C4" s="3" t="s">
        <v>3</v>
      </c>
      <c r="D4" s="4"/>
      <c r="E4" s="4"/>
      <c r="G4" s="3"/>
      <c r="H4" s="3"/>
    </row>
    <row r="5" spans="1:8">
      <c r="A5" s="3" t="s">
        <v>4</v>
      </c>
      <c r="B5" s="4">
        <f>[1]CLK!$AK$285</f>
        <v>2581118930.36</v>
      </c>
      <c r="C5" s="3" t="s">
        <v>5</v>
      </c>
      <c r="D5" s="4"/>
      <c r="E5" s="4"/>
      <c r="G5" s="3"/>
      <c r="H5" s="3"/>
    </row>
    <row r="6" spans="1:8">
      <c r="A6" s="3" t="s">
        <v>6</v>
      </c>
      <c r="B6" s="4">
        <f>B4-B5</f>
        <v>0</v>
      </c>
      <c r="C6" s="4"/>
      <c r="D6" s="4"/>
      <c r="E6" s="4"/>
      <c r="F6" s="3"/>
      <c r="G6" s="3"/>
      <c r="H6" s="3"/>
    </row>
    <row r="7" spans="1:8">
      <c r="A7" s="3" t="s">
        <v>7</v>
      </c>
      <c r="B7" s="4">
        <f>B5*100%</f>
        <v>2581118930.36</v>
      </c>
      <c r="C7" s="4"/>
      <c r="D7" s="4"/>
      <c r="E7" s="4"/>
      <c r="F7" s="3"/>
      <c r="G7" s="3"/>
      <c r="H7" s="3"/>
    </row>
    <row r="9" spans="1:9">
      <c r="A9" s="44" t="s">
        <v>8</v>
      </c>
      <c r="B9" s="44" t="s">
        <v>9</v>
      </c>
      <c r="C9" s="44" t="s">
        <v>10</v>
      </c>
      <c r="D9" s="44" t="s">
        <v>11</v>
      </c>
      <c r="E9" s="44" t="s">
        <v>12</v>
      </c>
      <c r="F9" s="45" t="s">
        <v>13</v>
      </c>
      <c r="G9" s="44" t="s">
        <v>14</v>
      </c>
      <c r="H9" s="44" t="s">
        <v>6</v>
      </c>
      <c r="I9" s="59" t="s">
        <v>15</v>
      </c>
    </row>
    <row r="10" spans="1:9">
      <c r="A10" s="46" t="s">
        <v>16</v>
      </c>
      <c r="B10" s="46"/>
      <c r="C10" s="47"/>
      <c r="D10" s="47"/>
      <c r="E10" s="47"/>
      <c r="F10" s="47"/>
      <c r="G10" s="47"/>
      <c r="H10" s="47"/>
      <c r="I10" s="41"/>
    </row>
    <row r="11" ht="14.4" spans="1:9">
      <c r="A11" s="48" t="s">
        <v>17</v>
      </c>
      <c r="B11" s="49">
        <v>149539056.78</v>
      </c>
      <c r="C11" s="50"/>
      <c r="D11" s="49">
        <v>149539256.78</v>
      </c>
      <c r="E11" s="51">
        <f>B11-D11</f>
        <v>-200</v>
      </c>
      <c r="F11" s="52" t="s">
        <v>18</v>
      </c>
      <c r="G11" s="49">
        <v>149539256.78</v>
      </c>
      <c r="H11" s="51">
        <f>B11-G11</f>
        <v>-200</v>
      </c>
      <c r="I11" s="41"/>
    </row>
    <row r="12" ht="14.4" spans="1:9">
      <c r="A12" s="53" t="s">
        <v>19</v>
      </c>
      <c r="B12" s="54">
        <v>144787958.62</v>
      </c>
      <c r="C12" s="13"/>
      <c r="D12" s="12">
        <v>144787958.62</v>
      </c>
      <c r="E12" s="51">
        <f>B12-D12</f>
        <v>0</v>
      </c>
      <c r="F12" s="52" t="s">
        <v>18</v>
      </c>
      <c r="G12" s="12">
        <v>144787958.62</v>
      </c>
      <c r="H12" s="51">
        <f>B12-G12</f>
        <v>0</v>
      </c>
      <c r="I12" s="13"/>
    </row>
    <row r="13" spans="2:9">
      <c r="B13" s="13"/>
      <c r="C13" s="13"/>
      <c r="D13" s="13"/>
      <c r="E13" s="13"/>
      <c r="F13" s="13"/>
      <c r="G13" s="13"/>
      <c r="H13" s="13"/>
      <c r="I13" s="13"/>
    </row>
    <row r="14" spans="1:9">
      <c r="A14" s="55" t="s">
        <v>20</v>
      </c>
      <c r="B14" s="13"/>
      <c r="C14" s="13"/>
      <c r="D14" s="13"/>
      <c r="E14" s="13"/>
      <c r="F14" s="13"/>
      <c r="G14" s="13"/>
      <c r="H14" s="13"/>
      <c r="I14" s="13"/>
    </row>
    <row r="15" ht="14.4" spans="1:10">
      <c r="A15" s="53" t="s">
        <v>17</v>
      </c>
      <c r="B15" s="12">
        <v>2286791914.96</v>
      </c>
      <c r="C15" s="12">
        <v>1361.32</v>
      </c>
      <c r="D15" s="56">
        <f>15416*C15</f>
        <v>20986109.12</v>
      </c>
      <c r="E15" s="56">
        <f>B15-D15</f>
        <v>2265805805.84</v>
      </c>
      <c r="F15" s="52" t="s">
        <v>18</v>
      </c>
      <c r="G15" s="56">
        <f>1361.32*15416</f>
        <v>20986109.12</v>
      </c>
      <c r="H15" s="51">
        <f>B15-G15</f>
        <v>2265805805.84</v>
      </c>
      <c r="I15" s="13"/>
      <c r="J15" s="43"/>
    </row>
    <row r="16" ht="14.4" spans="1:10">
      <c r="A16" s="53" t="s">
        <v>19</v>
      </c>
      <c r="B16" s="13">
        <v>0</v>
      </c>
      <c r="C16" s="12">
        <v>0</v>
      </c>
      <c r="D16" s="56">
        <f>15416*C16</f>
        <v>0</v>
      </c>
      <c r="E16" s="51">
        <f>B16-D16</f>
        <v>0</v>
      </c>
      <c r="F16" s="52" t="s">
        <v>18</v>
      </c>
      <c r="G16" s="56">
        <f>147420.83*15416</f>
        <v>2272639515.28</v>
      </c>
      <c r="H16" s="51">
        <f t="shared" ref="H16" si="0">B16-G16</f>
        <v>-2272639515.28</v>
      </c>
      <c r="I16" s="13"/>
      <c r="J16" s="43">
        <f>H16+H15</f>
        <v>-6833709.43999958</v>
      </c>
    </row>
    <row r="17" spans="1:9">
      <c r="A17" s="57"/>
      <c r="B17" s="19"/>
      <c r="C17" s="19"/>
      <c r="D17" s="19"/>
      <c r="E17" s="19"/>
      <c r="F17" s="19"/>
      <c r="G17" s="19"/>
      <c r="H17" s="19"/>
      <c r="I17" s="19"/>
    </row>
    <row r="19" spans="8:9">
      <c r="H19" t="s">
        <v>21</v>
      </c>
      <c r="I19" s="43">
        <f>-H16</f>
        <v>2272639515.28</v>
      </c>
    </row>
    <row r="20" spans="8:10">
      <c r="H20" s="58" t="s">
        <v>22</v>
      </c>
      <c r="J20" s="43">
        <f>H15</f>
        <v>2265805805.84</v>
      </c>
    </row>
    <row r="21" spans="8:10">
      <c r="H21" s="58" t="s">
        <v>23</v>
      </c>
      <c r="J21" s="43">
        <f>I19-J20</f>
        <v>6833709.43999958</v>
      </c>
    </row>
  </sheetData>
  <mergeCells count="2">
    <mergeCell ref="A2:I2"/>
    <mergeCell ref="A3:I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39"/>
  <sheetViews>
    <sheetView zoomScale="115" zoomScaleNormal="115" workbookViewId="0">
      <pane xSplit="2" ySplit="9" topLeftCell="C30" activePane="bottomRight" state="frozen"/>
      <selection/>
      <selection pane="topRight"/>
      <selection pane="bottomLeft"/>
      <selection pane="bottomRight" activeCell="A32" sqref="A32"/>
    </sheetView>
  </sheetViews>
  <sheetFormatPr defaultColWidth="9" defaultRowHeight="13.8"/>
  <cols>
    <col min="1" max="1" width="30" customWidth="1"/>
    <col min="2" max="2" width="27" customWidth="1"/>
    <col min="3" max="3" width="15.2666666666667" customWidth="1"/>
    <col min="4" max="4" width="34.3583333333333" customWidth="1"/>
    <col min="5" max="5" width="23.475" customWidth="1"/>
    <col min="6" max="6" width="18.175" customWidth="1"/>
    <col min="7" max="7" width="18.725" customWidth="1"/>
    <col min="8" max="8" width="61.55" customWidth="1"/>
  </cols>
  <sheetData>
    <row r="1" spans="1:14">
      <c r="A1" s="27" t="str">
        <f>Bank!A2</f>
        <v>PT KWANGLIM YH INDAH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3"/>
      <c r="M1" s="3"/>
      <c r="N1" s="3"/>
    </row>
    <row r="2" spans="1:14">
      <c r="A2" s="27" t="s">
        <v>24</v>
      </c>
      <c r="B2" s="27"/>
      <c r="C2" s="27"/>
      <c r="D2" s="27"/>
      <c r="E2" s="27"/>
      <c r="F2" s="27"/>
      <c r="G2" s="27"/>
      <c r="H2" s="3"/>
      <c r="I2" s="3"/>
      <c r="J2" s="3"/>
      <c r="K2" s="3"/>
      <c r="L2" s="3"/>
      <c r="M2" s="3"/>
      <c r="N2" s="3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7">
      <c r="A4" s="3" t="s">
        <v>2</v>
      </c>
      <c r="B4" s="4">
        <f>SUM(B10:B34)</f>
        <v>18657326232.89</v>
      </c>
      <c r="C4" s="4"/>
      <c r="D4" s="3"/>
      <c r="E4" s="3"/>
      <c r="F4" s="3"/>
      <c r="G4" s="3"/>
    </row>
    <row r="5" spans="1:7">
      <c r="A5" s="3" t="s">
        <v>4</v>
      </c>
      <c r="B5" s="4">
        <f>[1]CLK!$AK$341</f>
        <v>18657326232.89</v>
      </c>
      <c r="C5" s="4"/>
      <c r="D5" s="3"/>
      <c r="E5" s="3"/>
      <c r="F5" s="3" t="s">
        <v>25</v>
      </c>
      <c r="G5" s="3"/>
    </row>
    <row r="6" spans="1:8">
      <c r="A6" s="3" t="s">
        <v>6</v>
      </c>
      <c r="B6" s="4">
        <f>B4-B5</f>
        <v>0</v>
      </c>
      <c r="C6" s="4"/>
      <c r="D6" s="3"/>
      <c r="E6" s="3"/>
      <c r="F6" s="3"/>
      <c r="G6" s="3" t="s">
        <v>26</v>
      </c>
      <c r="H6" t="s">
        <v>27</v>
      </c>
    </row>
    <row r="7" spans="1:7">
      <c r="A7" s="3" t="s">
        <v>28</v>
      </c>
      <c r="B7" s="4">
        <f>B5*80%</f>
        <v>14925860986.312</v>
      </c>
      <c r="C7" s="4"/>
      <c r="D7" s="3"/>
      <c r="E7" s="3"/>
      <c r="F7" s="3"/>
      <c r="G7" s="3"/>
    </row>
    <row r="8" s="26" customFormat="1" spans="2:7">
      <c r="B8" s="26" t="s">
        <v>29</v>
      </c>
      <c r="C8" s="26" t="s">
        <v>30</v>
      </c>
      <c r="D8" s="26" t="s">
        <v>31</v>
      </c>
      <c r="E8" s="26" t="s">
        <v>32</v>
      </c>
      <c r="F8" s="26" t="s">
        <v>33</v>
      </c>
      <c r="G8" s="26" t="s">
        <v>34</v>
      </c>
    </row>
    <row r="9" spans="1:8">
      <c r="A9" s="28" t="s">
        <v>8</v>
      </c>
      <c r="B9" s="28" t="s">
        <v>9</v>
      </c>
      <c r="C9" s="28" t="s">
        <v>35</v>
      </c>
      <c r="D9" s="29" t="s">
        <v>36</v>
      </c>
      <c r="E9" s="29" t="s">
        <v>37</v>
      </c>
      <c r="F9" s="28" t="s">
        <v>38</v>
      </c>
      <c r="G9" s="28" t="s">
        <v>6</v>
      </c>
      <c r="H9" s="28" t="s">
        <v>15</v>
      </c>
    </row>
    <row r="10" ht="14.4" spans="1:8">
      <c r="A10" s="30" t="s">
        <v>39</v>
      </c>
      <c r="B10" s="31">
        <v>3258493135.04</v>
      </c>
      <c r="C10" s="31"/>
      <c r="D10" s="32" t="s">
        <v>18</v>
      </c>
      <c r="E10" s="32"/>
      <c r="F10" s="33">
        <f>203655.82*15416</f>
        <v>3139558121.12</v>
      </c>
      <c r="G10" s="34">
        <f t="shared" ref="G10:G34" si="0">F10-B10</f>
        <v>-118935013.92</v>
      </c>
      <c r="H10" s="35" t="s">
        <v>40</v>
      </c>
    </row>
    <row r="11" ht="14.4" spans="1:8">
      <c r="A11" s="36" t="s">
        <v>41</v>
      </c>
      <c r="B11" s="37">
        <v>2492412928</v>
      </c>
      <c r="C11" s="37"/>
      <c r="D11" s="38" t="s">
        <v>18</v>
      </c>
      <c r="E11" s="38"/>
      <c r="F11" s="39">
        <f>155775.81*15416</f>
        <v>2401439886.96</v>
      </c>
      <c r="G11" s="40">
        <f t="shared" si="0"/>
        <v>-90973041.04</v>
      </c>
      <c r="H11" s="41"/>
    </row>
    <row r="12" ht="14.4" spans="1:8">
      <c r="A12" s="36" t="s">
        <v>42</v>
      </c>
      <c r="B12" s="37">
        <v>1943453798.8</v>
      </c>
      <c r="C12" s="37"/>
      <c r="D12" s="38" t="s">
        <v>18</v>
      </c>
      <c r="E12" s="38"/>
      <c r="F12" s="39">
        <f>121465.86*15416</f>
        <v>1872517697.76</v>
      </c>
      <c r="G12" s="40">
        <f t="shared" si="0"/>
        <v>-70936101.04</v>
      </c>
      <c r="H12" s="41"/>
    </row>
    <row r="13" ht="14.4" spans="1:8">
      <c r="A13" s="36" t="s">
        <v>43</v>
      </c>
      <c r="B13" s="37">
        <v>1512897500</v>
      </c>
      <c r="C13" s="37"/>
      <c r="D13" s="38" t="s">
        <v>18</v>
      </c>
      <c r="E13" s="38"/>
      <c r="F13" s="39">
        <v>1512897500</v>
      </c>
      <c r="G13" s="40">
        <f t="shared" si="0"/>
        <v>0</v>
      </c>
      <c r="H13" s="41"/>
    </row>
    <row r="14" ht="14.4" spans="1:8">
      <c r="A14" s="36" t="s">
        <v>44</v>
      </c>
      <c r="B14" s="37">
        <v>1185860128</v>
      </c>
      <c r="C14" s="37"/>
      <c r="D14" s="38" t="s">
        <v>18</v>
      </c>
      <c r="E14" s="38"/>
      <c r="F14" s="39">
        <f>74116.26*15416</f>
        <v>1142576264.16</v>
      </c>
      <c r="G14" s="40">
        <f t="shared" si="0"/>
        <v>-43283863.8400002</v>
      </c>
      <c r="H14" s="41"/>
    </row>
    <row r="15" ht="14.4" spans="1:8">
      <c r="A15" s="36" t="s">
        <v>45</v>
      </c>
      <c r="B15" s="37">
        <v>1175210315.65</v>
      </c>
      <c r="C15" s="37"/>
      <c r="D15" s="38" t="s">
        <v>18</v>
      </c>
      <c r="E15" s="38"/>
      <c r="F15" s="39">
        <f>73450.64*15416</f>
        <v>1132315066.24</v>
      </c>
      <c r="G15" s="40">
        <f t="shared" si="0"/>
        <v>-42895249.4100001</v>
      </c>
      <c r="H15" s="41"/>
    </row>
    <row r="16" ht="14.4" spans="1:8">
      <c r="A16" s="36" t="s">
        <v>46</v>
      </c>
      <c r="B16" s="37">
        <v>1046850877.45</v>
      </c>
      <c r="C16" s="37"/>
      <c r="D16" s="38" t="s">
        <v>18</v>
      </c>
      <c r="E16" s="38"/>
      <c r="F16" s="39">
        <v>1046850877.4</v>
      </c>
      <c r="G16" s="40">
        <f t="shared" si="0"/>
        <v>-0.0500000715255737</v>
      </c>
      <c r="H16" s="41"/>
    </row>
    <row r="17" ht="14.4" spans="1:8">
      <c r="A17" s="36" t="s">
        <v>47</v>
      </c>
      <c r="B17" s="37">
        <v>787731640</v>
      </c>
      <c r="C17" s="37"/>
      <c r="D17" s="38" t="s">
        <v>18</v>
      </c>
      <c r="E17" s="38"/>
      <c r="F17" s="39">
        <v>787731640</v>
      </c>
      <c r="G17" s="40">
        <f t="shared" si="0"/>
        <v>0</v>
      </c>
      <c r="H17" s="41"/>
    </row>
    <row r="18" ht="14.4" spans="1:8">
      <c r="A18" s="36" t="s">
        <v>48</v>
      </c>
      <c r="B18" s="37">
        <v>770945580.2</v>
      </c>
      <c r="C18" s="37"/>
      <c r="D18" s="38" t="s">
        <v>18</v>
      </c>
      <c r="E18" s="38"/>
      <c r="F18" s="39">
        <f>48184.1*15416</f>
        <v>742806085.6</v>
      </c>
      <c r="G18" s="40">
        <f t="shared" si="0"/>
        <v>-28139494.6</v>
      </c>
      <c r="H18" s="41"/>
    </row>
    <row r="19" ht="14.4" spans="1:8">
      <c r="A19" s="36" t="s">
        <v>49</v>
      </c>
      <c r="B19" s="37">
        <v>689020400</v>
      </c>
      <c r="C19" s="37"/>
      <c r="D19" s="38" t="s">
        <v>18</v>
      </c>
      <c r="E19" s="38"/>
      <c r="F19" s="39">
        <v>689020400</v>
      </c>
      <c r="G19" s="40">
        <f t="shared" si="0"/>
        <v>0</v>
      </c>
      <c r="H19" s="41"/>
    </row>
    <row r="20" ht="14.4" spans="1:8">
      <c r="A20" s="36" t="s">
        <v>50</v>
      </c>
      <c r="B20" s="37">
        <v>530487387.5</v>
      </c>
      <c r="C20" s="37"/>
      <c r="D20" s="38" t="s">
        <v>18</v>
      </c>
      <c r="E20" s="38"/>
      <c r="F20" s="39">
        <f>33155.46*15416</f>
        <v>511124571.36</v>
      </c>
      <c r="G20" s="40">
        <f t="shared" si="0"/>
        <v>-19362816.14</v>
      </c>
      <c r="H20" s="41"/>
    </row>
    <row r="21" ht="14.4" spans="1:8">
      <c r="A21" s="41" t="s">
        <v>51</v>
      </c>
      <c r="B21" s="39">
        <v>496436356</v>
      </c>
      <c r="C21" s="39"/>
      <c r="D21" s="38" t="s">
        <v>18</v>
      </c>
      <c r="E21" s="38"/>
      <c r="F21" s="39">
        <v>496436356</v>
      </c>
      <c r="G21" s="40">
        <f t="shared" si="0"/>
        <v>0</v>
      </c>
      <c r="H21" s="41"/>
    </row>
    <row r="22" ht="14.4" spans="1:8">
      <c r="A22" s="41" t="s">
        <v>52</v>
      </c>
      <c r="B22" s="39">
        <v>432035976</v>
      </c>
      <c r="C22" s="39"/>
      <c r="D22" s="38" t="s">
        <v>18</v>
      </c>
      <c r="E22" s="38"/>
      <c r="F22" s="39">
        <f>27002.25*15416</f>
        <v>416266686</v>
      </c>
      <c r="G22" s="40">
        <f t="shared" si="0"/>
        <v>-15769290</v>
      </c>
      <c r="H22" s="41"/>
    </row>
    <row r="23" ht="14.4" spans="1:8">
      <c r="A23" s="41" t="s">
        <v>53</v>
      </c>
      <c r="B23" s="39">
        <v>406826465</v>
      </c>
      <c r="C23" s="39"/>
      <c r="D23" s="38" t="s">
        <v>18</v>
      </c>
      <c r="E23" s="38"/>
      <c r="F23" s="39">
        <v>406826465</v>
      </c>
      <c r="G23" s="40">
        <f t="shared" si="0"/>
        <v>0</v>
      </c>
      <c r="H23" s="41"/>
    </row>
    <row r="24" ht="14.4" spans="1:8">
      <c r="A24" s="41" t="s">
        <v>54</v>
      </c>
      <c r="B24" s="39">
        <v>347767935.6</v>
      </c>
      <c r="C24" s="39"/>
      <c r="D24" s="38" t="s">
        <v>18</v>
      </c>
      <c r="E24" s="38"/>
      <c r="F24" s="39">
        <f>21735.5*15416</f>
        <v>335074468</v>
      </c>
      <c r="G24" s="40">
        <f t="shared" si="0"/>
        <v>-12693467.6</v>
      </c>
      <c r="H24" s="41"/>
    </row>
    <row r="25" ht="14.4" spans="1:8">
      <c r="A25" s="41" t="s">
        <v>55</v>
      </c>
      <c r="B25" s="39">
        <v>334386387.5</v>
      </c>
      <c r="C25" s="39"/>
      <c r="D25" s="38" t="s">
        <v>18</v>
      </c>
      <c r="E25" s="38"/>
      <c r="F25" s="39">
        <f>20899.15*15416</f>
        <v>322181296.4</v>
      </c>
      <c r="G25" s="40">
        <f t="shared" si="0"/>
        <v>-12205091.1</v>
      </c>
      <c r="H25" s="41"/>
    </row>
    <row r="26" ht="14.4" spans="1:8">
      <c r="A26" s="41" t="s">
        <v>56</v>
      </c>
      <c r="B26" s="39">
        <v>304390750.62</v>
      </c>
      <c r="C26" s="39"/>
      <c r="D26" s="38" t="s">
        <v>18</v>
      </c>
      <c r="E26" s="38"/>
      <c r="F26" s="39">
        <f>19024.42*15416</f>
        <v>293280458.72</v>
      </c>
      <c r="G26" s="40">
        <f t="shared" si="0"/>
        <v>-11110291.9</v>
      </c>
      <c r="H26" s="41"/>
    </row>
    <row r="27" ht="14.4" spans="1:8">
      <c r="A27" s="41" t="s">
        <v>57</v>
      </c>
      <c r="B27" s="39">
        <v>285822000</v>
      </c>
      <c r="C27" s="39"/>
      <c r="D27" s="38" t="s">
        <v>18</v>
      </c>
      <c r="E27" s="38"/>
      <c r="F27" s="39">
        <f>17863.88*15416</f>
        <v>275389574.08</v>
      </c>
      <c r="G27" s="40">
        <f t="shared" si="0"/>
        <v>-10432425.92</v>
      </c>
      <c r="H27" s="41"/>
    </row>
    <row r="28" ht="14.4" spans="1:8">
      <c r="A28" s="41" t="s">
        <v>58</v>
      </c>
      <c r="B28" s="39">
        <v>186846054.06</v>
      </c>
      <c r="C28" s="39"/>
      <c r="D28" s="38" t="s">
        <v>18</v>
      </c>
      <c r="E28" s="38"/>
      <c r="F28" s="39">
        <v>186846054.06</v>
      </c>
      <c r="G28" s="40">
        <f t="shared" si="0"/>
        <v>0</v>
      </c>
      <c r="H28" s="41"/>
    </row>
    <row r="29" ht="14.4" spans="1:8">
      <c r="A29" s="41" t="s">
        <v>59</v>
      </c>
      <c r="B29" s="39">
        <v>118678081.96</v>
      </c>
      <c r="C29" s="39"/>
      <c r="D29" s="38" t="s">
        <v>18</v>
      </c>
      <c r="E29" s="38"/>
      <c r="F29" s="39">
        <f>7417.38*15416</f>
        <v>114346330.08</v>
      </c>
      <c r="G29" s="40">
        <f t="shared" si="0"/>
        <v>-4331751.88</v>
      </c>
      <c r="H29" s="41"/>
    </row>
    <row r="30" ht="14.4" spans="1:8">
      <c r="A30" s="41" t="s">
        <v>60</v>
      </c>
      <c r="B30" s="39">
        <v>118317871.69</v>
      </c>
      <c r="C30" s="39"/>
      <c r="D30" s="38" t="s">
        <v>18</v>
      </c>
      <c r="E30" s="38"/>
      <c r="F30" s="39">
        <f>7394.87*15416</f>
        <v>113999315.92</v>
      </c>
      <c r="G30" s="40">
        <f t="shared" si="0"/>
        <v>-4318555.77</v>
      </c>
      <c r="H30" s="41"/>
    </row>
    <row r="31" ht="14.4" spans="1:8">
      <c r="A31" s="41" t="s">
        <v>61</v>
      </c>
      <c r="B31" s="39">
        <v>112354400</v>
      </c>
      <c r="C31" s="39"/>
      <c r="D31" s="38" t="s">
        <v>18</v>
      </c>
      <c r="E31" s="38"/>
      <c r="F31" s="39">
        <v>112354400</v>
      </c>
      <c r="G31" s="40">
        <f t="shared" si="0"/>
        <v>0</v>
      </c>
      <c r="H31" s="41"/>
    </row>
    <row r="32" ht="14.4" spans="1:8">
      <c r="A32" s="41" t="s">
        <v>62</v>
      </c>
      <c r="B32" s="39">
        <v>92274839.94</v>
      </c>
      <c r="C32" s="39"/>
      <c r="D32" s="38" t="s">
        <v>18</v>
      </c>
      <c r="E32" s="38"/>
      <c r="F32" s="39">
        <f>5767.18*15416</f>
        <v>88906846.88</v>
      </c>
      <c r="G32" s="40">
        <f t="shared" si="0"/>
        <v>-3367993.05999999</v>
      </c>
      <c r="H32" s="41"/>
    </row>
    <row r="33" ht="14.4" spans="1:8">
      <c r="A33" s="41" t="s">
        <v>63</v>
      </c>
      <c r="B33" s="39">
        <v>17656846.02</v>
      </c>
      <c r="C33" s="39"/>
      <c r="D33" s="38" t="s">
        <v>18</v>
      </c>
      <c r="E33" s="38"/>
      <c r="F33" s="39">
        <f>1103.55*15416</f>
        <v>17012326.8</v>
      </c>
      <c r="G33" s="40">
        <f t="shared" si="0"/>
        <v>-644519.219999999</v>
      </c>
      <c r="H33" s="41"/>
    </row>
    <row r="34" ht="14.4" spans="1:8">
      <c r="A34" s="41" t="s">
        <v>64</v>
      </c>
      <c r="B34" s="39">
        <v>10168577.86</v>
      </c>
      <c r="C34" s="39"/>
      <c r="D34" s="38" t="s">
        <v>18</v>
      </c>
      <c r="E34" s="38"/>
      <c r="F34" s="39">
        <f>635.54*15416</f>
        <v>9797484.64</v>
      </c>
      <c r="G34" s="40">
        <f t="shared" si="0"/>
        <v>-371093.220000001</v>
      </c>
      <c r="H34" s="41"/>
    </row>
    <row r="35" spans="1:8">
      <c r="A35" s="42"/>
      <c r="B35" s="42"/>
      <c r="C35" s="42"/>
      <c r="D35" s="42"/>
      <c r="E35" s="42"/>
      <c r="F35" s="42"/>
      <c r="G35" s="42"/>
      <c r="H35" s="42"/>
    </row>
    <row r="36" spans="2:2">
      <c r="B36" s="43">
        <f>SUM(B10:B35)</f>
        <v>18657326232.89</v>
      </c>
    </row>
    <row r="37" spans="7:7">
      <c r="G37" s="43">
        <f>SUM(G10:G35)</f>
        <v>-489770059.71</v>
      </c>
    </row>
    <row r="39" spans="1:2">
      <c r="A39" t="s">
        <v>65</v>
      </c>
      <c r="B39" t="s">
        <v>66</v>
      </c>
    </row>
  </sheetData>
  <autoFilter ref="A9:B34">
    <sortState ref="A9:B34">
      <sortCondition ref="B9:B34" descending="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3.8"/>
  <cols>
    <col min="1" max="1" width="28.55" customWidth="1"/>
    <col min="2" max="2" width="26.8166666666667" customWidth="1"/>
    <col min="3" max="3" width="34.8166666666667" customWidth="1"/>
    <col min="4" max="5" width="18.2666666666667" customWidth="1"/>
  </cols>
  <sheetData>
    <row r="1" spans="1:12">
      <c r="A1" s="1" t="s">
        <v>67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</row>
    <row r="2" spans="1:9">
      <c r="A2" s="2" t="s">
        <v>68</v>
      </c>
      <c r="B2" s="2"/>
      <c r="C2" s="2"/>
      <c r="D2" s="2"/>
      <c r="E2" s="2"/>
      <c r="F2" s="3"/>
      <c r="G2" s="3"/>
      <c r="H2" s="3"/>
      <c r="I2" s="3"/>
    </row>
    <row r="3" spans="1:9">
      <c r="A3" s="2"/>
      <c r="B3" s="2"/>
      <c r="C3" s="2"/>
      <c r="D3" s="2"/>
      <c r="E3" s="2"/>
      <c r="F3" s="3"/>
      <c r="G3" s="3"/>
      <c r="H3" s="3"/>
      <c r="I3" s="3"/>
    </row>
    <row r="4" spans="1:5">
      <c r="A4" s="3" t="s">
        <v>2</v>
      </c>
      <c r="B4" s="4">
        <f>SUM(B10:B53)</f>
        <v>44312788881.22</v>
      </c>
      <c r="C4" s="3" t="s">
        <v>3</v>
      </c>
      <c r="D4" s="3"/>
      <c r="E4" s="3"/>
    </row>
    <row r="5" spans="1:5">
      <c r="A5" s="3" t="s">
        <v>4</v>
      </c>
      <c r="B5" s="4">
        <f>[2]NERACA!$C$41</f>
        <v>44312788881.22</v>
      </c>
      <c r="C5" s="3" t="s">
        <v>5</v>
      </c>
      <c r="D5" s="3"/>
      <c r="E5" s="3"/>
    </row>
    <row r="6" spans="1:5">
      <c r="A6" s="3" t="s">
        <v>6</v>
      </c>
      <c r="B6" s="4">
        <f>B4-B5</f>
        <v>0</v>
      </c>
      <c r="C6" s="3"/>
      <c r="D6" s="3"/>
      <c r="E6" s="3"/>
    </row>
    <row r="7" spans="1:5">
      <c r="A7" s="3" t="s">
        <v>28</v>
      </c>
      <c r="B7" s="4">
        <f>B5*80%</f>
        <v>35450231104.976</v>
      </c>
      <c r="C7" s="3"/>
      <c r="D7" s="3"/>
      <c r="E7" s="3"/>
    </row>
    <row r="9" spans="1:5">
      <c r="A9" s="5" t="s">
        <v>8</v>
      </c>
      <c r="B9" s="5" t="s">
        <v>9</v>
      </c>
      <c r="C9" s="5" t="s">
        <v>13</v>
      </c>
      <c r="D9" s="5" t="s">
        <v>14</v>
      </c>
      <c r="E9" s="5" t="s">
        <v>6</v>
      </c>
    </row>
    <row r="10" ht="14.4" spans="1:5">
      <c r="A10" s="60" t="s">
        <v>69</v>
      </c>
      <c r="B10" s="21">
        <v>44312788881.22</v>
      </c>
      <c r="C10" s="22" t="s">
        <v>18</v>
      </c>
      <c r="D10" s="23">
        <v>44312788881.22</v>
      </c>
      <c r="E10" s="24">
        <f>D10-B10</f>
        <v>0</v>
      </c>
    </row>
    <row r="11" spans="2:2">
      <c r="B11" s="25"/>
    </row>
    <row r="12" spans="2:2">
      <c r="B12" s="25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workbookViewId="0">
      <pane xSplit="2" ySplit="9" topLeftCell="C10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3.8"/>
  <cols>
    <col min="1" max="1" width="37.0916666666667" customWidth="1"/>
    <col min="2" max="2" width="24.55" customWidth="1"/>
    <col min="3" max="3" width="34.3583333333333" customWidth="1"/>
    <col min="4" max="4" width="17.45" customWidth="1"/>
    <col min="5" max="5" width="15.45" customWidth="1"/>
    <col min="6" max="6" width="27.8166666666667" customWidth="1"/>
  </cols>
  <sheetData>
    <row r="1" spans="1:5">
      <c r="A1" s="1" t="str">
        <f>'Piutang Usaha'!A1:G1</f>
        <v>PT KWANGLIM YH INDAH</v>
      </c>
      <c r="B1" s="1"/>
      <c r="C1" s="1"/>
      <c r="D1" s="1"/>
      <c r="E1" s="1"/>
    </row>
    <row r="2" spans="1:5">
      <c r="A2" s="2" t="s">
        <v>70</v>
      </c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3" t="s">
        <v>2</v>
      </c>
      <c r="B4" s="4">
        <f>SUM(B10:B44)</f>
        <v>543988125.074</v>
      </c>
      <c r="C4" s="3" t="s">
        <v>3</v>
      </c>
      <c r="D4" s="3"/>
      <c r="E4" s="3"/>
    </row>
    <row r="5" spans="1:5">
      <c r="A5" s="3" t="s">
        <v>4</v>
      </c>
      <c r="B5" s="4">
        <f>[1]CLK!$AK$569</f>
        <v>543988125.074</v>
      </c>
      <c r="C5" s="3" t="s">
        <v>5</v>
      </c>
      <c r="D5" s="3"/>
      <c r="E5" s="3"/>
    </row>
    <row r="6" spans="1:5">
      <c r="A6" s="3" t="s">
        <v>6</v>
      </c>
      <c r="B6" s="4">
        <f>B4-B5</f>
        <v>0</v>
      </c>
      <c r="C6" s="3"/>
      <c r="D6" s="3"/>
      <c r="E6" s="3"/>
    </row>
    <row r="7" spans="1:5">
      <c r="A7" s="3" t="s">
        <v>28</v>
      </c>
      <c r="B7" s="4">
        <f>B5*80%</f>
        <v>435190500.0592</v>
      </c>
      <c r="C7" s="3"/>
      <c r="D7" s="3"/>
      <c r="E7" s="3"/>
    </row>
    <row r="9" spans="1:6">
      <c r="A9" s="5" t="s">
        <v>8</v>
      </c>
      <c r="B9" s="5" t="s">
        <v>9</v>
      </c>
      <c r="C9" s="5" t="s">
        <v>13</v>
      </c>
      <c r="D9" s="5" t="s">
        <v>14</v>
      </c>
      <c r="E9" s="5" t="s">
        <v>6</v>
      </c>
      <c r="F9" s="5" t="s">
        <v>15</v>
      </c>
    </row>
    <row r="10" spans="1:11">
      <c r="A10" s="6" t="s">
        <v>71</v>
      </c>
      <c r="B10" s="7">
        <v>144600000</v>
      </c>
      <c r="C10" s="8"/>
      <c r="D10" s="8">
        <v>144600000</v>
      </c>
      <c r="E10" s="8">
        <f>D10-B10</f>
        <v>0</v>
      </c>
      <c r="F10" s="8"/>
      <c r="G10" s="9"/>
      <c r="H10" s="9"/>
      <c r="I10" s="9"/>
      <c r="J10" s="9"/>
      <c r="K10" s="9"/>
    </row>
    <row r="11" spans="1:11">
      <c r="A11" s="10" t="s">
        <v>72</v>
      </c>
      <c r="B11" s="11">
        <v>72531069.05</v>
      </c>
      <c r="C11" s="12"/>
      <c r="D11" s="12">
        <v>72531069.05</v>
      </c>
      <c r="E11" s="12">
        <f>D11-B11</f>
        <v>0</v>
      </c>
      <c r="F11" s="12"/>
      <c r="G11" s="9"/>
      <c r="H11" s="9"/>
      <c r="I11" s="9"/>
      <c r="J11" s="9"/>
      <c r="K11" s="9"/>
    </row>
    <row r="12" spans="1:11">
      <c r="A12" s="10" t="s">
        <v>73</v>
      </c>
      <c r="B12" s="11">
        <v>52614826</v>
      </c>
      <c r="C12" s="12"/>
      <c r="D12" s="12">
        <v>52614826</v>
      </c>
      <c r="E12" s="12">
        <f>D12-B12</f>
        <v>0</v>
      </c>
      <c r="F12" s="12"/>
      <c r="G12" s="9"/>
      <c r="H12" s="9"/>
      <c r="I12" s="9"/>
      <c r="J12" s="9"/>
      <c r="K12" s="9"/>
    </row>
    <row r="13" spans="1:11">
      <c r="A13" s="10" t="s">
        <v>74</v>
      </c>
      <c r="B13" s="11">
        <v>35082000</v>
      </c>
      <c r="C13" s="12"/>
      <c r="D13" s="12">
        <v>35082000</v>
      </c>
      <c r="E13" s="12">
        <f>D13-B13</f>
        <v>0</v>
      </c>
      <c r="F13" s="12"/>
      <c r="G13" s="9"/>
      <c r="H13" s="9"/>
      <c r="I13" s="9"/>
      <c r="J13" s="9"/>
      <c r="K13" s="9"/>
    </row>
    <row r="14" spans="1:11">
      <c r="A14" s="10" t="s">
        <v>75</v>
      </c>
      <c r="B14" s="11">
        <v>28155176.844</v>
      </c>
      <c r="C14" s="12"/>
      <c r="D14" s="12">
        <v>28155176.84</v>
      </c>
      <c r="E14" s="12">
        <f>D14-B14</f>
        <v>-0.00400000065565109</v>
      </c>
      <c r="F14" s="12"/>
      <c r="G14" s="9"/>
      <c r="H14" s="9"/>
      <c r="I14" s="9"/>
      <c r="J14" s="9"/>
      <c r="K14" s="9"/>
    </row>
    <row r="15" spans="1:11">
      <c r="A15" s="10" t="s">
        <v>76</v>
      </c>
      <c r="B15" s="11">
        <v>24818160</v>
      </c>
      <c r="C15" s="12"/>
      <c r="D15" s="12"/>
      <c r="E15" s="12"/>
      <c r="F15" s="12" t="s">
        <v>77</v>
      </c>
      <c r="G15" s="9"/>
      <c r="H15" s="9"/>
      <c r="I15" s="9"/>
      <c r="J15" s="9"/>
      <c r="K15" s="9"/>
    </row>
    <row r="16" spans="1:11">
      <c r="A16" s="10" t="s">
        <v>78</v>
      </c>
      <c r="B16" s="11">
        <v>21736897</v>
      </c>
      <c r="C16" s="12"/>
      <c r="D16" s="12">
        <v>21736897</v>
      </c>
      <c r="E16" s="12">
        <f t="shared" ref="E16:E44" si="0">D16-B16</f>
        <v>0</v>
      </c>
      <c r="F16" s="12"/>
      <c r="G16" s="9"/>
      <c r="H16" s="9"/>
      <c r="I16" s="9"/>
      <c r="J16" s="9"/>
      <c r="K16" s="9"/>
    </row>
    <row r="17" spans="1:11">
      <c r="A17" s="10" t="s">
        <v>79</v>
      </c>
      <c r="B17" s="11">
        <v>17506306</v>
      </c>
      <c r="C17" s="12"/>
      <c r="D17" s="12">
        <v>17506306</v>
      </c>
      <c r="E17" s="12">
        <f t="shared" si="0"/>
        <v>0</v>
      </c>
      <c r="F17" s="12"/>
      <c r="G17" s="9"/>
      <c r="H17" s="9"/>
      <c r="I17" s="9"/>
      <c r="J17" s="9"/>
      <c r="K17" s="9"/>
    </row>
    <row r="18" spans="1:11">
      <c r="A18" s="10" t="s">
        <v>80</v>
      </c>
      <c r="B18" s="11">
        <v>13976308</v>
      </c>
      <c r="C18" s="12"/>
      <c r="D18" s="12">
        <v>13976308</v>
      </c>
      <c r="E18" s="12">
        <f t="shared" si="0"/>
        <v>0</v>
      </c>
      <c r="F18" s="12"/>
      <c r="G18" s="9"/>
      <c r="H18" s="9"/>
      <c r="I18" s="9"/>
      <c r="J18" s="9"/>
      <c r="K18" s="9"/>
    </row>
    <row r="19" spans="1:11">
      <c r="A19" s="10" t="s">
        <v>81</v>
      </c>
      <c r="B19" s="11">
        <v>13248480</v>
      </c>
      <c r="C19" s="12"/>
      <c r="D19" s="12">
        <v>13248480</v>
      </c>
      <c r="E19" s="12">
        <f t="shared" si="0"/>
        <v>0</v>
      </c>
      <c r="F19" s="12"/>
      <c r="G19" s="9"/>
      <c r="H19" s="9"/>
      <c r="I19" s="9"/>
      <c r="J19" s="9"/>
      <c r="K19" s="9"/>
    </row>
    <row r="20" spans="1:11">
      <c r="A20" s="10" t="s">
        <v>82</v>
      </c>
      <c r="B20" s="11">
        <v>12382050</v>
      </c>
      <c r="C20" s="12"/>
      <c r="D20" s="12">
        <v>12382050</v>
      </c>
      <c r="E20" s="12">
        <f t="shared" si="0"/>
        <v>0</v>
      </c>
      <c r="F20" s="12"/>
      <c r="G20" s="9"/>
      <c r="H20" s="9"/>
      <c r="I20" s="9"/>
      <c r="J20" s="9"/>
      <c r="K20" s="9"/>
    </row>
    <row r="21" spans="1:11">
      <c r="A21" s="13" t="s">
        <v>83</v>
      </c>
      <c r="B21" s="12">
        <v>11065000</v>
      </c>
      <c r="C21" s="12"/>
      <c r="D21" s="12">
        <v>11065000</v>
      </c>
      <c r="E21" s="12">
        <f t="shared" si="0"/>
        <v>0</v>
      </c>
      <c r="F21" s="12"/>
      <c r="G21" s="9"/>
      <c r="H21" s="9"/>
      <c r="I21" s="9"/>
      <c r="J21" s="9"/>
      <c r="K21" s="9"/>
    </row>
    <row r="22" spans="1:11">
      <c r="A22" s="13" t="s">
        <v>84</v>
      </c>
      <c r="B22" s="12">
        <v>10171269.02</v>
      </c>
      <c r="C22" s="12"/>
      <c r="D22" s="12">
        <v>10171269.02</v>
      </c>
      <c r="E22" s="12">
        <f t="shared" si="0"/>
        <v>0</v>
      </c>
      <c r="F22" s="12"/>
      <c r="G22" s="9"/>
      <c r="H22" s="9"/>
      <c r="I22" s="9"/>
      <c r="J22" s="9"/>
      <c r="K22" s="9"/>
    </row>
    <row r="23" spans="1:11">
      <c r="A23" s="13" t="s">
        <v>85</v>
      </c>
      <c r="B23" s="12">
        <v>9840000</v>
      </c>
      <c r="C23" s="12"/>
      <c r="D23" s="12">
        <v>9840000</v>
      </c>
      <c r="E23" s="12">
        <f t="shared" si="0"/>
        <v>0</v>
      </c>
      <c r="F23" s="12"/>
      <c r="G23" s="9"/>
      <c r="H23" s="9"/>
      <c r="I23" s="9"/>
      <c r="J23" s="9"/>
      <c r="K23" s="9"/>
    </row>
    <row r="24" spans="1:11">
      <c r="A24" s="13" t="s">
        <v>86</v>
      </c>
      <c r="B24" s="12">
        <v>8840500</v>
      </c>
      <c r="C24" s="12"/>
      <c r="D24" s="12">
        <v>8840500</v>
      </c>
      <c r="E24" s="12">
        <f t="shared" si="0"/>
        <v>0</v>
      </c>
      <c r="F24" s="12"/>
      <c r="G24" s="9"/>
      <c r="H24" s="9"/>
      <c r="I24" s="9"/>
      <c r="J24" s="9"/>
      <c r="K24" s="9"/>
    </row>
    <row r="25" ht="28" customHeight="1" spans="1:11">
      <c r="A25" s="14" t="s">
        <v>87</v>
      </c>
      <c r="B25" s="15">
        <v>8767960</v>
      </c>
      <c r="C25" s="15"/>
      <c r="D25" s="15">
        <v>8767960</v>
      </c>
      <c r="E25" s="15">
        <f t="shared" si="0"/>
        <v>0</v>
      </c>
      <c r="F25" s="16" t="s">
        <v>88</v>
      </c>
      <c r="G25" s="9"/>
      <c r="H25" s="9"/>
      <c r="I25" s="9"/>
      <c r="J25" s="9"/>
      <c r="K25" s="9"/>
    </row>
    <row r="26" spans="1:11">
      <c r="A26" s="13" t="s">
        <v>89</v>
      </c>
      <c r="B26" s="12">
        <v>8146599.6</v>
      </c>
      <c r="C26" s="12"/>
      <c r="D26" s="12">
        <v>8146599.6</v>
      </c>
      <c r="E26" s="12">
        <f t="shared" si="0"/>
        <v>0</v>
      </c>
      <c r="F26" s="12"/>
      <c r="G26" s="9"/>
      <c r="H26" s="9"/>
      <c r="I26" s="9"/>
      <c r="J26" s="9"/>
      <c r="K26" s="9"/>
    </row>
    <row r="27" spans="1:11">
      <c r="A27" s="13" t="s">
        <v>90</v>
      </c>
      <c r="B27" s="12">
        <v>7440000</v>
      </c>
      <c r="C27" s="12"/>
      <c r="D27" s="12">
        <v>7440000</v>
      </c>
      <c r="E27" s="12">
        <f t="shared" si="0"/>
        <v>0</v>
      </c>
      <c r="F27" s="12"/>
      <c r="G27" s="9"/>
      <c r="H27" s="9"/>
      <c r="I27" s="9"/>
      <c r="J27" s="9"/>
      <c r="K27" s="9"/>
    </row>
    <row r="28" spans="1:11">
      <c r="A28" s="13" t="s">
        <v>91</v>
      </c>
      <c r="B28" s="12">
        <v>7143000</v>
      </c>
      <c r="C28" s="12"/>
      <c r="D28" s="12">
        <v>7143000</v>
      </c>
      <c r="E28" s="12">
        <f t="shared" si="0"/>
        <v>0</v>
      </c>
      <c r="F28" s="12"/>
      <c r="G28" s="9"/>
      <c r="H28" s="9"/>
      <c r="I28" s="9"/>
      <c r="J28" s="9"/>
      <c r="K28" s="9"/>
    </row>
    <row r="29" spans="1:11">
      <c r="A29" s="13" t="s">
        <v>92</v>
      </c>
      <c r="B29" s="12">
        <v>7114866</v>
      </c>
      <c r="C29" s="12"/>
      <c r="D29" s="12">
        <v>7114866</v>
      </c>
      <c r="E29" s="12">
        <f t="shared" si="0"/>
        <v>0</v>
      </c>
      <c r="F29" s="12"/>
      <c r="G29" s="9"/>
      <c r="H29" s="9"/>
      <c r="I29" s="9"/>
      <c r="J29" s="9"/>
      <c r="K29" s="9"/>
    </row>
    <row r="30" spans="1:11">
      <c r="A30" s="13" t="s">
        <v>93</v>
      </c>
      <c r="B30" s="12">
        <v>4064290.56</v>
      </c>
      <c r="C30" s="12"/>
      <c r="D30" s="12">
        <v>4064290.56</v>
      </c>
      <c r="E30" s="12">
        <f t="shared" si="0"/>
        <v>0</v>
      </c>
      <c r="F30" s="12"/>
      <c r="G30" s="9"/>
      <c r="H30" s="9"/>
      <c r="I30" s="9"/>
      <c r="J30" s="9"/>
      <c r="K30" s="9"/>
    </row>
    <row r="31" spans="1:11">
      <c r="A31" s="13" t="s">
        <v>94</v>
      </c>
      <c r="B31" s="12">
        <v>3359100</v>
      </c>
      <c r="C31" s="12"/>
      <c r="D31" s="12">
        <v>3359100</v>
      </c>
      <c r="E31" s="12">
        <f t="shared" si="0"/>
        <v>0</v>
      </c>
      <c r="F31" s="12"/>
      <c r="G31" s="9"/>
      <c r="H31" s="9"/>
      <c r="I31" s="9"/>
      <c r="J31" s="9"/>
      <c r="K31" s="9"/>
    </row>
    <row r="32" spans="1:11">
      <c r="A32" s="13" t="s">
        <v>95</v>
      </c>
      <c r="B32" s="12">
        <v>3746000</v>
      </c>
      <c r="C32" s="12"/>
      <c r="D32" s="12">
        <v>3746000</v>
      </c>
      <c r="E32" s="12">
        <f t="shared" si="0"/>
        <v>0</v>
      </c>
      <c r="F32" s="12"/>
      <c r="G32" s="9"/>
      <c r="H32" s="9"/>
      <c r="I32" s="9"/>
      <c r="J32" s="9"/>
      <c r="K32" s="9"/>
    </row>
    <row r="33" spans="1:11">
      <c r="A33" s="13" t="s">
        <v>96</v>
      </c>
      <c r="B33" s="12">
        <v>3420000</v>
      </c>
      <c r="C33" s="12"/>
      <c r="D33" s="12">
        <v>3420000</v>
      </c>
      <c r="E33" s="12">
        <f t="shared" si="0"/>
        <v>0</v>
      </c>
      <c r="F33" s="12"/>
      <c r="G33" s="9"/>
      <c r="H33" s="9"/>
      <c r="I33" s="9"/>
      <c r="J33" s="9"/>
      <c r="K33" s="9"/>
    </row>
    <row r="34" spans="1:11">
      <c r="A34" s="13" t="s">
        <v>97</v>
      </c>
      <c r="B34" s="12">
        <v>2374290</v>
      </c>
      <c r="C34" s="12"/>
      <c r="D34" s="12">
        <v>2374290</v>
      </c>
      <c r="E34" s="12">
        <f t="shared" si="0"/>
        <v>0</v>
      </c>
      <c r="F34" s="12"/>
      <c r="G34" s="9"/>
      <c r="H34" s="9"/>
      <c r="I34" s="9"/>
      <c r="J34" s="9"/>
      <c r="K34" s="9"/>
    </row>
    <row r="35" ht="33.5" customHeight="1" spans="1:11">
      <c r="A35" s="17" t="s">
        <v>98</v>
      </c>
      <c r="B35" s="18">
        <v>2373008</v>
      </c>
      <c r="C35" s="18"/>
      <c r="D35" s="18">
        <v>2373008</v>
      </c>
      <c r="E35" s="18">
        <f t="shared" si="0"/>
        <v>0</v>
      </c>
      <c r="F35" s="16" t="s">
        <v>99</v>
      </c>
      <c r="G35" s="9"/>
      <c r="H35" s="9"/>
      <c r="I35" s="9"/>
      <c r="J35" s="9"/>
      <c r="K35" s="9"/>
    </row>
    <row r="36" spans="1:11">
      <c r="A36" s="13" t="s">
        <v>100</v>
      </c>
      <c r="B36" s="12">
        <v>2047337</v>
      </c>
      <c r="C36" s="12"/>
      <c r="D36" s="12">
        <v>2047337</v>
      </c>
      <c r="E36" s="12">
        <f t="shared" si="0"/>
        <v>0</v>
      </c>
      <c r="F36" s="12"/>
      <c r="G36" s="9"/>
      <c r="H36" s="9"/>
      <c r="I36" s="9"/>
      <c r="J36" s="9"/>
      <c r="K36" s="9"/>
    </row>
    <row r="37" spans="1:11">
      <c r="A37" s="13" t="s">
        <v>101</v>
      </c>
      <c r="B37" s="12">
        <v>1198800</v>
      </c>
      <c r="C37" s="12"/>
      <c r="D37" s="12">
        <v>1198800</v>
      </c>
      <c r="E37" s="12">
        <f t="shared" si="0"/>
        <v>0</v>
      </c>
      <c r="F37" s="12"/>
      <c r="G37" s="9"/>
      <c r="H37" s="9"/>
      <c r="I37" s="9"/>
      <c r="J37" s="9"/>
      <c r="K37" s="9"/>
    </row>
    <row r="38" spans="1:11">
      <c r="A38" s="13" t="s">
        <v>102</v>
      </c>
      <c r="B38" s="12">
        <v>1659255</v>
      </c>
      <c r="C38" s="12"/>
      <c r="D38" s="12">
        <v>1659255</v>
      </c>
      <c r="E38" s="12">
        <f t="shared" si="0"/>
        <v>0</v>
      </c>
      <c r="F38" s="12"/>
      <c r="G38" s="9"/>
      <c r="H38" s="9"/>
      <c r="I38" s="9"/>
      <c r="J38" s="9"/>
      <c r="K38" s="9"/>
    </row>
    <row r="39" spans="1:11">
      <c r="A39" s="13" t="s">
        <v>103</v>
      </c>
      <c r="B39" s="12">
        <v>1326360</v>
      </c>
      <c r="C39" s="12"/>
      <c r="D39" s="12">
        <v>1326360</v>
      </c>
      <c r="E39" s="12">
        <f t="shared" si="0"/>
        <v>0</v>
      </c>
      <c r="F39" s="12"/>
      <c r="G39" s="9"/>
      <c r="H39" s="9"/>
      <c r="I39" s="9"/>
      <c r="J39" s="9"/>
      <c r="K39" s="9"/>
    </row>
    <row r="40" spans="1:11">
      <c r="A40" s="13" t="s">
        <v>104</v>
      </c>
      <c r="B40" s="12">
        <v>1289742</v>
      </c>
      <c r="C40" s="12"/>
      <c r="D40" s="12">
        <v>1289742</v>
      </c>
      <c r="E40" s="12">
        <f t="shared" si="0"/>
        <v>0</v>
      </c>
      <c r="F40" s="12"/>
      <c r="G40" s="9"/>
      <c r="H40" s="9"/>
      <c r="I40" s="9"/>
      <c r="J40" s="9"/>
      <c r="K40" s="9"/>
    </row>
    <row r="41" spans="1:11">
      <c r="A41" s="13" t="s">
        <v>105</v>
      </c>
      <c r="B41" s="12">
        <v>774225</v>
      </c>
      <c r="C41" s="12"/>
      <c r="D41" s="12">
        <v>774225</v>
      </c>
      <c r="E41" s="12">
        <f t="shared" si="0"/>
        <v>0</v>
      </c>
      <c r="F41" s="12"/>
      <c r="G41" s="9"/>
      <c r="H41" s="9"/>
      <c r="I41" s="9"/>
      <c r="J41" s="9"/>
      <c r="K41" s="9"/>
    </row>
    <row r="42" spans="1:11">
      <c r="A42" s="13" t="s">
        <v>106</v>
      </c>
      <c r="B42" s="12">
        <v>587250</v>
      </c>
      <c r="C42" s="12"/>
      <c r="D42" s="12">
        <v>587250</v>
      </c>
      <c r="E42" s="12">
        <f t="shared" si="0"/>
        <v>0</v>
      </c>
      <c r="F42" s="12"/>
      <c r="G42" s="9"/>
      <c r="H42" s="9"/>
      <c r="I42" s="9"/>
      <c r="J42" s="9"/>
      <c r="K42" s="9"/>
    </row>
    <row r="43" spans="1:11">
      <c r="A43" s="13" t="s">
        <v>107</v>
      </c>
      <c r="B43" s="12">
        <v>370000</v>
      </c>
      <c r="C43" s="12"/>
      <c r="D43" s="12">
        <v>370000</v>
      </c>
      <c r="E43" s="12">
        <f t="shared" si="0"/>
        <v>0</v>
      </c>
      <c r="F43" s="12"/>
      <c r="G43" s="9"/>
      <c r="H43" s="9"/>
      <c r="I43" s="9"/>
      <c r="J43" s="9"/>
      <c r="K43" s="9"/>
    </row>
    <row r="44" spans="1:11">
      <c r="A44" s="13" t="s">
        <v>108</v>
      </c>
      <c r="B44" s="12">
        <v>218000</v>
      </c>
      <c r="C44" s="12"/>
      <c r="D44" s="12">
        <v>218000</v>
      </c>
      <c r="E44" s="12">
        <f t="shared" si="0"/>
        <v>0</v>
      </c>
      <c r="F44" s="12"/>
      <c r="G44" s="9"/>
      <c r="H44" s="9"/>
      <c r="I44" s="9"/>
      <c r="J44" s="9"/>
      <c r="K44" s="9"/>
    </row>
    <row r="45" spans="1:6">
      <c r="A45" s="19"/>
      <c r="B45" s="19"/>
      <c r="C45" s="19"/>
      <c r="D45" s="19"/>
      <c r="E45" s="19"/>
      <c r="F45" s="19"/>
    </row>
  </sheetData>
  <autoFilter ref="A9:B44">
    <extLst/>
  </autoFilter>
  <mergeCells count="2">
    <mergeCell ref="A1:E1"/>
    <mergeCell ref="A2:E2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e 8 4 c 7 b c c - 4 9 a 9 - 4 c b b - b 9 7 1 - 5 f e f 4 b 2 5 7 9 6 2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k u m e n "   m a : c o n t e n t T y p e I D = " 0 x 0 1 0 1 0 0 1 B 3 9 C A 8 5 F 7 7 C D 9 4 A A 2 3 1 4 3 5 9 A 7 E A 1 5 6 8 "   m a : c o n t e n t T y p e V e r s i o n = " 1 7 "   m a : c o n t e n t T y p e D e s c r i p t i o n = " B u a t   s e b u a h   d o k u m e n   b a r u . "   m a : c o n t e n t T y p e S c o p e = " "   m a : v e r s i o n I D = " d b 2 7 8 d e d d d e 5 9 b 6 3 1 b 7 f 9 b 5 8 3 b 8 7 7 e 3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9 6 1 1 2 d 9 7 1 8 0 7 4 5 3 3 2 5 c c 8 7 0 8 c 2 3 5 5 6 d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e 8 4 c 7 b c c - 4 9 a 9 - 4 c b b - b 9 7 1 - 5 f e f 4 b 2 5 7 9 6 2 "   x m l n s : n s 4 = " 7 0 0 a c 1 a f - a f b c - 4 7 0 3 - a 6 e c - d 7 d 9 b 2 1 4 8 5 3 f " >  
 < x s d : i m p o r t   n a m e s p a c e = " e 8 4 c 7 b c c - 4 9 a 9 - 4 c b b - b 9 7 1 - 5 f e f 4 b 2 5 7 9 6 2 " / >  
 < x s d : i m p o r t   n a m e s p a c e = " 7 0 0 a c 1 a f - a f b c - 4 7 0 3 - a 6 e c - d 7 d 9 b 2 1 4 8 5 3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3 : M e d i a S e r v i c e O b j e c t D e t e c t o r V e r s i o n s "   m i n O c c u r s = " 0 " / >  
 < x s d : e l e m e n t   r e f = " n s 3 : _ a c t i v i t y "   m i n O c c u r s = " 0 " / >  
 < x s d : e l e m e n t   r e f = " n s 3 : M e d i a S e r v i c e S e a r c h P r o p e r t i e s "   m i n O c c u r s = " 0 " / >  
 < x s d : e l e m e n t   r e f = " n s 3 : M e d i a S e r v i c e S y s t e m T a g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e 8 4 c 7 b c c - 4 9 a 9 - 4 c b b - b 9 7 1 - 5 f e f 4 b 2 5 7 9 6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1 8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1 9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2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y s t e m T a g s "   m a : i n d e x = " 2 1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7 0 0 a c 1 a f - a f b c - 4 7 0 3 - a 6 e c - d 7 d 9 b 2 1 4 8 5 3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2 2 "   n i l l a b l e = " t r u e "   m a : d i s p l a y N a m e = " D i b a g i k a n   D e n g a n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3 "   n i l l a b l e = " t r u e "   m a : d i s p l a y N a m e = " D i b a g i k a n   D e n g a n   D e t a i l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4 "   n i l l a b l e = " t r u e "   m a : d i s p l a y N a m e = " B e r b a g i   H a s h   P e t u n j u k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e   I s i " / >  
 < x s d : e l e m e n t   r e f = " d c : t i t l e "   m i n O c c u r s = " 0 "   m a x O c c u r s = " 1 "   m a : i n d e x = " 4 "   m a : d i s p l a y N a m e = " J u d u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C92F5E2-51DB-4027-BA3A-BAD2040E4F60}">
  <ds:schemaRefs/>
</ds:datastoreItem>
</file>

<file path=customXml/itemProps2.xml><?xml version="1.0" encoding="utf-8"?>
<ds:datastoreItem xmlns:ds="http://schemas.openxmlformats.org/officeDocument/2006/customXml" ds:itemID="{7D03DF27-5856-4120-899F-4EB3916C2601}">
  <ds:schemaRefs/>
</ds:datastoreItem>
</file>

<file path=customXml/itemProps3.xml><?xml version="1.0" encoding="utf-8"?>
<ds:datastoreItem xmlns:ds="http://schemas.openxmlformats.org/officeDocument/2006/customXml" ds:itemID="{A529729B-E0E6-4679-9050-4B30564F5D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Bank</vt:lpstr>
      <vt:lpstr>Piutang Usaha</vt:lpstr>
      <vt:lpstr>Utang Pihak Berelasi</vt:lpstr>
      <vt:lpstr>Utang Usaha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Aulina</dc:creator>
  <cp:lastModifiedBy>louis</cp:lastModifiedBy>
  <dcterms:created xsi:type="dcterms:W3CDTF">2024-03-04T14:51:00Z</dcterms:created>
  <dcterms:modified xsi:type="dcterms:W3CDTF">2024-10-06T14:10:26Z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0x0101001B39CA85F77CD94AA2314359A7EA1568</vt:lpwstr>
  </property>
  <property fmtid="{D5CDD505-2E9C-101B-9397-08002B2CF9AE}" pid="3" name="ICV">
    <vt:lpwstr>F1CA324DA7E043DEA286D31B1487274F_12</vt:lpwstr>
  </property>
  <property fmtid="{D5CDD505-2E9C-101B-9397-08002B2CF9AE}" pid="4" name="KSOProductBuildVer">
    <vt:lpwstr>1033-12.2.0.13472</vt:lpwstr>
  </property>
</Properties>
</file>