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ata\homeworkFile\ИПМ - Пауль\17.09.25-lab1\OurDecorApplication\OurDecorApplication\resources\"/>
    </mc:Choice>
  </mc:AlternateContent>
  <xr:revisionPtr revIDLastSave="0" documentId="13_ncr:1_{1C91DC55-2E48-47FE-B067-480527140791}" xr6:coauthVersionLast="47" xr6:coauthVersionMax="47" xr10:uidLastSave="{00000000-0000-0000-0000-000000000000}"/>
  <bookViews>
    <workbookView xWindow="-104" yWindow="-104" windowWidth="22326" windowHeight="11947" tabRatio="687" activeTab="1" xr2:uid="{B7822DB7-BBF6-4BF2-B9C3-2987E8FD6BAA}"/>
  </bookViews>
  <sheets>
    <sheet name="Materials_import" sheetId="6" r:id="rId1"/>
    <sheet name="Product_materials_import" sheetId="7" r:id="rId2"/>
    <sheet name="Material_type_import" sheetId="1" r:id="rId3"/>
    <sheet name="Product_type_import" sheetId="10" r:id="rId4"/>
    <sheet name="Products_import" sheetId="12" r:id="rId5"/>
  </sheets>
  <definedNames>
    <definedName name="Materials_import" localSheetId="0" hidden="1">Materials_import!$D$1:$I$21</definedName>
    <definedName name="Product_materials_import" localSheetId="1" hidden="1">Product_materials_import!$B$1:$E$81</definedName>
    <definedName name="Product_type_import" localSheetId="3" hidden="1">Product_type_import!$A$1:$B$5</definedName>
    <definedName name="Products_import" localSheetId="4" hidden="1">Products_import!$B$1:$F$21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 l="1"/>
  <c r="C2" i="7"/>
  <c r="A3" i="7"/>
  <c r="C3" i="7"/>
  <c r="A4" i="7"/>
  <c r="C4" i="7"/>
  <c r="A5" i="7"/>
  <c r="C5" i="7"/>
  <c r="A6" i="7"/>
  <c r="C6" i="7"/>
  <c r="A7" i="7"/>
  <c r="C7" i="7"/>
  <c r="A8" i="7"/>
  <c r="C8" i="7"/>
  <c r="A9" i="7"/>
  <c r="C9" i="7"/>
  <c r="A10" i="7"/>
  <c r="C10" i="7"/>
  <c r="A11" i="7"/>
  <c r="C11" i="7"/>
  <c r="A12" i="7"/>
  <c r="C12" i="7"/>
  <c r="A13" i="7"/>
  <c r="C13" i="7"/>
  <c r="A14" i="7"/>
  <c r="C14" i="7"/>
  <c r="A15" i="7"/>
  <c r="C15" i="7"/>
  <c r="A16" i="7"/>
  <c r="C16" i="7"/>
  <c r="A17" i="7"/>
  <c r="C17" i="7"/>
  <c r="A18" i="7"/>
  <c r="C18" i="7"/>
  <c r="A19" i="7"/>
  <c r="C19" i="7"/>
  <c r="A20" i="7"/>
  <c r="C20" i="7"/>
  <c r="A21" i="7"/>
  <c r="C21" i="7"/>
  <c r="A22" i="7"/>
  <c r="C22" i="7"/>
  <c r="A23" i="7"/>
  <c r="C23" i="7"/>
  <c r="A24" i="7"/>
  <c r="C24" i="7"/>
  <c r="A25" i="7"/>
  <c r="C25" i="7"/>
  <c r="A26" i="7"/>
  <c r="C26" i="7"/>
  <c r="A27" i="7"/>
  <c r="C27" i="7"/>
  <c r="A28" i="7"/>
  <c r="C28" i="7"/>
  <c r="A29" i="7"/>
  <c r="C29" i="7"/>
  <c r="A30" i="7"/>
  <c r="C30" i="7"/>
  <c r="A31" i="7"/>
  <c r="C31" i="7"/>
  <c r="A32" i="7"/>
  <c r="C32" i="7"/>
  <c r="A33" i="7"/>
  <c r="C33" i="7"/>
  <c r="A34" i="7"/>
  <c r="C34" i="7"/>
  <c r="A35" i="7"/>
  <c r="C35" i="7"/>
  <c r="A36" i="7"/>
  <c r="C36" i="7"/>
  <c r="A37" i="7"/>
  <c r="C37" i="7"/>
  <c r="A38" i="7"/>
  <c r="C38" i="7"/>
  <c r="A39" i="7"/>
  <c r="C39" i="7"/>
  <c r="A40" i="7"/>
  <c r="C40" i="7"/>
  <c r="A41" i="7"/>
  <c r="C41" i="7"/>
  <c r="A42" i="7"/>
  <c r="C42" i="7"/>
  <c r="A43" i="7"/>
  <c r="C43" i="7"/>
  <c r="A44" i="7"/>
  <c r="C44" i="7"/>
  <c r="A45" i="7"/>
  <c r="C45" i="7"/>
  <c r="A46" i="7"/>
  <c r="C46" i="7"/>
  <c r="A47" i="7"/>
  <c r="C47" i="7"/>
  <c r="A48" i="7"/>
  <c r="C48" i="7"/>
  <c r="A49" i="7"/>
  <c r="C49" i="7"/>
  <c r="A50" i="7"/>
  <c r="C50" i="7"/>
  <c r="A51" i="7"/>
  <c r="C51" i="7"/>
  <c r="A52" i="7"/>
  <c r="C52" i="7"/>
  <c r="A53" i="7"/>
  <c r="C53" i="7"/>
  <c r="A54" i="7"/>
  <c r="C54" i="7"/>
  <c r="A55" i="7"/>
  <c r="C55" i="7"/>
  <c r="A56" i="7"/>
  <c r="C56" i="7"/>
  <c r="A57" i="7"/>
  <c r="C57" i="7"/>
  <c r="A58" i="7"/>
  <c r="C58" i="7"/>
  <c r="A59" i="7"/>
  <c r="C59" i="7"/>
  <c r="A60" i="7"/>
  <c r="C60" i="7"/>
  <c r="A61" i="7"/>
  <c r="C61" i="7"/>
  <c r="A62" i="7"/>
  <c r="C62" i="7"/>
  <c r="A63" i="7"/>
  <c r="C63" i="7"/>
  <c r="A64" i="7"/>
  <c r="C64" i="7"/>
  <c r="A65" i="7"/>
  <c r="C65" i="7"/>
  <c r="A66" i="7"/>
  <c r="C66" i="7"/>
  <c r="A67" i="7"/>
  <c r="C67" i="7"/>
  <c r="A68" i="7"/>
  <c r="C68" i="7"/>
  <c r="A69" i="7"/>
  <c r="C69" i="7"/>
  <c r="A70" i="7"/>
  <c r="C70" i="7"/>
  <c r="A71" i="7"/>
  <c r="C71" i="7"/>
  <c r="A72" i="7"/>
  <c r="C72" i="7"/>
  <c r="A73" i="7"/>
  <c r="C73" i="7"/>
  <c r="A74" i="7"/>
  <c r="C74" i="7"/>
  <c r="A75" i="7"/>
  <c r="C75" i="7"/>
  <c r="A76" i="7"/>
  <c r="C76" i="7"/>
  <c r="A77" i="7"/>
  <c r="C77" i="7"/>
  <c r="A78" i="7"/>
  <c r="C78" i="7"/>
  <c r="A79" i="7"/>
  <c r="C79" i="7"/>
  <c r="A80" i="7"/>
  <c r="C80" i="7"/>
  <c r="A81" i="7"/>
  <c r="C81" i="7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C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8EBB8-31D4-4815-A2ED-296AC7FAFAD8}" sourceFile="D:\CodeData\homeworkFile\ИПМ - Пауль\17.09.25-lab1\Прил_В2_КОД 09.02.07-2-2025-ПУ\Ресурсы\Materials_import.xlsx" keepAlive="1" name="Materials_import" type="5" refreshedVersion="8" background="1" saveData="1">
    <dbPr connection="Provider=Microsoft.ACE.OLEDB.12.0;User ID=Admin;Data Source=D:\CodeData\homeworkFile\ИПМ - Пауль\17.09.25-lab1\Прил_В2_КОД 09.02.07-2-2025-ПУ\Ресурсы\Material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terials_import$" commandType="3"/>
  </connection>
  <connection id="2" xr16:uid="{AACF0FD6-F6CF-4D27-A6F3-37CDBE0876CE}" sourceFile="D:\CodeData\homeworkFile\ИПМ - Пауль\17.09.25-lab1\Прил_В2_КОД 09.02.07-2-2025-ПУ\Ресурсы\Product_materials_import.xlsx" keepAlive="1" name="Product_materials_import" type="5" refreshedVersion="8" minRefreshableVersion="3" saveData="1">
    <dbPr connection="Provider=Microsoft.ACE.OLEDB.12.0;User ID=Admin;Data Source=D:\CodeData\homeworkFile\ИПМ - Пауль\17.09.25-lab1\Прил_В2_КОД 09.02.07-2-2025-ПУ\Ресурсы\Product_material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_materials_import$" commandType="3"/>
  </connection>
  <connection id="3" xr16:uid="{64C5D471-D191-4CD0-9045-3F78BB695A30}" sourceFile="D:\CodeData\homeworkFile\ИПМ - Пауль\17.09.25-lab1\Прил_В2_КОД 09.02.07-2-2025-ПУ\Ресурсы\Product_type_import.xlsx" keepAlive="1" name="Product_type_import" type="5" refreshedVersion="8" background="1" saveData="1">
    <dbPr connection="Provider=Microsoft.ACE.OLEDB.12.0;User ID=Admin;Data Source=D:\CodeData\homeworkFile\ИПМ - Пауль\17.09.25-lab1\Прил_В2_КОД 09.02.07-2-2025-ПУ\Ресурсы\Product_type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_type_import$" commandType="3"/>
  </connection>
  <connection id="4" xr16:uid="{BF1F14A0-009A-48D9-96DB-C36849823248}" sourceFile="D:\CodeData\homeworkFile\ИПМ - Пауль\17.09.25-lab1\Прил_В2_КОД 09.02.07-2-2025-ПУ\Ресурсы\Products_import.xlsx" keepAlive="1" name="Products_import" type="5" refreshedVersion="8" background="1" saveData="1">
    <dbPr connection="Provider=Microsoft.ACE.OLEDB.12.0;User ID=Admin;Data Source=D:\CodeData\homeworkFile\ИПМ - Пауль\17.09.25-lab1\Прил_В2_КОД 09.02.07-2-2025-ПУ\Ресурсы\Product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s_import$" commandType="3"/>
  </connection>
</connections>
</file>

<file path=xl/sharedStrings.xml><?xml version="1.0" encoding="utf-8"?>
<sst xmlns="http://schemas.openxmlformats.org/spreadsheetml/2006/main" count="313" uniqueCount="90">
  <si>
    <t>Бумага</t>
  </si>
  <si>
    <t>Краска</t>
  </si>
  <si>
    <t>Клей</t>
  </si>
  <si>
    <t>Дисперсия</t>
  </si>
  <si>
    <t>Бумага-основа с покрытием для флизелиновых обоев</t>
  </si>
  <si>
    <t>рул</t>
  </si>
  <si>
    <t>Бумага-основа для флизелиновых обоев</t>
  </si>
  <si>
    <t>Бумага обойная для вспененных виниловых обоев</t>
  </si>
  <si>
    <t>Концентрат водоразбавляемой печатной краски</t>
  </si>
  <si>
    <t>кг</t>
  </si>
  <si>
    <t>Перламутровый пигмент</t>
  </si>
  <si>
    <t>Сухой клей на основе ПВС</t>
  </si>
  <si>
    <t>Флизелин</t>
  </si>
  <si>
    <t>Стирол-акриловая дисперсия для производства обоев</t>
  </si>
  <si>
    <t>л</t>
  </si>
  <si>
    <t>Стирол-акриловая дисперсия для гидрофобных покрытий</t>
  </si>
  <si>
    <t>Акрилат-винилацетатная дисперсия для производства бумаги</t>
  </si>
  <si>
    <t>Цветная пластизоль</t>
  </si>
  <si>
    <t>Дисперсия анионно-стабилизированного стирол-акрилового сополимера</t>
  </si>
  <si>
    <t>Водорастворимая краска водная</t>
  </si>
  <si>
    <t>Диспергатор минеральных пигментов и наполнителей</t>
  </si>
  <si>
    <t>Ассоциативный акриловый загуститель</t>
  </si>
  <si>
    <t>Водорастворимая краска спецводная </t>
  </si>
  <si>
    <t>Металлический пигмент</t>
  </si>
  <si>
    <t>Акриловая дисперсия</t>
  </si>
  <si>
    <t>Бумага-основа для обоев марки АФ</t>
  </si>
  <si>
    <t>Бумага с подложкой устойчивая к атмосферным воздействиям</t>
  </si>
  <si>
    <t>Обои флизелиновые Эвелин светло-серые</t>
  </si>
  <si>
    <t>Стеклообои Средняя елка белые</t>
  </si>
  <si>
    <t>Фотообои Тропики 290x260 см</t>
  </si>
  <si>
    <t>Фотообои флизелиновые 3D Пейзаж 300x280 см</t>
  </si>
  <si>
    <t>Фотообои флизелиновые Узор 300x270 см</t>
  </si>
  <si>
    <t>Обои из природного материала Традиционный принт светло-коричневые</t>
  </si>
  <si>
    <t>Стеклообои Геометрические фигуры белые </t>
  </si>
  <si>
    <t>Обои под покраску флизелиновые Кирпичная стена</t>
  </si>
  <si>
    <t>Фотообои флизелиновые 3D Лес и горы 300x280 см</t>
  </si>
  <si>
    <t>Фотообои флизелиновые Горы 500x270 см</t>
  </si>
  <si>
    <t>Обои бумажные Полосы цвет бежевый</t>
  </si>
  <si>
    <t>Обои под покраску Рисунок Штукатурка белые</t>
  </si>
  <si>
    <t>Обои под покраску флизелиновые Рельеф</t>
  </si>
  <si>
    <t>Флизелиновые обои Принт Вензель серые</t>
  </si>
  <si>
    <t>Обои под покраску флизелиновые однотонные цвет белый </t>
  </si>
  <si>
    <t>Обои под покраску флизелиновые цвет белый</t>
  </si>
  <si>
    <t>Стеклообои Рогожка белые</t>
  </si>
  <si>
    <t>Стеклохолст</t>
  </si>
  <si>
    <t>Стеклохолст малярный Паутинка</t>
  </si>
  <si>
    <t>Обои флизелиновые Лилия бежевые</t>
  </si>
  <si>
    <t>Декоративные обои</t>
  </si>
  <si>
    <t>Фотообои</t>
  </si>
  <si>
    <t>Обои под покраску</t>
  </si>
  <si>
    <t>Стеклообои</t>
  </si>
  <si>
    <t>Id</t>
  </si>
  <si>
    <t>TypeMaterialId</t>
  </si>
  <si>
    <t>MaterialId</t>
  </si>
  <si>
    <t>TypeProductId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</si>
  <si>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</si>
  <si>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</si>
  <si>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</si>
  <si>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</si>
  <si>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</si>
  <si>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</si>
  <si>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</si>
  <si>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</si>
  <si>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</si>
  <si>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</si>
  <si>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</si>
  <si>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</si>
  <si>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</si>
  <si>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</si>
  <si>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</si>
  <si>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</si>
  <si>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</si>
  <si>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</si>
  <si>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</si>
  <si>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TypeMaterial</t>
  </si>
  <si>
    <t xml:space="preserve">PercentagMearriageMaterial </t>
  </si>
  <si>
    <t>NameMaterial</t>
  </si>
  <si>
    <t>CostMaterialOne</t>
  </si>
  <si>
    <t>CountMaterial</t>
  </si>
  <si>
    <t>MinCount</t>
  </si>
  <si>
    <t>CountInPackage</t>
  </si>
  <si>
    <t>UnitMeasurement</t>
  </si>
  <si>
    <t>Product</t>
  </si>
  <si>
    <t>CountNeedMaterial</t>
  </si>
  <si>
    <t>TypeProduct</t>
  </si>
  <si>
    <t>CoefficientType</t>
  </si>
  <si>
    <t>NameProduct</t>
  </si>
  <si>
    <t xml:space="preserve">Article </t>
  </si>
  <si>
    <t>MinCostPartner</t>
  </si>
  <si>
    <t>RollWidth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</si>
</sst>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1" fontId="0" fillId="0" borderId="0" xfId="2" applyNumberFormat="1" applyFont="1"/>
    <xf numFmtId="1" fontId="0" fillId="0" borderId="0" xfId="0" applyNumberFormat="1" applyAlignment="1">
      <alignment horizontal="left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23"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s_import" connectionId="1" xr16:uid="{66848C68-2449-4DB1-A55B-307738FDAE91}" autoFormatId="16" applyNumberFormats="0" applyBorderFormats="0" applyFontFormats="0" applyPatternFormats="0" applyAlignmentFormats="0" applyWidthHeightFormats="0">
  <queryTableRefresh nextId="11" unboundColumnsLeft="3">
    <queryTableFields count="9">
      <queryTableField id="10" dataBound="0" tableColumnId="10"/>
      <queryTableField id="9" dataBound="0" tableColumnId="9"/>
      <queryTableField id="8" dataBound="0" tableColumnId="8"/>
      <queryTableField id="2" name="Тип материала" tableColumnId="2"/>
      <queryTableField id="3" name="Цена единицы материала" tableColumnId="3"/>
      <queryTableField id="4" name="Количество на складе" tableColumnId="4"/>
      <queryTableField id="5" name="Минимальное количество" tableColumnId="5"/>
      <queryTableField id="6" name="Количество в упаковке" tableColumnId="6"/>
      <queryTableField id="7" name="Единица измерения" tableColumnId="7"/>
    </queryTableFields>
    <queryTableDeletedFields count="1">
      <deletedField name="Наименование материала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materials_import" backgroundRefresh="0" connectionId="2" xr16:uid="{3ADCB652-4CDB-4BDC-8E70-C018A4FD4230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5" dataBound="0" tableColumnId="7"/>
      <queryTableField id="1" name="Продукция" tableColumnId="1"/>
      <queryTableField id="4" dataBound="0" tableColumnId="6"/>
      <queryTableField id="2" name="Наименование материала" tableColumnId="2"/>
      <queryTableField id="3" name="Необходимое количество материал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type_import" connectionId="3" xr16:uid="{EC3EDB8D-3687-40AB-8257-FF3D00ACEF3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Тип продукции" tableColumnId="1"/>
      <queryTableField id="2" name="Коэффициент типа продукции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_import" connectionId="4" xr16:uid="{8D95C551-86CC-4938-8BB7-9444271A852E}" autoFormatId="16" applyNumberFormats="0" applyBorderFormats="0" applyFontFormats="0" applyPatternFormats="0" applyAlignmentFormats="0" applyWidthHeightFormats="0">
  <queryTableRefresh nextId="7" unboundColumnsLeft="1">
    <queryTableFields count="6">
      <queryTableField id="6" dataBound="0" tableColumnId="6"/>
      <queryTableField id="1" name="Тип продукции" tableColumnId="1"/>
      <queryTableField id="2" name="Наименование продукции" tableColumnId="2"/>
      <queryTableField id="3" name="Артикул" tableColumnId="3"/>
      <queryTableField id="4" name="Минимальная стоимость для партнера" tableColumnId="4"/>
      <queryTableField id="5" name="Ширина рулона, 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650A3-C7D9-4F3F-B162-8A9B31B3AAE3}" name="Таблица_Materials_import" displayName="Таблица_Materials_import" ref="A1:I21" tableType="queryTable" totalsRowShown="0">
  <autoFilter ref="A1:I21" xr:uid="{3D4650A3-C7D9-4F3F-B162-8A9B31B3AAE3}"/>
  <tableColumns count="9">
    <tableColumn id="10" xr3:uid="{1AF01361-70D4-4C2B-B568-D0C12C153D7E}" uniqueName="10" name="NameMaterial" queryTableFieldId="10" dataDxfId="22"/>
    <tableColumn id="9" xr3:uid="{67265B61-78BF-4334-A13C-455612F72F05}" uniqueName="9" name="Id" queryTableFieldId="9" dataDxfId="4"/>
    <tableColumn id="8" xr3:uid="{36EE027E-B118-42F1-B483-195B76D5621A}" uniqueName="8" name="TypeMaterialId" queryTableFieldId="8" dataDxfId="2">
      <calculatedColumnFormula>VLOOKUP(Таблица_Materials_import[[#This Row],[TypeMaterial]],Material_type_import!A2:C4,3,0)</calculatedColumnFormula>
    </tableColumn>
    <tableColumn id="2" xr3:uid="{A43D0B29-A3D2-4BE3-9E8C-F9209A4FE006}" uniqueName="2" name="TypeMaterial" queryTableFieldId="2" dataDxfId="3"/>
    <tableColumn id="3" xr3:uid="{423CAF5E-DDF7-418F-A985-94A1D452AE59}" uniqueName="3" name="CostMaterialOne" queryTableFieldId="3" dataDxfId="21"/>
    <tableColumn id="4" xr3:uid="{CCE1F7A1-EB70-4104-8056-93962A9C4331}" uniqueName="4" name="CountMaterial" queryTableFieldId="4" dataDxfId="20"/>
    <tableColumn id="5" xr3:uid="{0868E219-5725-4BC0-AE11-14F034B85C10}" uniqueName="5" name="MinCount" queryTableFieldId="5" dataDxfId="19"/>
    <tableColumn id="6" xr3:uid="{3635DC39-9EC3-4A96-B27B-FBEC8560E94E}" uniqueName="6" name="CountInPackage" queryTableFieldId="6" dataDxfId="18"/>
    <tableColumn id="7" xr3:uid="{440EAC10-5BB8-4EED-B1E8-92A601B39AA4}" uniqueName="7" name="UnitMeasurement" queryTableFieldId="7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5833A-67F7-4157-9AAD-191F9A8CB266}" name="Таблица_Product_materials_import" displayName="Таблица_Product_materials_import" ref="A1:E81" tableType="queryTable" totalsRowShown="0" headerRowCellStyle="Обычный" dataCellStyle="Обычный">
  <autoFilter ref="A1:E81" xr:uid="{BD35833A-67F7-4157-9AAD-191F9A8CB266}"/>
  <sortState xmlns:xlrd2="http://schemas.microsoft.com/office/spreadsheetml/2017/richdata2" ref="A2:E81">
    <sortCondition ref="B1:B81"/>
  </sortState>
  <tableColumns count="5">
    <tableColumn id="7" xr3:uid="{6019D9FD-A3E5-48E9-BC2C-9532A8633476}" uniqueName="7" name="Id" queryTableFieldId="5" dataDxfId="16" dataCellStyle="Обычный">
      <calculatedColumnFormula>VLOOKUP(Таблица_Product_materials_import[[#This Row],[Product]],Таблица_Products_import[[NameProduct]:[Article ]],2,FALSE)</calculatedColumnFormula>
    </tableColumn>
    <tableColumn id="1" xr3:uid="{92A9C396-5162-460A-BC95-4F9D86506DAB}" uniqueName="1" name="Product" queryTableFieldId="1" dataDxfId="15" dataCellStyle="Обычный"/>
    <tableColumn id="6" xr3:uid="{8DB9B773-D0AD-434A-8381-EEB40C5E71B0}" uniqueName="6" name="MaterialId" queryTableFieldId="4" dataDxfId="5">
      <calculatedColumnFormula>VLOOKUP(B77D81,Таблица_Materials_import[[NameMaterial]:[Id]],2,FALSE)</calculatedColumnFormula>
    </tableColumn>
    <tableColumn id="2" xr3:uid="{2176AE92-C9CB-403D-BEA5-F8F4BDF24297}" uniqueName="2" name="NameMaterial" queryTableFieldId="2" dataDxfId="14" dataCellStyle="Обычный"/>
    <tableColumn id="3" xr3:uid="{7B3C57E9-045A-41F0-9543-283191F29300}" uniqueName="3" name="CountNeedMaterial" queryTableFieldId="3" dataDxfId="13" dataCellStyle="Обычный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29FC48-887C-4234-B69E-CD6D84688703}" name="Таблица_Product_type_import" displayName="Таблица_Product_type_import" ref="A1:C5" tableType="queryTable" totalsRowShown="0">
  <autoFilter ref="A1:C5" xr:uid="{0229FC48-887C-4234-B69E-CD6D84688703}"/>
  <tableColumns count="3">
    <tableColumn id="1" xr3:uid="{5A76BC59-8BA4-44D8-B806-82F03AE33CB6}" uniqueName="1" name="TypeProduct" queryTableFieldId="1" dataDxfId="0"/>
    <tableColumn id="2" xr3:uid="{1AB4884C-5B97-49B4-A0E2-20D1DB328804}" uniqueName="2" name="CoefficientType" queryTableFieldId="2" dataDxfId="1"/>
    <tableColumn id="3" xr3:uid="{5EA3D69E-4FF7-48D8-9A37-7A44193226C6}" uniqueName="3" name="Id" queryTableFieldId="3" dataDxfId="12" dataCellStyle="Финансовый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4A378-2D38-4B00-B176-2AA06F3DC69B}" name="Таблица_Products_import" displayName="Таблица_Products_import" ref="A1:F21" tableType="queryTable" totalsRowShown="0">
  <autoFilter ref="A1:F21" xr:uid="{CA64A378-2D38-4B00-B176-2AA06F3DC69B}"/>
  <sortState xmlns:xlrd2="http://schemas.microsoft.com/office/spreadsheetml/2017/richdata2" ref="A2:F21">
    <sortCondition ref="D1:D21"/>
  </sortState>
  <tableColumns count="6">
    <tableColumn id="6" xr3:uid="{E3EC5826-F6C0-4CC7-B101-37E3FBE3B4A0}" uniqueName="6" name="TypeProductId" queryTableFieldId="6" dataDxfId="11">
      <calculatedColumnFormula>VLOOKUP(B2,Таблица_Product_type_import[],3,FALSE)</calculatedColumnFormula>
    </tableColumn>
    <tableColumn id="1" xr3:uid="{EB66AF69-B9D8-4646-B14E-E2ABBAC54308}" uniqueName="1" name="TypeProduct" queryTableFieldId="1" dataDxfId="10"/>
    <tableColumn id="2" xr3:uid="{19CCD8A0-6E8E-441E-8688-06EC053E8E5F}" uniqueName="2" name="NameProduct" queryTableFieldId="2" dataDxfId="9"/>
    <tableColumn id="3" xr3:uid="{8421207A-553E-47FD-9FD4-4D701925B67F}" uniqueName="3" name="Article " queryTableFieldId="3" dataDxfId="8"/>
    <tableColumn id="4" xr3:uid="{D685D34F-572F-444F-9E64-963388EC9EA3}" uniqueName="4" name="MinCostPartner" queryTableFieldId="4" dataDxfId="7"/>
    <tableColumn id="5" xr3:uid="{79ED93BF-A922-4613-9407-C0E09DDB89C8}" uniqueName="5" name="RollWidth" queryTableFieldId="5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AE11-930C-425E-88E7-036A600BA081}">
  <dimension ref="A1:I21"/>
  <sheetViews>
    <sheetView zoomScale="85" zoomScaleNormal="85" workbookViewId="0">
      <selection activeCell="B13" sqref="B13"/>
    </sheetView>
  </sheetViews>
  <sheetFormatPr defaultColWidth="0" defaultRowHeight="14.4" zeroHeight="1" x14ac:dyDescent="0.3"/>
  <cols>
    <col min="1" max="1" width="26.19921875" customWidth="1"/>
    <col min="2" max="2" width="35.5" customWidth="1"/>
    <col min="3" max="3" width="22.59765625" bestFit="1" customWidth="1"/>
    <col min="4" max="4" width="26.796875" bestFit="1" customWidth="1"/>
    <col min="5" max="5" width="23.796875" bestFit="1" customWidth="1"/>
    <col min="6" max="6" width="21.19921875" bestFit="1" customWidth="1"/>
    <col min="7" max="7" width="34.69921875" customWidth="1"/>
    <col min="8" max="8" width="32.796875" customWidth="1"/>
    <col min="9" max="16384" width="8.796875" hidden="1"/>
  </cols>
  <sheetData>
    <row r="1" spans="1:9" x14ac:dyDescent="0.3">
      <c r="A1" t="s">
        <v>76</v>
      </c>
      <c r="B1" t="s">
        <v>51</v>
      </c>
      <c r="C1" t="s">
        <v>52</v>
      </c>
      <c r="D1" t="s">
        <v>74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">
      <c r="A2" s="2" t="s">
        <v>17</v>
      </c>
      <c r="B2" s="6" t="s">
        <v>64</v>
      </c>
      <c r="C2" s="6">
        <v>2</v>
      </c>
      <c r="D2" s="2" t="s">
        <v>1</v>
      </c>
      <c r="E2" s="6">
        <v>650</v>
      </c>
      <c r="F2" s="6">
        <v>200</v>
      </c>
      <c r="G2" s="6">
        <v>100</v>
      </c>
      <c r="H2" s="6">
        <v>5</v>
      </c>
      <c r="I2" s="2" t="s">
        <v>9</v>
      </c>
    </row>
    <row r="3" spans="1:9" x14ac:dyDescent="0.3">
      <c r="A3" s="2" t="s">
        <v>12</v>
      </c>
      <c r="B3" s="6" t="s">
        <v>60</v>
      </c>
      <c r="C3" s="6">
        <v>1</v>
      </c>
      <c r="D3" s="2" t="s">
        <v>0</v>
      </c>
      <c r="E3" s="6">
        <v>1600</v>
      </c>
      <c r="F3" s="6">
        <v>2000</v>
      </c>
      <c r="G3" s="6">
        <v>1000</v>
      </c>
      <c r="H3" s="6">
        <v>140</v>
      </c>
      <c r="I3" s="2" t="s">
        <v>5</v>
      </c>
    </row>
    <row r="4" spans="1:9" x14ac:dyDescent="0.3">
      <c r="A4" s="2" t="s">
        <v>11</v>
      </c>
      <c r="B4" s="6" t="s">
        <v>59</v>
      </c>
      <c r="C4" s="6">
        <v>3</v>
      </c>
      <c r="D4" s="2" t="s">
        <v>2</v>
      </c>
      <c r="E4" s="6">
        <v>360</v>
      </c>
      <c r="F4" s="6">
        <v>700</v>
      </c>
      <c r="G4" s="6">
        <v>500</v>
      </c>
      <c r="H4" s="6">
        <v>50</v>
      </c>
      <c r="I4" s="2" t="s">
        <v>9</v>
      </c>
    </row>
    <row r="5" spans="1:9" x14ac:dyDescent="0.3">
      <c r="A5" s="2" t="s">
        <v>13</v>
      </c>
      <c r="B5" s="6" t="s">
        <v>61</v>
      </c>
      <c r="C5" s="6">
        <v>4</v>
      </c>
      <c r="D5" s="2" t="s">
        <v>3</v>
      </c>
      <c r="E5" s="5">
        <v>14.9</v>
      </c>
      <c r="F5" s="6">
        <v>2000</v>
      </c>
      <c r="G5" s="6">
        <v>880</v>
      </c>
      <c r="H5" s="6">
        <v>220</v>
      </c>
      <c r="I5" s="2" t="s">
        <v>14</v>
      </c>
    </row>
    <row r="6" spans="1:9" x14ac:dyDescent="0.3">
      <c r="A6" s="2" t="s">
        <v>15</v>
      </c>
      <c r="B6" s="6" t="s">
        <v>62</v>
      </c>
      <c r="C6" s="6">
        <v>4</v>
      </c>
      <c r="D6" s="2" t="s">
        <v>3</v>
      </c>
      <c r="E6" s="5">
        <v>14.9</v>
      </c>
      <c r="F6" s="6">
        <v>1200</v>
      </c>
      <c r="G6" s="6">
        <v>880</v>
      </c>
      <c r="H6" s="6">
        <v>220</v>
      </c>
      <c r="I6" s="2" t="s">
        <v>14</v>
      </c>
    </row>
    <row r="7" spans="1:9" x14ac:dyDescent="0.3">
      <c r="A7" s="2" t="s">
        <v>10</v>
      </c>
      <c r="B7" s="6" t="s">
        <v>58</v>
      </c>
      <c r="C7" s="6">
        <v>2</v>
      </c>
      <c r="D7" s="2" t="s">
        <v>1</v>
      </c>
      <c r="E7" s="6">
        <v>3100</v>
      </c>
      <c r="F7" s="6">
        <v>200</v>
      </c>
      <c r="G7" s="6">
        <v>100</v>
      </c>
      <c r="H7" s="6">
        <v>10</v>
      </c>
      <c r="I7" s="2" t="s">
        <v>9</v>
      </c>
    </row>
    <row r="8" spans="1:9" x14ac:dyDescent="0.3">
      <c r="A8" s="2" t="s">
        <v>23</v>
      </c>
      <c r="B8" s="6" t="s">
        <v>70</v>
      </c>
      <c r="C8" s="6">
        <v>1</v>
      </c>
      <c r="D8" s="2" t="s">
        <v>1</v>
      </c>
      <c r="E8" s="6">
        <v>4100</v>
      </c>
      <c r="F8" s="6">
        <v>250</v>
      </c>
      <c r="G8" s="6">
        <v>100</v>
      </c>
      <c r="H8" s="6">
        <v>15</v>
      </c>
      <c r="I8" s="2" t="s">
        <v>9</v>
      </c>
    </row>
    <row r="9" spans="1:9" x14ac:dyDescent="0.3">
      <c r="A9" s="2" t="s">
        <v>8</v>
      </c>
      <c r="B9" s="6" t="s">
        <v>57</v>
      </c>
      <c r="C9" s="6">
        <v>2</v>
      </c>
      <c r="D9" s="2" t="s">
        <v>1</v>
      </c>
      <c r="E9" s="6">
        <v>1500</v>
      </c>
      <c r="F9" s="6">
        <v>550</v>
      </c>
      <c r="G9" s="6">
        <v>500</v>
      </c>
      <c r="H9" s="6">
        <v>200</v>
      </c>
      <c r="I9" s="2" t="s">
        <v>9</v>
      </c>
    </row>
    <row r="10" spans="1:9" x14ac:dyDescent="0.3">
      <c r="A10" s="2" t="s">
        <v>18</v>
      </c>
      <c r="B10" s="6" t="s">
        <v>65</v>
      </c>
      <c r="C10" s="6">
        <v>3</v>
      </c>
      <c r="D10" s="2" t="s">
        <v>2</v>
      </c>
      <c r="E10" s="6">
        <v>170</v>
      </c>
      <c r="F10" s="6">
        <v>800</v>
      </c>
      <c r="G10" s="6">
        <v>660</v>
      </c>
      <c r="H10" s="6">
        <v>220</v>
      </c>
      <c r="I10" s="2" t="s">
        <v>14</v>
      </c>
    </row>
    <row r="11" spans="1:9" x14ac:dyDescent="0.3">
      <c r="A11" s="2" t="s">
        <v>20</v>
      </c>
      <c r="B11" s="6" t="s">
        <v>67</v>
      </c>
      <c r="C11" s="6">
        <v>4</v>
      </c>
      <c r="D11" s="2" t="s">
        <v>3</v>
      </c>
      <c r="E11" s="6">
        <v>16</v>
      </c>
      <c r="F11" s="6">
        <v>400</v>
      </c>
      <c r="G11" s="6">
        <v>360</v>
      </c>
      <c r="H11" s="6">
        <v>120</v>
      </c>
      <c r="I11" s="2" t="s">
        <v>14</v>
      </c>
    </row>
    <row r="12" spans="1:9" x14ac:dyDescent="0.3">
      <c r="A12" s="2" t="s">
        <v>19</v>
      </c>
      <c r="B12" s="6" t="s">
        <v>66</v>
      </c>
      <c r="C12" s="6">
        <v>2</v>
      </c>
      <c r="D12" s="2" t="s">
        <v>1</v>
      </c>
      <c r="E12" s="6">
        <v>500</v>
      </c>
      <c r="F12" s="6">
        <v>400</v>
      </c>
      <c r="G12" s="6">
        <v>300</v>
      </c>
      <c r="H12" s="6">
        <v>25</v>
      </c>
      <c r="I12" s="2" t="s">
        <v>9</v>
      </c>
    </row>
    <row r="13" spans="1:9" x14ac:dyDescent="0.3">
      <c r="A13" s="2" t="s">
        <v>22</v>
      </c>
      <c r="B13" s="6" t="s">
        <v>69</v>
      </c>
      <c r="C13" s="6">
        <v>1</v>
      </c>
      <c r="D13" s="2" t="s">
        <v>1</v>
      </c>
      <c r="E13" s="6">
        <v>700</v>
      </c>
      <c r="F13" s="6">
        <v>350</v>
      </c>
      <c r="G13" s="6">
        <v>300</v>
      </c>
      <c r="H13" s="6">
        <v>25</v>
      </c>
      <c r="I13" s="2" t="s">
        <v>9</v>
      </c>
    </row>
    <row r="14" spans="1:9" x14ac:dyDescent="0.3">
      <c r="A14" s="2" t="s">
        <v>4</v>
      </c>
      <c r="B14" s="6">
        <v>1</v>
      </c>
      <c r="C14" s="6">
        <f>VLOOKUP(Таблица_Materials_import[[#This Row],[TypeMaterial]],Material_type_import!A2:C4,3,0)</f>
        <v>1</v>
      </c>
      <c r="D14" s="2" t="s">
        <v>0</v>
      </c>
      <c r="E14" s="6">
        <v>1700</v>
      </c>
      <c r="F14" s="6">
        <v>2500</v>
      </c>
      <c r="G14" s="6">
        <v>1000</v>
      </c>
      <c r="H14" s="6">
        <v>100</v>
      </c>
      <c r="I14" s="2" t="s">
        <v>5</v>
      </c>
    </row>
    <row r="15" spans="1:9" x14ac:dyDescent="0.3">
      <c r="A15" s="2" t="s">
        <v>6</v>
      </c>
      <c r="B15" s="6" t="s">
        <v>55</v>
      </c>
      <c r="C15" s="6">
        <v>1</v>
      </c>
      <c r="D15" s="2" t="s">
        <v>0</v>
      </c>
      <c r="E15" s="6">
        <v>1500</v>
      </c>
      <c r="F15" s="6">
        <v>3000</v>
      </c>
      <c r="G15" s="6">
        <v>1000</v>
      </c>
      <c r="H15" s="6">
        <v>100</v>
      </c>
      <c r="I15" s="2" t="s">
        <v>5</v>
      </c>
    </row>
    <row r="16" spans="1:9" x14ac:dyDescent="0.3">
      <c r="A16" s="2" t="s">
        <v>25</v>
      </c>
      <c r="B16" s="6" t="s">
        <v>72</v>
      </c>
      <c r="C16" s="6">
        <v>1</v>
      </c>
      <c r="D16" s="2" t="s">
        <v>0</v>
      </c>
      <c r="E16" s="6">
        <v>1200</v>
      </c>
      <c r="F16" s="6">
        <v>2000</v>
      </c>
      <c r="G16" s="6">
        <v>1000</v>
      </c>
      <c r="H16" s="6">
        <v>100</v>
      </c>
      <c r="I16" s="2" t="s">
        <v>5</v>
      </c>
    </row>
    <row r="17" spans="1:9" x14ac:dyDescent="0.3">
      <c r="A17" s="2" t="s">
        <v>26</v>
      </c>
      <c r="B17" s="6" t="s">
        <v>73</v>
      </c>
      <c r="C17" s="6">
        <v>1</v>
      </c>
      <c r="D17" s="2" t="s">
        <v>0</v>
      </c>
      <c r="E17" s="6">
        <v>3500</v>
      </c>
      <c r="F17" s="6">
        <v>2000</v>
      </c>
      <c r="G17" s="6">
        <v>800</v>
      </c>
      <c r="H17" s="6">
        <v>50</v>
      </c>
      <c r="I17" s="2" t="s">
        <v>5</v>
      </c>
    </row>
    <row r="18" spans="1:9" x14ac:dyDescent="0.3">
      <c r="A18" s="2" t="s">
        <v>7</v>
      </c>
      <c r="B18" s="6" t="s">
        <v>56</v>
      </c>
      <c r="C18" s="6">
        <v>1</v>
      </c>
      <c r="D18" s="2" t="s">
        <v>0</v>
      </c>
      <c r="E18" s="6">
        <v>1200</v>
      </c>
      <c r="F18" s="6">
        <v>1500</v>
      </c>
      <c r="G18" s="6">
        <v>1000</v>
      </c>
      <c r="H18" s="6">
        <v>100</v>
      </c>
      <c r="I18" s="2" t="s">
        <v>5</v>
      </c>
    </row>
    <row r="19" spans="1:9" x14ac:dyDescent="0.3">
      <c r="A19" s="2" t="s">
        <v>21</v>
      </c>
      <c r="B19" s="6" t="s">
        <v>68</v>
      </c>
      <c r="C19" s="6">
        <v>4</v>
      </c>
      <c r="D19" s="2" t="s">
        <v>3</v>
      </c>
      <c r="E19" s="5">
        <v>16.5</v>
      </c>
      <c r="F19" s="6">
        <v>400</v>
      </c>
      <c r="G19" s="6">
        <v>360</v>
      </c>
      <c r="H19" s="6">
        <v>120</v>
      </c>
      <c r="I19" s="2" t="s">
        <v>14</v>
      </c>
    </row>
    <row r="20" spans="1:9" x14ac:dyDescent="0.3">
      <c r="A20" s="2" t="s">
        <v>24</v>
      </c>
      <c r="B20" s="6" t="s">
        <v>71</v>
      </c>
      <c r="C20" s="6">
        <v>4</v>
      </c>
      <c r="D20" s="2" t="s">
        <v>3</v>
      </c>
      <c r="E20" s="5">
        <v>14.9</v>
      </c>
      <c r="F20" s="6">
        <v>1000</v>
      </c>
      <c r="G20" s="6">
        <v>880</v>
      </c>
      <c r="H20" s="6">
        <v>220</v>
      </c>
      <c r="I20" s="2" t="s">
        <v>14</v>
      </c>
    </row>
    <row r="21" spans="1:9" x14ac:dyDescent="0.3">
      <c r="A21" s="2" t="s">
        <v>16</v>
      </c>
      <c r="B21" s="6" t="s">
        <v>63</v>
      </c>
      <c r="C21" s="6">
        <v>4</v>
      </c>
      <c r="D21" s="2" t="s">
        <v>3</v>
      </c>
      <c r="E21" s="5">
        <v>15.5</v>
      </c>
      <c r="F21" s="6">
        <v>1000</v>
      </c>
      <c r="G21" s="6">
        <v>660</v>
      </c>
      <c r="H21" s="6">
        <v>220</v>
      </c>
      <c r="I21" s="2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9A30-AB0D-4D6E-A589-6B0630AF740C}">
  <dimension ref="A1:E81"/>
  <sheetViews>
    <sheetView tabSelected="1" topLeftCell="A58" zoomScale="70" zoomScaleNormal="85" workbookViewId="0">
      <selection activeCell="C8" sqref="C8"/>
    </sheetView>
  </sheetViews>
  <sheetFormatPr defaultColWidth="0" defaultRowHeight="14.4" zeroHeight="1" x14ac:dyDescent="0.3"/>
  <cols>
    <col min="1" max="1" width="13.59765625" style="1" customWidth="1"/>
    <col min="2" max="2" width="66.8984375" style="2" bestFit="1" customWidth="1"/>
    <col min="3" max="3" width="31.69921875" style="1" customWidth="1"/>
    <col min="4" max="4" width="38.3984375" style="2" customWidth="1"/>
    <col min="5" max="5" width="31.3984375" style="6" customWidth="1"/>
    <col min="6" max="16384" width="8.796875" hidden="1"/>
  </cols>
  <sheetData>
    <row r="1" spans="1:5" x14ac:dyDescent="0.3">
      <c r="A1" t="s">
        <v>51</v>
      </c>
      <c r="B1" t="s">
        <v>82</v>
      </c>
      <c r="C1" t="s">
        <v>53</v>
      </c>
      <c r="D1" t="s">
        <v>76</v>
      </c>
      <c r="E1" t="s">
        <v>83</v>
      </c>
    </row>
    <row r="2" spans="1:5" x14ac:dyDescent="0.3">
      <c r="A2" s="6">
        <f>VLOOKUP(Таблица_Product_materials_import[[#This Row],[Product]],Таблица_Products_import[[NameProduct]:[Article ]],2,FALSE)</f>
        <v>13</v>
      </c>
      <c r="B2" s="2" t="s">
        <v>37</v>
      </c>
      <c r="C2" s="8" t="str">
        <f>VLOOKUP(D2,Таблица_Materials_import[[NameMaterial]:[Id]],2,FALSE)</f>
        <v>6</v>
      </c>
      <c r="D2" s="2" t="s">
        <v>11</v>
      </c>
      <c r="E2" s="6">
        <v>0.5</v>
      </c>
    </row>
    <row r="3" spans="1:5" x14ac:dyDescent="0.3">
      <c r="A3" s="6">
        <f>VLOOKUP(Таблица_Product_materials_import[[#This Row],[Product]],Таблица_Products_import[[NameProduct]:[Article ]],2,FALSE)</f>
        <v>13</v>
      </c>
      <c r="B3" s="2" t="s">
        <v>37</v>
      </c>
      <c r="C3" s="8" t="str">
        <f>VLOOKUP(D3,Таблица_Materials_import[[NameMaterial]:[Id]],2,FALSE)</f>
        <v>8</v>
      </c>
      <c r="D3" s="2" t="s">
        <v>13</v>
      </c>
      <c r="E3" s="6">
        <v>0.15</v>
      </c>
    </row>
    <row r="4" spans="1:5" x14ac:dyDescent="0.3">
      <c r="A4" s="6">
        <f>VLOOKUP(Таблица_Product_materials_import[[#This Row],[Product]],Таблица_Products_import[[NameProduct]:[Article ]],2,FALSE)</f>
        <v>13</v>
      </c>
      <c r="B4" s="2" t="s">
        <v>37</v>
      </c>
      <c r="C4" s="8" t="str">
        <f>VLOOKUP(D4,Таблица_Materials_import[[NameMaterial]:[Id]],2,FALSE)</f>
        <v>5</v>
      </c>
      <c r="D4" s="2" t="s">
        <v>10</v>
      </c>
      <c r="E4" s="6">
        <v>1</v>
      </c>
    </row>
    <row r="5" spans="1:5" x14ac:dyDescent="0.3">
      <c r="A5" s="6">
        <f>VLOOKUP(Таблица_Product_materials_import[[#This Row],[Product]],Таблица_Products_import[[NameProduct]:[Article ]],2,FALSE)</f>
        <v>13</v>
      </c>
      <c r="B5" s="2" t="s">
        <v>37</v>
      </c>
      <c r="C5" s="8" t="str">
        <f>VLOOKUP(D5,Таблица_Materials_import[[NameMaterial]:[Id]],2,FALSE)</f>
        <v>13</v>
      </c>
      <c r="D5" s="2" t="s">
        <v>19</v>
      </c>
      <c r="E5" s="6">
        <v>4.75</v>
      </c>
    </row>
    <row r="6" spans="1:5" x14ac:dyDescent="0.3">
      <c r="A6" s="6">
        <f>VLOOKUP(Таблица_Product_materials_import[[#This Row],[Product]],Таблица_Products_import[[NameProduct]:[Article ]],2,FALSE)</f>
        <v>13</v>
      </c>
      <c r="B6" s="2" t="s">
        <v>37</v>
      </c>
      <c r="C6" s="8" t="str">
        <f>VLOOKUP(D6,Таблица_Materials_import[[NameMaterial]:[Id]],2,FALSE)</f>
        <v>19</v>
      </c>
      <c r="D6" s="2" t="s">
        <v>25</v>
      </c>
      <c r="E6" s="6">
        <v>3.6</v>
      </c>
    </row>
    <row r="7" spans="1:5" x14ac:dyDescent="0.3">
      <c r="A7" s="6">
        <f>VLOOKUP(Таблица_Product_materials_import[[#This Row],[Product]],Таблица_Products_import[[NameProduct]:[Article ]],2,FALSE)</f>
        <v>1</v>
      </c>
      <c r="B7" s="2" t="s">
        <v>32</v>
      </c>
      <c r="C7" s="8" t="str">
        <f>VLOOKUP(D7,Таблица_Materials_import[[NameMaterial]:[Id]],2,FALSE)</f>
        <v>5</v>
      </c>
      <c r="D7" s="2" t="s">
        <v>10</v>
      </c>
      <c r="E7" s="6">
        <v>0.5</v>
      </c>
    </row>
    <row r="8" spans="1:5" x14ac:dyDescent="0.3">
      <c r="A8" s="6">
        <f>VLOOKUP(Таблица_Product_materials_import[[#This Row],[Product]],Таблица_Products_import[[NameProduct]:[Article ]],2,FALSE)</f>
        <v>1</v>
      </c>
      <c r="B8" s="2" t="s">
        <v>32</v>
      </c>
      <c r="C8" s="8" t="str">
        <f>VLOOKUP(D8,Таблица_Materials_import[[NameMaterial]:[Id]],2,FALSE)</f>
        <v>12</v>
      </c>
      <c r="D8" s="2" t="s">
        <v>18</v>
      </c>
      <c r="E8" s="6">
        <v>0.2</v>
      </c>
    </row>
    <row r="9" spans="1:5" x14ac:dyDescent="0.3">
      <c r="A9" s="6">
        <f>VLOOKUP(Таблица_Product_materials_import[[#This Row],[Product]],Таблица_Products_import[[NameProduct]:[Article ]],2,FALSE)</f>
        <v>1</v>
      </c>
      <c r="B9" s="2" t="s">
        <v>32</v>
      </c>
      <c r="C9" s="8" t="str">
        <f>VLOOKUP(D9,Таблица_Materials_import[[NameMaterial]:[Id]],2,FALSE)</f>
        <v>13</v>
      </c>
      <c r="D9" s="2" t="s">
        <v>19</v>
      </c>
      <c r="E9" s="6">
        <v>3</v>
      </c>
    </row>
    <row r="10" spans="1:5" x14ac:dyDescent="0.3">
      <c r="A10" s="6">
        <f>VLOOKUP(Таблица_Product_materials_import[[#This Row],[Product]],Таблица_Products_import[[NameProduct]:[Article ]],2,FALSE)</f>
        <v>1</v>
      </c>
      <c r="B10" s="2" t="s">
        <v>32</v>
      </c>
      <c r="C10" s="8" t="str">
        <f>VLOOKUP(D10,Таблица_Materials_import[[NameMaterial]:[Id]],2,FALSE)</f>
        <v>20</v>
      </c>
      <c r="D10" s="2" t="s">
        <v>26</v>
      </c>
      <c r="E10" s="6">
        <v>2.9</v>
      </c>
    </row>
    <row r="11" spans="1:5" x14ac:dyDescent="0.3">
      <c r="A11" s="6">
        <f>VLOOKUP(Таблица_Product_materials_import[[#This Row],[Product]],Таблица_Products_import[[NameProduct]:[Article ]],2,FALSE)</f>
        <v>1</v>
      </c>
      <c r="B11" s="2" t="s">
        <v>32</v>
      </c>
      <c r="C11" s="8" t="str">
        <f>VLOOKUP(D11,Таблица_Materials_import[[NameMaterial]:[Id]],2,FALSE)</f>
        <v>15</v>
      </c>
      <c r="D11" s="2" t="s">
        <v>21</v>
      </c>
      <c r="E11" s="6">
        <v>0.5</v>
      </c>
    </row>
    <row r="12" spans="1:5" x14ac:dyDescent="0.3">
      <c r="A12" s="6">
        <f>VLOOKUP(Таблица_Product_materials_import[[#This Row],[Product]],Таблица_Products_import[[NameProduct]:[Article ]],2,FALSE)</f>
        <v>15</v>
      </c>
      <c r="B12" s="2" t="s">
        <v>38</v>
      </c>
      <c r="C12" s="8" t="str">
        <f>VLOOKUP(D12,Таблица_Materials_import[[NameMaterial]:[Id]],2,FALSE)</f>
        <v>9</v>
      </c>
      <c r="D12" s="2" t="s">
        <v>15</v>
      </c>
      <c r="E12" s="6">
        <v>1</v>
      </c>
    </row>
    <row r="13" spans="1:5" x14ac:dyDescent="0.3">
      <c r="A13" s="6">
        <f>VLOOKUP(Таблица_Product_materials_import[[#This Row],[Product]],Таблица_Products_import[[NameProduct]:[Article ]],2,FALSE)</f>
        <v>15</v>
      </c>
      <c r="B13" s="2" t="s">
        <v>38</v>
      </c>
      <c r="C13" s="8" t="str">
        <f>VLOOKUP(D13,Таблица_Materials_import[[NameMaterial]:[Id]],2,FALSE)</f>
        <v>14</v>
      </c>
      <c r="D13" s="2" t="s">
        <v>20</v>
      </c>
      <c r="E13" s="6">
        <v>1.3</v>
      </c>
    </row>
    <row r="14" spans="1:5" x14ac:dyDescent="0.3">
      <c r="A14" s="6">
        <f>VLOOKUP(Таблица_Product_materials_import[[#This Row],[Product]],Таблица_Products_import[[NameProduct]:[Article ]],2,FALSE)</f>
        <v>15</v>
      </c>
      <c r="B14" s="2" t="s">
        <v>38</v>
      </c>
      <c r="C14" s="8" t="str">
        <f>VLOOKUP(D14,Таблица_Materials_import[[NameMaterial]:[Id]],2,FALSE)</f>
        <v>19</v>
      </c>
      <c r="D14" s="2" t="s">
        <v>25</v>
      </c>
      <c r="E14" s="6">
        <v>3.7</v>
      </c>
    </row>
    <row r="15" spans="1:5" x14ac:dyDescent="0.3">
      <c r="A15" s="6">
        <f>VLOOKUP(Таблица_Product_materials_import[[#This Row],[Product]],Таблица_Products_import[[NameProduct]:[Article ]],2,FALSE)</f>
        <v>11</v>
      </c>
      <c r="B15" s="2" t="s">
        <v>34</v>
      </c>
      <c r="C15" s="8" t="str">
        <f>VLOOKUP(D15,Таблица_Materials_import[[NameMaterial]:[Id]],2,FALSE)</f>
        <v>6</v>
      </c>
      <c r="D15" s="2" t="s">
        <v>11</v>
      </c>
      <c r="E15" s="6">
        <v>2.9</v>
      </c>
    </row>
    <row r="16" spans="1:5" x14ac:dyDescent="0.3">
      <c r="A16" s="6">
        <f>VLOOKUP(Таблица_Product_materials_import[[#This Row],[Product]],Таблица_Products_import[[NameProduct]:[Article ]],2,FALSE)</f>
        <v>11</v>
      </c>
      <c r="B16" s="2" t="s">
        <v>34</v>
      </c>
      <c r="C16" s="8" t="str">
        <f>VLOOKUP(D16,Таблица_Materials_import[[NameMaterial]:[Id]],2,FALSE)</f>
        <v>9</v>
      </c>
      <c r="D16" s="2" t="s">
        <v>15</v>
      </c>
      <c r="E16" s="6">
        <v>1</v>
      </c>
    </row>
    <row r="17" spans="1:5" x14ac:dyDescent="0.3">
      <c r="A17" s="6">
        <f>VLOOKUP(Таблица_Product_materials_import[[#This Row],[Product]],Таблица_Products_import[[NameProduct]:[Article ]],2,FALSE)</f>
        <v>11</v>
      </c>
      <c r="B17" s="2" t="s">
        <v>34</v>
      </c>
      <c r="C17" s="8" t="str">
        <f>VLOOKUP(D17,Таблица_Materials_import[[NameMaterial]:[Id]],2,FALSE)</f>
        <v>20</v>
      </c>
      <c r="D17" s="2" t="s">
        <v>26</v>
      </c>
      <c r="E17" s="6">
        <v>2.5499999999999998</v>
      </c>
    </row>
    <row r="18" spans="1:5" x14ac:dyDescent="0.3">
      <c r="A18" s="6">
        <f>VLOOKUP(Таблица_Product_materials_import[[#This Row],[Product]],Таблица_Products_import[[NameProduct]:[Article ]],2,FALSE)</f>
        <v>11</v>
      </c>
      <c r="B18" s="2" t="s">
        <v>34</v>
      </c>
      <c r="C18" s="8" t="str">
        <f>VLOOKUP(D18,Таблица_Materials_import[[NameMaterial]:[Id]],2,FALSE)</f>
        <v>3</v>
      </c>
      <c r="D18" s="2" t="s">
        <v>7</v>
      </c>
      <c r="E18" s="6">
        <v>2.5499999999999998</v>
      </c>
    </row>
    <row r="19" spans="1:5" x14ac:dyDescent="0.3">
      <c r="A19" s="6">
        <f>VLOOKUP(Таблица_Product_materials_import[[#This Row],[Product]],Таблица_Products_import[[NameProduct]:[Article ]],2,FALSE)</f>
        <v>19</v>
      </c>
      <c r="B19" s="2" t="s">
        <v>41</v>
      </c>
      <c r="C19" s="8" t="str">
        <f>VLOOKUP(D19,Таблица_Materials_import[[NameMaterial]:[Id]],2,FALSE)</f>
        <v>7</v>
      </c>
      <c r="D19" s="2" t="s">
        <v>12</v>
      </c>
      <c r="E19" s="6">
        <v>1.5</v>
      </c>
    </row>
    <row r="20" spans="1:5" x14ac:dyDescent="0.3">
      <c r="A20" s="6">
        <f>VLOOKUP(Таблица_Product_materials_import[[#This Row],[Product]],Таблица_Products_import[[NameProduct]:[Article ]],2,FALSE)</f>
        <v>19</v>
      </c>
      <c r="B20" s="2" t="s">
        <v>41</v>
      </c>
      <c r="C20" s="8" t="str">
        <f>VLOOKUP(D20,Таблица_Materials_import[[NameMaterial]:[Id]],2,FALSE)</f>
        <v>8</v>
      </c>
      <c r="D20" s="2" t="s">
        <v>13</v>
      </c>
      <c r="E20" s="6">
        <v>1</v>
      </c>
    </row>
    <row r="21" spans="1:5" x14ac:dyDescent="0.3">
      <c r="A21" s="6">
        <f>VLOOKUP(Таблица_Product_materials_import[[#This Row],[Product]],Таблица_Products_import[[NameProduct]:[Article ]],2,FALSE)</f>
        <v>19</v>
      </c>
      <c r="B21" s="2" t="s">
        <v>41</v>
      </c>
      <c r="C21" s="8" t="str">
        <f>VLOOKUP(D21,Таблица_Materials_import[[NameMaterial]:[Id]],2,FALSE)</f>
        <v>12</v>
      </c>
      <c r="D21" s="2" t="s">
        <v>18</v>
      </c>
      <c r="E21" s="6">
        <v>0.2</v>
      </c>
    </row>
    <row r="22" spans="1:5" x14ac:dyDescent="0.3">
      <c r="A22" s="6">
        <f>VLOOKUP(Таблица_Product_materials_import[[#This Row],[Product]],Таблица_Products_import[[NameProduct]:[Article ]],2,FALSE)</f>
        <v>19</v>
      </c>
      <c r="B22" s="2" t="s">
        <v>41</v>
      </c>
      <c r="C22" s="8" t="str">
        <f>VLOOKUP(D22,Таблица_Materials_import[[NameMaterial]:[Id]],2,FALSE)</f>
        <v>14</v>
      </c>
      <c r="D22" s="2" t="s">
        <v>20</v>
      </c>
      <c r="E22" s="6">
        <v>1.3</v>
      </c>
    </row>
    <row r="23" spans="1:5" x14ac:dyDescent="0.3">
      <c r="A23" s="6">
        <f>VLOOKUP(Таблица_Product_materials_import[[#This Row],[Product]],Таблица_Products_import[[NameProduct]:[Article ]],2,FALSE)</f>
        <v>3</v>
      </c>
      <c r="B23" s="2" t="s">
        <v>39</v>
      </c>
      <c r="C23" s="8" t="str">
        <f>VLOOKUP(D23,Таблица_Materials_import[[NameMaterial]:[Id]],2,FALSE)</f>
        <v>11</v>
      </c>
      <c r="D23" s="2" t="s">
        <v>17</v>
      </c>
      <c r="E23" s="6">
        <v>1.65</v>
      </c>
    </row>
    <row r="24" spans="1:5" x14ac:dyDescent="0.3">
      <c r="A24" s="6">
        <f>VLOOKUP(Таблица_Product_materials_import[[#This Row],[Product]],Таблица_Products_import[[NameProduct]:[Article ]],2,FALSE)</f>
        <v>3</v>
      </c>
      <c r="B24" s="2" t="s">
        <v>39</v>
      </c>
      <c r="C24" s="8" t="str">
        <f>VLOOKUP(D24,Таблица_Materials_import[[NameMaterial]:[Id]],2,FALSE)</f>
        <v>7</v>
      </c>
      <c r="D24" s="2" t="s">
        <v>12</v>
      </c>
      <c r="E24" s="6">
        <v>2.5</v>
      </c>
    </row>
    <row r="25" spans="1:5" x14ac:dyDescent="0.3">
      <c r="A25" s="6">
        <f>VLOOKUP(Таблица_Product_materials_import[[#This Row],[Product]],Таблица_Products_import[[NameProduct]:[Article ]],2,FALSE)</f>
        <v>3</v>
      </c>
      <c r="B25" s="2" t="s">
        <v>39</v>
      </c>
      <c r="C25" s="8" t="str">
        <f>VLOOKUP(D25,Таблица_Materials_import[[NameMaterial]:[Id]],2,FALSE)</f>
        <v>8</v>
      </c>
      <c r="D25" s="2" t="s">
        <v>13</v>
      </c>
      <c r="E25" s="6">
        <v>1.2</v>
      </c>
    </row>
    <row r="26" spans="1:5" x14ac:dyDescent="0.3">
      <c r="A26" s="6">
        <f>VLOOKUP(Таблица_Product_materials_import[[#This Row],[Product]],Таблица_Products_import[[NameProduct]:[Article ]],2,FALSE)</f>
        <v>3</v>
      </c>
      <c r="B26" s="2" t="s">
        <v>39</v>
      </c>
      <c r="C26" s="8">
        <f>VLOOKUP(D26,Таблица_Materials_import[[NameMaterial]:[Id]],2,FALSE)</f>
        <v>1</v>
      </c>
      <c r="D26" s="2" t="s">
        <v>4</v>
      </c>
      <c r="E26" s="6">
        <v>2.5</v>
      </c>
    </row>
    <row r="27" spans="1:5" x14ac:dyDescent="0.3">
      <c r="A27" s="6">
        <f>VLOOKUP(Таблица_Product_materials_import[[#This Row],[Product]],Таблица_Products_import[[NameProduct]:[Article ]],2,FALSE)</f>
        <v>7</v>
      </c>
      <c r="B27" s="2" t="s">
        <v>42</v>
      </c>
      <c r="C27" s="8" t="str">
        <f>VLOOKUP(D27,Таблица_Materials_import[[NameMaterial]:[Id]],2,FALSE)</f>
        <v>7</v>
      </c>
      <c r="D27" s="2" t="s">
        <v>12</v>
      </c>
      <c r="E27" s="6">
        <v>1.75</v>
      </c>
    </row>
    <row r="28" spans="1:5" x14ac:dyDescent="0.3">
      <c r="A28" s="6">
        <f>VLOOKUP(Таблица_Product_materials_import[[#This Row],[Product]],Таблица_Products_import[[NameProduct]:[Article ]],2,FALSE)</f>
        <v>7</v>
      </c>
      <c r="B28" s="2" t="s">
        <v>42</v>
      </c>
      <c r="C28" s="8" t="str">
        <f>VLOOKUP(D28,Таблица_Materials_import[[NameMaterial]:[Id]],2,FALSE)</f>
        <v>6</v>
      </c>
      <c r="D28" s="2" t="s">
        <v>11</v>
      </c>
      <c r="E28" s="6">
        <v>1.4</v>
      </c>
    </row>
    <row r="29" spans="1:5" x14ac:dyDescent="0.3">
      <c r="A29" s="6">
        <f>VLOOKUP(Таблица_Product_materials_import[[#This Row],[Product]],Таблица_Products_import[[NameProduct]:[Article ]],2,FALSE)</f>
        <v>7</v>
      </c>
      <c r="B29" s="2" t="s">
        <v>42</v>
      </c>
      <c r="C29" s="8" t="str">
        <f>VLOOKUP(D29,Таблица_Materials_import[[NameMaterial]:[Id]],2,FALSE)</f>
        <v>8</v>
      </c>
      <c r="D29" s="2" t="s">
        <v>13</v>
      </c>
      <c r="E29" s="6">
        <v>1.2</v>
      </c>
    </row>
    <row r="30" spans="1:5" x14ac:dyDescent="0.3">
      <c r="A30" s="6">
        <f>VLOOKUP(Таблица_Product_materials_import[[#This Row],[Product]],Таблица_Products_import[[NameProduct]:[Article ]],2,FALSE)</f>
        <v>7</v>
      </c>
      <c r="B30" s="2" t="s">
        <v>42</v>
      </c>
      <c r="C30" s="8" t="str">
        <f>VLOOKUP(D30,Таблица_Materials_import[[NameMaterial]:[Id]],2,FALSE)</f>
        <v>14</v>
      </c>
      <c r="D30" s="2" t="s">
        <v>20</v>
      </c>
      <c r="E30" s="6">
        <v>1.8</v>
      </c>
    </row>
    <row r="31" spans="1:5" x14ac:dyDescent="0.3">
      <c r="A31" s="6">
        <f>VLOOKUP(Таблица_Product_materials_import[[#This Row],[Product]],Таблица_Products_import[[NameProduct]:[Article ]],2,FALSE)</f>
        <v>17</v>
      </c>
      <c r="B31" s="2" t="s">
        <v>46</v>
      </c>
      <c r="C31" s="8" t="str">
        <f>VLOOKUP(D31,Таблица_Materials_import[[NameMaterial]:[Id]],2,FALSE)</f>
        <v>7</v>
      </c>
      <c r="D31" s="2" t="s">
        <v>12</v>
      </c>
      <c r="E31" s="6">
        <v>1.85</v>
      </c>
    </row>
    <row r="32" spans="1:5" x14ac:dyDescent="0.3">
      <c r="A32" s="6">
        <f>VLOOKUP(Таблица_Product_materials_import[[#This Row],[Product]],Таблица_Products_import[[NameProduct]:[Article ]],2,FALSE)</f>
        <v>17</v>
      </c>
      <c r="B32" s="2" t="s">
        <v>46</v>
      </c>
      <c r="C32" s="8" t="str">
        <f>VLOOKUP(D32,Таблица_Materials_import[[NameMaterial]:[Id]],2,FALSE)</f>
        <v>6</v>
      </c>
      <c r="D32" s="2" t="s">
        <v>11</v>
      </c>
      <c r="E32" s="6">
        <v>1.7</v>
      </c>
    </row>
    <row r="33" spans="1:5" x14ac:dyDescent="0.3">
      <c r="A33" s="6">
        <f>VLOOKUP(Таблица_Product_materials_import[[#This Row],[Product]],Таблица_Products_import[[NameProduct]:[Article ]],2,FALSE)</f>
        <v>17</v>
      </c>
      <c r="B33" s="2" t="s">
        <v>46</v>
      </c>
      <c r="C33" s="8" t="str">
        <f>VLOOKUP(D33,Таблица_Materials_import[[NameMaterial]:[Id]],2,FALSE)</f>
        <v>8</v>
      </c>
      <c r="D33" s="2" t="s">
        <v>13</v>
      </c>
      <c r="E33" s="6">
        <v>1</v>
      </c>
    </row>
    <row r="34" spans="1:5" x14ac:dyDescent="0.3">
      <c r="A34" s="6">
        <f>VLOOKUP(Таблица_Product_materials_import[[#This Row],[Product]],Таблица_Products_import[[NameProduct]:[Article ]],2,FALSE)</f>
        <v>17</v>
      </c>
      <c r="B34" s="2" t="s">
        <v>46</v>
      </c>
      <c r="C34" s="8" t="str">
        <f>VLOOKUP(D34,Таблица_Materials_import[[NameMaterial]:[Id]],2,FALSE)</f>
        <v>4</v>
      </c>
      <c r="D34" s="2" t="s">
        <v>8</v>
      </c>
      <c r="E34" s="6">
        <v>2.5499999999999998</v>
      </c>
    </row>
    <row r="35" spans="1:5" x14ac:dyDescent="0.3">
      <c r="A35" s="6">
        <f>VLOOKUP(Таблица_Product_materials_import[[#This Row],[Product]],Таблица_Products_import[[NameProduct]:[Article ]],2,FALSE)</f>
        <v>5</v>
      </c>
      <c r="B35" s="2" t="s">
        <v>27</v>
      </c>
      <c r="C35" s="8" t="str">
        <f>VLOOKUP(D35,Таблица_Materials_import[[NameMaterial]:[Id]],2,FALSE)</f>
        <v>17</v>
      </c>
      <c r="D35" s="2" t="s">
        <v>23</v>
      </c>
      <c r="E35" s="6">
        <v>0.45</v>
      </c>
    </row>
    <row r="36" spans="1:5" x14ac:dyDescent="0.3">
      <c r="A36" s="6">
        <f>VLOOKUP(Таблица_Product_materials_import[[#This Row],[Product]],Таблица_Products_import[[NameProduct]:[Article ]],2,FALSE)</f>
        <v>5</v>
      </c>
      <c r="B36" s="2" t="s">
        <v>27</v>
      </c>
      <c r="C36" s="8" t="str">
        <f>VLOOKUP(D36,Таблица_Materials_import[[NameMaterial]:[Id]],2,FALSE)</f>
        <v>12</v>
      </c>
      <c r="D36" s="2" t="s">
        <v>18</v>
      </c>
      <c r="E36" s="6">
        <v>0.5</v>
      </c>
    </row>
    <row r="37" spans="1:5" x14ac:dyDescent="0.3">
      <c r="A37" s="6">
        <f>VLOOKUP(Таблица_Product_materials_import[[#This Row],[Product]],Таблица_Products_import[[NameProduct]:[Article ]],2,FALSE)</f>
        <v>5</v>
      </c>
      <c r="B37" s="2" t="s">
        <v>27</v>
      </c>
      <c r="C37" s="8" t="str">
        <f>VLOOKUP(D37,Таблица_Materials_import[[NameMaterial]:[Id]],2,FALSE)</f>
        <v>16</v>
      </c>
      <c r="D37" s="2" t="s">
        <v>22</v>
      </c>
      <c r="E37" s="6">
        <v>3.5</v>
      </c>
    </row>
    <row r="38" spans="1:5" x14ac:dyDescent="0.3">
      <c r="A38" s="6">
        <f>VLOOKUP(Таблица_Product_materials_import[[#This Row],[Product]],Таблица_Products_import[[NameProduct]:[Article ]],2,FALSE)</f>
        <v>5</v>
      </c>
      <c r="B38" s="2" t="s">
        <v>27</v>
      </c>
      <c r="C38" s="8" t="str">
        <f>VLOOKUP(D38,Таблица_Materials_import[[NameMaterial]:[Id]],2,FALSE)</f>
        <v>2</v>
      </c>
      <c r="D38" s="2" t="s">
        <v>6</v>
      </c>
      <c r="E38" s="6">
        <v>4.5999999999999996</v>
      </c>
    </row>
    <row r="39" spans="1:5" x14ac:dyDescent="0.3">
      <c r="A39" s="6">
        <f>VLOOKUP(Таблица_Product_materials_import[[#This Row],[Product]],Таблица_Products_import[[NameProduct]:[Article ]],2,FALSE)</f>
        <v>5</v>
      </c>
      <c r="B39" s="2" t="s">
        <v>27</v>
      </c>
      <c r="C39" s="8" t="str">
        <f>VLOOKUP(D39,Таблица_Materials_import[[NameMaterial]:[Id]],2,FALSE)</f>
        <v>10</v>
      </c>
      <c r="D39" s="2" t="s">
        <v>16</v>
      </c>
      <c r="E39" s="6">
        <v>1.95</v>
      </c>
    </row>
    <row r="40" spans="1:5" x14ac:dyDescent="0.3">
      <c r="A40" s="6">
        <f>VLOOKUP(Таблица_Product_materials_import[[#This Row],[Product]],Таблица_Products_import[[NameProduct]:[Article ]],2,FALSE)</f>
        <v>16</v>
      </c>
      <c r="B40" s="2" t="s">
        <v>33</v>
      </c>
      <c r="C40" s="8" t="str">
        <f>VLOOKUP(D40,Таблица_Materials_import[[NameMaterial]:[Id]],2,FALSE)</f>
        <v>12</v>
      </c>
      <c r="D40" s="2" t="s">
        <v>18</v>
      </c>
      <c r="E40" s="6">
        <v>0.2</v>
      </c>
    </row>
    <row r="41" spans="1:5" x14ac:dyDescent="0.3">
      <c r="A41" s="6">
        <f>VLOOKUP(Таблица_Product_materials_import[[#This Row],[Product]],Таблица_Products_import[[NameProduct]:[Article ]],2,FALSE)</f>
        <v>16</v>
      </c>
      <c r="B41" s="2" t="s">
        <v>33</v>
      </c>
      <c r="C41" s="8" t="str">
        <f>VLOOKUP(D41,Таблица_Materials_import[[NameMaterial]:[Id]],2,FALSE)</f>
        <v>3</v>
      </c>
      <c r="D41" s="2" t="s">
        <v>7</v>
      </c>
      <c r="E41" s="6">
        <v>3.6</v>
      </c>
    </row>
    <row r="42" spans="1:5" x14ac:dyDescent="0.3">
      <c r="A42" s="6">
        <f>VLOOKUP(Таблица_Product_materials_import[[#This Row],[Product]],Таблица_Products_import[[NameProduct]:[Article ]],2,FALSE)</f>
        <v>16</v>
      </c>
      <c r="B42" s="2" t="s">
        <v>33</v>
      </c>
      <c r="C42" s="8" t="str">
        <f>VLOOKUP(D42,Таблица_Materials_import[[NameMaterial]:[Id]],2,FALSE)</f>
        <v>15</v>
      </c>
      <c r="D42" s="2" t="s">
        <v>21</v>
      </c>
      <c r="E42" s="6">
        <v>0.5</v>
      </c>
    </row>
    <row r="43" spans="1:5" x14ac:dyDescent="0.3">
      <c r="A43" s="6">
        <f>VLOOKUP(Таблица_Product_materials_import[[#This Row],[Product]],Таблица_Products_import[[NameProduct]:[Article ]],2,FALSE)</f>
        <v>4</v>
      </c>
      <c r="B43" s="2" t="s">
        <v>43</v>
      </c>
      <c r="C43" s="8" t="str">
        <f>VLOOKUP(D43,Таблица_Materials_import[[NameMaterial]:[Id]],2,FALSE)</f>
        <v>7</v>
      </c>
      <c r="D43" s="2" t="s">
        <v>12</v>
      </c>
      <c r="E43" s="6">
        <v>2.2000000000000002</v>
      </c>
    </row>
    <row r="44" spans="1:5" x14ac:dyDescent="0.3">
      <c r="A44" s="6">
        <f>VLOOKUP(Таблица_Product_materials_import[[#This Row],[Product]],Таблица_Products_import[[NameProduct]:[Article ]],2,FALSE)</f>
        <v>4</v>
      </c>
      <c r="B44" s="2" t="s">
        <v>43</v>
      </c>
      <c r="C44" s="8" t="str">
        <f>VLOOKUP(D44,Таблица_Materials_import[[NameMaterial]:[Id]],2,FALSE)</f>
        <v>17</v>
      </c>
      <c r="D44" s="2" t="s">
        <v>23</v>
      </c>
      <c r="E44" s="6">
        <v>0.3</v>
      </c>
    </row>
    <row r="45" spans="1:5" x14ac:dyDescent="0.3">
      <c r="A45" s="6">
        <f>VLOOKUP(Таблица_Product_materials_import[[#This Row],[Product]],Таблица_Products_import[[NameProduct]:[Article ]],2,FALSE)</f>
        <v>4</v>
      </c>
      <c r="B45" s="2" t="s">
        <v>43</v>
      </c>
      <c r="C45" s="8" t="str">
        <f>VLOOKUP(D45,Таблица_Materials_import[[NameMaterial]:[Id]],2,FALSE)</f>
        <v>14</v>
      </c>
      <c r="D45" s="2" t="s">
        <v>20</v>
      </c>
      <c r="E45" s="6">
        <v>0.2</v>
      </c>
    </row>
    <row r="46" spans="1:5" x14ac:dyDescent="0.3">
      <c r="A46" s="6">
        <f>VLOOKUP(Таблица_Product_materials_import[[#This Row],[Product]],Таблица_Products_import[[NameProduct]:[Article ]],2,FALSE)</f>
        <v>12</v>
      </c>
      <c r="B46" s="2" t="s">
        <v>28</v>
      </c>
      <c r="C46" s="8" t="str">
        <f>VLOOKUP(D46,Таблица_Materials_import[[NameMaterial]:[Id]],2,FALSE)</f>
        <v>5</v>
      </c>
      <c r="D46" s="2" t="s">
        <v>10</v>
      </c>
      <c r="E46" s="6">
        <v>0.35</v>
      </c>
    </row>
    <row r="47" spans="1:5" x14ac:dyDescent="0.3">
      <c r="A47" s="6">
        <f>VLOOKUP(Таблица_Product_materials_import[[#This Row],[Product]],Таблица_Products_import[[NameProduct]:[Article ]],2,FALSE)</f>
        <v>12</v>
      </c>
      <c r="B47" s="2" t="s">
        <v>28</v>
      </c>
      <c r="C47" s="8" t="str">
        <f>VLOOKUP(D47,Таблица_Materials_import[[NameMaterial]:[Id]],2,FALSE)</f>
        <v>3</v>
      </c>
      <c r="D47" s="2" t="s">
        <v>7</v>
      </c>
      <c r="E47" s="6">
        <v>2.5</v>
      </c>
    </row>
    <row r="48" spans="1:5" x14ac:dyDescent="0.3">
      <c r="A48" s="6">
        <f>VLOOKUP(Таблица_Product_materials_import[[#This Row],[Product]],Таблица_Products_import[[NameProduct]:[Article ]],2,FALSE)</f>
        <v>12</v>
      </c>
      <c r="B48" s="2" t="s">
        <v>28</v>
      </c>
      <c r="C48" s="8" t="str">
        <f>VLOOKUP(D48,Таблица_Materials_import[[NameMaterial]:[Id]],2,FALSE)</f>
        <v>10</v>
      </c>
      <c r="D48" s="2" t="s">
        <v>16</v>
      </c>
      <c r="E48" s="6">
        <v>0.21</v>
      </c>
    </row>
    <row r="49" spans="1:5" x14ac:dyDescent="0.3">
      <c r="A49" s="6">
        <f>VLOOKUP(Таблица_Product_materials_import[[#This Row],[Product]],Таблица_Products_import[[NameProduct]:[Article ]],2,FALSE)</f>
        <v>8</v>
      </c>
      <c r="B49" s="2" t="s">
        <v>44</v>
      </c>
      <c r="C49" s="8" t="str">
        <f>VLOOKUP(D49,Таблица_Materials_import[[NameMaterial]:[Id]],2,FALSE)</f>
        <v>7</v>
      </c>
      <c r="D49" s="2" t="s">
        <v>12</v>
      </c>
      <c r="E49" s="6">
        <v>1.3</v>
      </c>
    </row>
    <row r="50" spans="1:5" x14ac:dyDescent="0.3">
      <c r="A50" s="6">
        <f>VLOOKUP(Таблица_Product_materials_import[[#This Row],[Product]],Таблица_Products_import[[NameProduct]:[Article ]],2,FALSE)</f>
        <v>8</v>
      </c>
      <c r="B50" s="2" t="s">
        <v>44</v>
      </c>
      <c r="C50" s="8" t="str">
        <f>VLOOKUP(D50,Таблица_Materials_import[[NameMaterial]:[Id]],2,FALSE)</f>
        <v>6</v>
      </c>
      <c r="D50" s="2" t="s">
        <v>11</v>
      </c>
      <c r="E50" s="6">
        <v>0.3</v>
      </c>
    </row>
    <row r="51" spans="1:5" x14ac:dyDescent="0.3">
      <c r="A51" s="6">
        <f>VLOOKUP(Таблица_Product_materials_import[[#This Row],[Product]],Таблица_Products_import[[NameProduct]:[Article ]],2,FALSE)</f>
        <v>8</v>
      </c>
      <c r="B51" s="2" t="s">
        <v>44</v>
      </c>
      <c r="C51" s="8" t="str">
        <f>VLOOKUP(D51,Таблица_Materials_import[[NameMaterial]:[Id]],2,FALSE)</f>
        <v>14</v>
      </c>
      <c r="D51" s="2" t="s">
        <v>20</v>
      </c>
      <c r="E51" s="6">
        <v>0.2</v>
      </c>
    </row>
    <row r="52" spans="1:5" x14ac:dyDescent="0.3">
      <c r="A52" s="6">
        <f>VLOOKUP(Таблица_Product_materials_import[[#This Row],[Product]],Таблица_Products_import[[NameProduct]:[Article ]],2,FALSE)</f>
        <v>20</v>
      </c>
      <c r="B52" s="2" t="s">
        <v>45</v>
      </c>
      <c r="C52" s="8" t="str">
        <f>VLOOKUP(D52,Таблица_Materials_import[[NameMaterial]:[Id]],2,FALSE)</f>
        <v>7</v>
      </c>
      <c r="D52" s="2" t="s">
        <v>12</v>
      </c>
      <c r="E52" s="6">
        <v>0.8</v>
      </c>
    </row>
    <row r="53" spans="1:5" x14ac:dyDescent="0.3">
      <c r="A53" s="6">
        <f>VLOOKUP(Таблица_Product_materials_import[[#This Row],[Product]],Таблица_Products_import[[NameProduct]:[Article ]],2,FALSE)</f>
        <v>20</v>
      </c>
      <c r="B53" s="2" t="s">
        <v>45</v>
      </c>
      <c r="C53" s="8" t="str">
        <f>VLOOKUP(D53,Таблица_Materials_import[[NameMaterial]:[Id]],2,FALSE)</f>
        <v>12</v>
      </c>
      <c r="D53" s="2" t="s">
        <v>18</v>
      </c>
      <c r="E53" s="6">
        <v>0.25</v>
      </c>
    </row>
    <row r="54" spans="1:5" x14ac:dyDescent="0.3">
      <c r="A54" s="6">
        <f>VLOOKUP(Таблица_Product_materials_import[[#This Row],[Product]],Таблица_Products_import[[NameProduct]:[Article ]],2,FALSE)</f>
        <v>9</v>
      </c>
      <c r="B54" s="2" t="s">
        <v>40</v>
      </c>
      <c r="C54" s="8" t="str">
        <f>VLOOKUP(D54,Таблица_Materials_import[[NameMaterial]:[Id]],2,FALSE)</f>
        <v>6</v>
      </c>
      <c r="D54" s="2" t="s">
        <v>11</v>
      </c>
      <c r="E54" s="6">
        <v>1</v>
      </c>
    </row>
    <row r="55" spans="1:5" x14ac:dyDescent="0.3">
      <c r="A55" s="6">
        <f>VLOOKUP(Таблица_Product_materials_import[[#This Row],[Product]],Таблица_Products_import[[NameProduct]:[Article ]],2,FALSE)</f>
        <v>9</v>
      </c>
      <c r="B55" s="2" t="s">
        <v>40</v>
      </c>
      <c r="C55" s="8" t="str">
        <f>VLOOKUP(D55,Таблица_Materials_import[[NameMaterial]:[Id]],2,FALSE)</f>
        <v>17</v>
      </c>
      <c r="D55" s="2" t="s">
        <v>23</v>
      </c>
      <c r="E55" s="6">
        <v>1</v>
      </c>
    </row>
    <row r="56" spans="1:5" x14ac:dyDescent="0.3">
      <c r="A56" s="6">
        <f>VLOOKUP(Таблица_Product_materials_import[[#This Row],[Product]],Таблица_Products_import[[NameProduct]:[Article ]],2,FALSE)</f>
        <v>9</v>
      </c>
      <c r="B56" s="2" t="s">
        <v>40</v>
      </c>
      <c r="C56" s="8" t="str">
        <f>VLOOKUP(D56,Таблица_Materials_import[[NameMaterial]:[Id]],2,FALSE)</f>
        <v>14</v>
      </c>
      <c r="D56" s="2" t="s">
        <v>20</v>
      </c>
      <c r="E56" s="6">
        <v>0.25</v>
      </c>
    </row>
    <row r="57" spans="1:5" x14ac:dyDescent="0.3">
      <c r="A57" s="6">
        <f>VLOOKUP(Таблица_Product_materials_import[[#This Row],[Product]],Таблица_Products_import[[NameProduct]:[Article ]],2,FALSE)</f>
        <v>9</v>
      </c>
      <c r="B57" s="2" t="s">
        <v>40</v>
      </c>
      <c r="C57" s="8" t="str">
        <f>VLOOKUP(D57,Таблица_Materials_import[[NameMaterial]:[Id]],2,FALSE)</f>
        <v>16</v>
      </c>
      <c r="D57" s="2" t="s">
        <v>22</v>
      </c>
      <c r="E57" s="6">
        <v>5.25</v>
      </c>
    </row>
    <row r="58" spans="1:5" x14ac:dyDescent="0.3">
      <c r="A58" s="6">
        <f>VLOOKUP(Таблица_Product_materials_import[[#This Row],[Product]],Таблица_Products_import[[NameProduct]:[Article ]],2,FALSE)</f>
        <v>9</v>
      </c>
      <c r="B58" s="2" t="s">
        <v>40</v>
      </c>
      <c r="C58" s="8">
        <f>VLOOKUP(D58,Таблица_Materials_import[[NameMaterial]:[Id]],2,FALSE)</f>
        <v>1</v>
      </c>
      <c r="D58" s="2" t="s">
        <v>4</v>
      </c>
      <c r="E58" s="6">
        <v>3.5</v>
      </c>
    </row>
    <row r="59" spans="1:5" x14ac:dyDescent="0.3">
      <c r="A59" s="6">
        <f>VLOOKUP(Таблица_Product_materials_import[[#This Row],[Product]],Таблица_Products_import[[NameProduct]:[Article ]],2,FALSE)</f>
        <v>14</v>
      </c>
      <c r="B59" s="2" t="s">
        <v>29</v>
      </c>
      <c r="C59" s="8" t="str">
        <f>VLOOKUP(D59,Таблица_Materials_import[[NameMaterial]:[Id]],2,FALSE)</f>
        <v>11</v>
      </c>
      <c r="D59" s="2" t="s">
        <v>17</v>
      </c>
      <c r="E59" s="6">
        <v>1.25</v>
      </c>
    </row>
    <row r="60" spans="1:5" x14ac:dyDescent="0.3">
      <c r="A60" s="6">
        <f>VLOOKUP(Таблица_Product_materials_import[[#This Row],[Product]],Таблица_Products_import[[NameProduct]:[Article ]],2,FALSE)</f>
        <v>14</v>
      </c>
      <c r="B60" s="2" t="s">
        <v>29</v>
      </c>
      <c r="C60" s="8" t="str">
        <f>VLOOKUP(D60,Таблица_Materials_import[[NameMaterial]:[Id]],2,FALSE)</f>
        <v>4</v>
      </c>
      <c r="D60" s="2" t="s">
        <v>8</v>
      </c>
      <c r="E60" s="6">
        <v>2</v>
      </c>
    </row>
    <row r="61" spans="1:5" x14ac:dyDescent="0.3">
      <c r="A61" s="6">
        <f>VLOOKUP(Таблица_Product_materials_import[[#This Row],[Product]],Таблица_Products_import[[NameProduct]:[Article ]],2,FALSE)</f>
        <v>14</v>
      </c>
      <c r="B61" s="2" t="s">
        <v>29</v>
      </c>
      <c r="C61" s="8" t="str">
        <f>VLOOKUP(D61,Таблица_Materials_import[[NameMaterial]:[Id]],2,FALSE)</f>
        <v>12</v>
      </c>
      <c r="D61" s="2" t="s">
        <v>18</v>
      </c>
      <c r="E61" s="6">
        <v>0.5</v>
      </c>
    </row>
    <row r="62" spans="1:5" x14ac:dyDescent="0.3">
      <c r="A62" s="6">
        <f>VLOOKUP(Таблица_Product_materials_import[[#This Row],[Product]],Таблица_Products_import[[NameProduct]:[Article ]],2,FALSE)</f>
        <v>14</v>
      </c>
      <c r="B62" s="2" t="s">
        <v>29</v>
      </c>
      <c r="C62" s="8" t="str">
        <f>VLOOKUP(D62,Таблица_Materials_import[[NameMaterial]:[Id]],2,FALSE)</f>
        <v>19</v>
      </c>
      <c r="D62" s="2" t="s">
        <v>25</v>
      </c>
      <c r="E62" s="6">
        <v>1.6</v>
      </c>
    </row>
    <row r="63" spans="1:5" x14ac:dyDescent="0.3">
      <c r="A63" s="6">
        <f>VLOOKUP(Таблица_Product_materials_import[[#This Row],[Product]],Таблица_Products_import[[NameProduct]:[Article ]],2,FALSE)</f>
        <v>14</v>
      </c>
      <c r="B63" s="2" t="s">
        <v>29</v>
      </c>
      <c r="C63" s="8" t="str">
        <f>VLOOKUP(D63,Таблица_Materials_import[[NameMaterial]:[Id]],2,FALSE)</f>
        <v>18</v>
      </c>
      <c r="D63" s="2" t="s">
        <v>24</v>
      </c>
      <c r="E63" s="6">
        <v>1.5</v>
      </c>
    </row>
    <row r="64" spans="1:5" x14ac:dyDescent="0.3">
      <c r="A64" s="6">
        <f>VLOOKUP(Таблица_Product_materials_import[[#This Row],[Product]],Таблица_Products_import[[NameProduct]:[Article ]],2,FALSE)</f>
        <v>6</v>
      </c>
      <c r="B64" s="2" t="s">
        <v>35</v>
      </c>
      <c r="C64" s="8" t="str">
        <f>VLOOKUP(D64,Таблица_Materials_import[[NameMaterial]:[Id]],2,FALSE)</f>
        <v>11</v>
      </c>
      <c r="D64" s="2" t="s">
        <v>17</v>
      </c>
      <c r="E64" s="6">
        <v>1</v>
      </c>
    </row>
    <row r="65" spans="1:5" x14ac:dyDescent="0.3">
      <c r="A65" s="6">
        <f>VLOOKUP(Таблица_Product_materials_import[[#This Row],[Product]],Таблица_Products_import[[NameProduct]:[Article ]],2,FALSE)</f>
        <v>6</v>
      </c>
      <c r="B65" s="2" t="s">
        <v>35</v>
      </c>
      <c r="C65" s="8" t="str">
        <f>VLOOKUP(D65,Таблица_Materials_import[[NameMaterial]:[Id]],2,FALSE)</f>
        <v>8</v>
      </c>
      <c r="D65" s="2" t="s">
        <v>13</v>
      </c>
      <c r="E65" s="6">
        <v>1.2</v>
      </c>
    </row>
    <row r="66" spans="1:5" x14ac:dyDescent="0.3">
      <c r="A66" s="6">
        <f>VLOOKUP(Таблица_Product_materials_import[[#This Row],[Product]],Таблица_Products_import[[NameProduct]:[Article ]],2,FALSE)</f>
        <v>6</v>
      </c>
      <c r="B66" s="2" t="s">
        <v>35</v>
      </c>
      <c r="C66" s="8" t="str">
        <f>VLOOKUP(D66,Таблица_Materials_import[[NameMaterial]:[Id]],2,FALSE)</f>
        <v>4</v>
      </c>
      <c r="D66" s="2" t="s">
        <v>8</v>
      </c>
      <c r="E66" s="6">
        <v>2</v>
      </c>
    </row>
    <row r="67" spans="1:5" x14ac:dyDescent="0.3">
      <c r="A67" s="6">
        <f>VLOOKUP(Таблица_Product_materials_import[[#This Row],[Product]],Таблица_Products_import[[NameProduct]:[Article ]],2,FALSE)</f>
        <v>6</v>
      </c>
      <c r="B67" s="2" t="s">
        <v>35</v>
      </c>
      <c r="C67" s="8" t="str">
        <f>VLOOKUP(D67,Таблица_Materials_import[[NameMaterial]:[Id]],2,FALSE)</f>
        <v>12</v>
      </c>
      <c r="D67" s="2" t="s">
        <v>18</v>
      </c>
      <c r="E67" s="6">
        <v>0.5</v>
      </c>
    </row>
    <row r="68" spans="1:5" x14ac:dyDescent="0.3">
      <c r="A68" s="6">
        <f>VLOOKUP(Таблица_Product_materials_import[[#This Row],[Product]],Таблица_Products_import[[NameProduct]:[Article ]],2,FALSE)</f>
        <v>6</v>
      </c>
      <c r="B68" s="2" t="s">
        <v>35</v>
      </c>
      <c r="C68" s="8" t="str">
        <f>VLOOKUP(D68,Таблица_Materials_import[[NameMaterial]:[Id]],2,FALSE)</f>
        <v>20</v>
      </c>
      <c r="D68" s="2" t="s">
        <v>26</v>
      </c>
      <c r="E68" s="6">
        <v>1.8</v>
      </c>
    </row>
    <row r="69" spans="1:5" x14ac:dyDescent="0.3">
      <c r="A69" s="6">
        <f>VLOOKUP(Таблица_Product_materials_import[[#This Row],[Product]],Таблица_Products_import[[NameProduct]:[Article ]],2,FALSE)</f>
        <v>18</v>
      </c>
      <c r="B69" s="2" t="s">
        <v>30</v>
      </c>
      <c r="C69" s="8" t="str">
        <f>VLOOKUP(D69,Таблица_Materials_import[[NameMaterial]:[Id]],2,FALSE)</f>
        <v>5</v>
      </c>
      <c r="D69" s="2" t="s">
        <v>10</v>
      </c>
      <c r="E69" s="6">
        <v>1.25</v>
      </c>
    </row>
    <row r="70" spans="1:5" x14ac:dyDescent="0.3">
      <c r="A70" s="6">
        <f>VLOOKUP(Таблица_Product_materials_import[[#This Row],[Product]],Таблица_Products_import[[NameProduct]:[Article ]],2,FALSE)</f>
        <v>18</v>
      </c>
      <c r="B70" s="2" t="s">
        <v>30</v>
      </c>
      <c r="C70" s="8" t="str">
        <f>VLOOKUP(D70,Таблица_Materials_import[[NameMaterial]:[Id]],2,FALSE)</f>
        <v>12</v>
      </c>
      <c r="D70" s="2" t="s">
        <v>18</v>
      </c>
      <c r="E70" s="6">
        <v>0.7</v>
      </c>
    </row>
    <row r="71" spans="1:5" x14ac:dyDescent="0.3">
      <c r="A71" s="6">
        <f>VLOOKUP(Таблица_Product_materials_import[[#This Row],[Product]],Таблица_Products_import[[NameProduct]:[Article ]],2,FALSE)</f>
        <v>18</v>
      </c>
      <c r="B71" s="2" t="s">
        <v>30</v>
      </c>
      <c r="C71" s="8" t="str">
        <f>VLOOKUP(D71,Таблица_Materials_import[[NameMaterial]:[Id]],2,FALSE)</f>
        <v>16</v>
      </c>
      <c r="D71" s="2" t="s">
        <v>22</v>
      </c>
      <c r="E71" s="6">
        <v>5</v>
      </c>
    </row>
    <row r="72" spans="1:5" x14ac:dyDescent="0.3">
      <c r="A72" s="6">
        <f>VLOOKUP(Таблица_Product_materials_import[[#This Row],[Product]],Таблица_Products_import[[NameProduct]:[Article ]],2,FALSE)</f>
        <v>18</v>
      </c>
      <c r="B72" s="2" t="s">
        <v>30</v>
      </c>
      <c r="C72" s="8" t="str">
        <f>VLOOKUP(D72,Таблица_Materials_import[[NameMaterial]:[Id]],2,FALSE)</f>
        <v>20</v>
      </c>
      <c r="D72" s="2" t="s">
        <v>26</v>
      </c>
      <c r="E72" s="6">
        <v>2.2000000000000002</v>
      </c>
    </row>
    <row r="73" spans="1:5" x14ac:dyDescent="0.3">
      <c r="A73" s="6">
        <f>VLOOKUP(Таблица_Product_materials_import[[#This Row],[Product]],Таблица_Products_import[[NameProduct]:[Article ]],2,FALSE)</f>
        <v>18</v>
      </c>
      <c r="B73" s="2" t="s">
        <v>30</v>
      </c>
      <c r="C73" s="8" t="str">
        <f>VLOOKUP(D73,Таблица_Materials_import[[NameMaterial]:[Id]],2,FALSE)</f>
        <v>18</v>
      </c>
      <c r="D73" s="2" t="s">
        <v>24</v>
      </c>
      <c r="E73" s="6">
        <v>1</v>
      </c>
    </row>
    <row r="74" spans="1:5" x14ac:dyDescent="0.3">
      <c r="A74" s="6">
        <f>VLOOKUP(Таблица_Product_materials_import[[#This Row],[Product]],Таблица_Products_import[[NameProduct]:[Article ]],2,FALSE)</f>
        <v>2</v>
      </c>
      <c r="B74" s="2" t="s">
        <v>36</v>
      </c>
      <c r="C74" s="8" t="str">
        <f>VLOOKUP(D74,Таблица_Materials_import[[NameMaterial]:[Id]],2,FALSE)</f>
        <v>8</v>
      </c>
      <c r="D74" s="2" t="s">
        <v>13</v>
      </c>
      <c r="E74" s="6">
        <v>0.33</v>
      </c>
    </row>
    <row r="75" spans="1:5" x14ac:dyDescent="0.3">
      <c r="A75" s="6">
        <f>VLOOKUP(Таблица_Product_materials_import[[#This Row],[Product]],Таблица_Products_import[[NameProduct]:[Article ]],2,FALSE)</f>
        <v>2</v>
      </c>
      <c r="B75" s="2" t="s">
        <v>36</v>
      </c>
      <c r="C75" s="8" t="str">
        <f>VLOOKUP(D75,Таблица_Materials_import[[NameMaterial]:[Id]],2,FALSE)</f>
        <v>4</v>
      </c>
      <c r="D75" s="2" t="s">
        <v>8</v>
      </c>
      <c r="E75" s="6">
        <v>1</v>
      </c>
    </row>
    <row r="76" spans="1:5" x14ac:dyDescent="0.3">
      <c r="A76" s="6">
        <f>VLOOKUP(Таблица_Product_materials_import[[#This Row],[Product]],Таблица_Products_import[[NameProduct]:[Article ]],2,FALSE)</f>
        <v>2</v>
      </c>
      <c r="B76" s="2" t="s">
        <v>36</v>
      </c>
      <c r="C76" s="8" t="str">
        <f>VLOOKUP(D76,Таблица_Materials_import[[NameMaterial]:[Id]],2,FALSE)</f>
        <v>12</v>
      </c>
      <c r="D76" s="2" t="s">
        <v>18</v>
      </c>
      <c r="E76" s="6">
        <v>1</v>
      </c>
    </row>
    <row r="77" spans="1:5" x14ac:dyDescent="0.3">
      <c r="A77" s="6">
        <f>VLOOKUP(Таблица_Product_materials_import[[#This Row],[Product]],Таблица_Products_import[[NameProduct]:[Article ]],2,FALSE)</f>
        <v>2</v>
      </c>
      <c r="B77" s="2" t="s">
        <v>36</v>
      </c>
      <c r="C77" s="8" t="str">
        <f>VLOOKUP(D77,Таблица_Materials_import[[NameMaterial]:[Id]],2,FALSE)</f>
        <v>20</v>
      </c>
      <c r="D77" s="2" t="s">
        <v>26</v>
      </c>
      <c r="E77" s="6">
        <v>3.4</v>
      </c>
    </row>
    <row r="78" spans="1:5" x14ac:dyDescent="0.3">
      <c r="A78" s="6">
        <f>VLOOKUP(Таблица_Product_materials_import[[#This Row],[Product]],Таблица_Products_import[[NameProduct]:[Article ]],2,FALSE)</f>
        <v>10</v>
      </c>
      <c r="B78" s="2" t="s">
        <v>31</v>
      </c>
      <c r="C78" s="8" t="str">
        <f>VLOOKUP(D78,Таблица_Materials_import[[NameMaterial]:[Id]],2,FALSE)</f>
        <v>12</v>
      </c>
      <c r="D78" s="2" t="s">
        <v>18</v>
      </c>
      <c r="E78" s="6">
        <v>0.5</v>
      </c>
    </row>
    <row r="79" spans="1:5" x14ac:dyDescent="0.3">
      <c r="A79" s="6">
        <f>VLOOKUP(Таблица_Product_materials_import[[#This Row],[Product]],Таблица_Products_import[[NameProduct]:[Article ]],2,FALSE)</f>
        <v>10</v>
      </c>
      <c r="B79" s="2" t="s">
        <v>31</v>
      </c>
      <c r="C79" s="8" t="str">
        <f>VLOOKUP(D79,Таблица_Materials_import[[NameMaterial]:[Id]],2,FALSE)</f>
        <v>16</v>
      </c>
      <c r="D79" s="2" t="s">
        <v>22</v>
      </c>
      <c r="E79" s="6">
        <v>3.5</v>
      </c>
    </row>
    <row r="80" spans="1:5" x14ac:dyDescent="0.3">
      <c r="A80" s="6">
        <f>VLOOKUP(Таблица_Product_materials_import[[#This Row],[Product]],Таблица_Products_import[[NameProduct]:[Article ]],2,FALSE)</f>
        <v>10</v>
      </c>
      <c r="B80" s="2" t="s">
        <v>31</v>
      </c>
      <c r="C80" s="8" t="str">
        <f>VLOOKUP(D80,Таблица_Materials_import[[NameMaterial]:[Id]],2,FALSE)</f>
        <v>19</v>
      </c>
      <c r="D80" s="2" t="s">
        <v>25</v>
      </c>
      <c r="E80" s="6">
        <v>3.56</v>
      </c>
    </row>
    <row r="81" spans="1:5" ht="15" customHeight="1" x14ac:dyDescent="0.3">
      <c r="A81" s="6">
        <f>VLOOKUP(Таблица_Product_materials_import[[#This Row],[Product]],Таблица_Products_import[[NameProduct]:[Article ]],2,FALSE)</f>
        <v>10</v>
      </c>
      <c r="B81" s="2" t="s">
        <v>31</v>
      </c>
      <c r="C81" s="8" t="str">
        <f>VLOOKUP(D81,Таблица_Materials_import[[NameMaterial]:[Id]],2,FALSE)</f>
        <v>18</v>
      </c>
      <c r="D81" s="2" t="s">
        <v>24</v>
      </c>
      <c r="E81" s="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4A0-5779-4953-9D26-99E3890E5665}">
  <dimension ref="A1:C5"/>
  <sheetViews>
    <sheetView workbookViewId="0">
      <selection activeCell="C3" sqref="C3"/>
    </sheetView>
  </sheetViews>
  <sheetFormatPr defaultColWidth="0" defaultRowHeight="14.4" zeroHeight="1" x14ac:dyDescent="0.3"/>
  <cols>
    <col min="1" max="1" width="15" customWidth="1"/>
    <col min="2" max="2" width="23.8984375" customWidth="1"/>
    <col min="3" max="3" width="8.796875" customWidth="1"/>
    <col min="4" max="16384" width="8.796875" hidden="1"/>
  </cols>
  <sheetData>
    <row r="1" spans="1:3" x14ac:dyDescent="0.3">
      <c r="A1" t="s">
        <v>74</v>
      </c>
      <c r="B1" t="s">
        <v>75</v>
      </c>
      <c r="C1" t="s">
        <v>51</v>
      </c>
    </row>
    <row r="2" spans="1:3" x14ac:dyDescent="0.3">
      <c r="A2" s="3" t="s">
        <v>0</v>
      </c>
      <c r="B2" s="4">
        <v>7</v>
      </c>
      <c r="C2" s="6">
        <v>1</v>
      </c>
    </row>
    <row r="3" spans="1:3" x14ac:dyDescent="0.3">
      <c r="A3" s="3" t="s">
        <v>1</v>
      </c>
      <c r="B3" s="4">
        <v>5</v>
      </c>
      <c r="C3" s="6">
        <v>2</v>
      </c>
    </row>
    <row r="4" spans="1:3" x14ac:dyDescent="0.3">
      <c r="A4" s="3" t="s">
        <v>2</v>
      </c>
      <c r="B4" s="4">
        <v>15</v>
      </c>
      <c r="C4" s="6">
        <v>3</v>
      </c>
    </row>
    <row r="5" spans="1:3" x14ac:dyDescent="0.3">
      <c r="A5" s="3" t="s">
        <v>3</v>
      </c>
      <c r="B5" s="4">
        <v>2</v>
      </c>
      <c r="C5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770-1FCF-4F6D-8402-F25252B05DE8}">
  <dimension ref="A1:C5"/>
  <sheetViews>
    <sheetView workbookViewId="0">
      <selection activeCell="A6" sqref="A6:XFD1048576"/>
    </sheetView>
  </sheetViews>
  <sheetFormatPr defaultColWidth="0" defaultRowHeight="14.4" zeroHeight="1" x14ac:dyDescent="0.3"/>
  <cols>
    <col min="1" max="1" width="18.796875" bestFit="1" customWidth="1"/>
    <col min="2" max="2" width="30.296875" bestFit="1" customWidth="1"/>
    <col min="3" max="3" width="8.796875" customWidth="1"/>
    <col min="4" max="16384" width="8.796875" hidden="1"/>
  </cols>
  <sheetData>
    <row r="1" spans="1:3" x14ac:dyDescent="0.3">
      <c r="A1" t="s">
        <v>84</v>
      </c>
      <c r="B1" t="s">
        <v>85</v>
      </c>
      <c r="C1" t="s">
        <v>51</v>
      </c>
    </row>
    <row r="2" spans="1:3" x14ac:dyDescent="0.3">
      <c r="A2" s="2" t="s">
        <v>47</v>
      </c>
      <c r="B2" s="6">
        <v>5.5</v>
      </c>
      <c r="C2" s="7">
        <v>1</v>
      </c>
    </row>
    <row r="3" spans="1:3" x14ac:dyDescent="0.3">
      <c r="A3" s="2" t="s">
        <v>48</v>
      </c>
      <c r="B3" s="6">
        <v>7.54</v>
      </c>
      <c r="C3" s="7">
        <v>2</v>
      </c>
    </row>
    <row r="4" spans="1:3" x14ac:dyDescent="0.3">
      <c r="A4" s="2" t="s">
        <v>49</v>
      </c>
      <c r="B4" s="6">
        <v>3.25</v>
      </c>
      <c r="C4" s="7">
        <v>3</v>
      </c>
    </row>
    <row r="5" spans="1:3" x14ac:dyDescent="0.3">
      <c r="A5" s="2" t="s">
        <v>50</v>
      </c>
      <c r="B5" s="6">
        <v>2.5</v>
      </c>
      <c r="C5" s="7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C5C8-C65F-4DBA-88C2-386005D11421}">
  <dimension ref="A1:F21"/>
  <sheetViews>
    <sheetView zoomScale="85" zoomScaleNormal="85" workbookViewId="0">
      <selection activeCell="D8" sqref="D8"/>
    </sheetView>
  </sheetViews>
  <sheetFormatPr defaultColWidth="0" defaultRowHeight="14.4" zeroHeight="1" x14ac:dyDescent="0.3"/>
  <cols>
    <col min="1" max="1" width="23" customWidth="1"/>
    <col min="2" max="2" width="66.59765625" bestFit="1" customWidth="1"/>
    <col min="3" max="3" width="63.796875" customWidth="1"/>
    <col min="4" max="4" width="38.296875" bestFit="1" customWidth="1"/>
    <col min="5" max="5" width="19.8984375" bestFit="1" customWidth="1"/>
    <col min="6" max="6" width="21.09765625" customWidth="1"/>
    <col min="7" max="16384" width="8.796875" hidden="1"/>
  </cols>
  <sheetData>
    <row r="1" spans="1:6" x14ac:dyDescent="0.3">
      <c r="A1" t="s">
        <v>54</v>
      </c>
      <c r="B1" t="s">
        <v>84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3">
      <c r="A2" s="6">
        <f>VLOOKUP(B2,Таблица_Product_type_import[],3,FALSE)</f>
        <v>1</v>
      </c>
      <c r="B2" s="2" t="s">
        <v>47</v>
      </c>
      <c r="C2" s="2" t="s">
        <v>32</v>
      </c>
      <c r="D2" s="6">
        <v>1</v>
      </c>
      <c r="E2" s="6">
        <v>16950</v>
      </c>
      <c r="F2" s="1">
        <v>0.91</v>
      </c>
    </row>
    <row r="3" spans="1:6" x14ac:dyDescent="0.3">
      <c r="A3" s="6">
        <f>VLOOKUP(B3,Таблица_Product_type_import[],3,FALSE)</f>
        <v>2</v>
      </c>
      <c r="B3" s="2" t="s">
        <v>48</v>
      </c>
      <c r="C3" s="2" t="s">
        <v>36</v>
      </c>
      <c r="D3" s="6">
        <v>2</v>
      </c>
      <c r="E3" s="6">
        <v>15880</v>
      </c>
      <c r="F3" s="1">
        <v>0.5</v>
      </c>
    </row>
    <row r="4" spans="1:6" x14ac:dyDescent="0.3">
      <c r="A4" s="6">
        <f>VLOOKUP(B4,Таблица_Product_type_import[],3,FALSE)</f>
        <v>3</v>
      </c>
      <c r="B4" s="2" t="s">
        <v>49</v>
      </c>
      <c r="C4" s="2" t="s">
        <v>39</v>
      </c>
      <c r="D4" s="6">
        <v>3</v>
      </c>
      <c r="E4" s="6">
        <v>11080</v>
      </c>
      <c r="F4" s="1">
        <v>0.75</v>
      </c>
    </row>
    <row r="5" spans="1:6" x14ac:dyDescent="0.3">
      <c r="A5" s="6">
        <f>VLOOKUP(B5,Таблица_Product_type_import[],3,FALSE)</f>
        <v>4</v>
      </c>
      <c r="B5" s="2" t="s">
        <v>50</v>
      </c>
      <c r="C5" s="2" t="s">
        <v>43</v>
      </c>
      <c r="D5" s="6">
        <v>4</v>
      </c>
      <c r="E5" s="6">
        <v>5898</v>
      </c>
      <c r="F5" s="1">
        <v>1</v>
      </c>
    </row>
    <row r="6" spans="1:6" x14ac:dyDescent="0.3">
      <c r="A6" s="6">
        <f>VLOOKUP(B6,Таблица_Product_type_import[],3,FALSE)</f>
        <v>1</v>
      </c>
      <c r="B6" s="2" t="s">
        <v>47</v>
      </c>
      <c r="C6" s="2" t="s">
        <v>27</v>
      </c>
      <c r="D6" s="6">
        <v>5</v>
      </c>
      <c r="E6" s="6">
        <v>15200</v>
      </c>
      <c r="F6" s="1">
        <v>1.06</v>
      </c>
    </row>
    <row r="7" spans="1:6" x14ac:dyDescent="0.3">
      <c r="A7" s="6">
        <f>VLOOKUP(B7,Таблица_Product_type_import[],3,FALSE)</f>
        <v>2</v>
      </c>
      <c r="B7" s="2" t="s">
        <v>48</v>
      </c>
      <c r="C7" s="2" t="s">
        <v>35</v>
      </c>
      <c r="D7" s="6">
        <v>6</v>
      </c>
      <c r="E7" s="6">
        <v>12500.96</v>
      </c>
      <c r="F7" s="1">
        <v>0.3</v>
      </c>
    </row>
    <row r="8" spans="1:6" x14ac:dyDescent="0.3">
      <c r="A8" s="6">
        <f>VLOOKUP(B8,Таблица_Product_type_import[],3,FALSE)</f>
        <v>3</v>
      </c>
      <c r="B8" s="2" t="s">
        <v>49</v>
      </c>
      <c r="C8" s="2" t="s">
        <v>42</v>
      </c>
      <c r="D8" s="6">
        <v>7</v>
      </c>
      <c r="E8" s="6">
        <v>4320.5600000000004</v>
      </c>
      <c r="F8" s="1">
        <v>1.06</v>
      </c>
    </row>
    <row r="9" spans="1:6" x14ac:dyDescent="0.3">
      <c r="A9" s="6">
        <f>VLOOKUP(B9,Таблица_Product_type_import[],3,FALSE)</f>
        <v>4</v>
      </c>
      <c r="B9" s="2" t="s">
        <v>50</v>
      </c>
      <c r="C9" s="2" t="s">
        <v>44</v>
      </c>
      <c r="D9" s="6">
        <v>8</v>
      </c>
      <c r="E9" s="6">
        <v>2998.99</v>
      </c>
      <c r="F9" s="1">
        <v>1</v>
      </c>
    </row>
    <row r="10" spans="1:6" x14ac:dyDescent="0.3">
      <c r="A10" s="6">
        <f>VLOOKUP(B10,Таблица_Product_type_import[],3,FALSE)</f>
        <v>1</v>
      </c>
      <c r="B10" s="2" t="s">
        <v>47</v>
      </c>
      <c r="C10" s="2" t="s">
        <v>40</v>
      </c>
      <c r="D10" s="6">
        <v>9</v>
      </c>
      <c r="E10" s="6">
        <v>16200.96</v>
      </c>
      <c r="F10" s="1">
        <v>0.68</v>
      </c>
    </row>
    <row r="11" spans="1:6" x14ac:dyDescent="0.3">
      <c r="A11" s="6">
        <f>VLOOKUP(B11,Таблица_Product_type_import[],3,FALSE)</f>
        <v>2</v>
      </c>
      <c r="B11" s="2" t="s">
        <v>48</v>
      </c>
      <c r="C11" s="2" t="s">
        <v>31</v>
      </c>
      <c r="D11" s="6">
        <v>10</v>
      </c>
      <c r="E11" s="6">
        <v>8780.69</v>
      </c>
      <c r="F11" s="1">
        <v>0.3</v>
      </c>
    </row>
    <row r="12" spans="1:6" x14ac:dyDescent="0.3">
      <c r="A12" s="6">
        <f>VLOOKUP(B12,Таблица_Product_type_import[],3,FALSE)</f>
        <v>3</v>
      </c>
      <c r="B12" s="2" t="s">
        <v>49</v>
      </c>
      <c r="C12" s="2" t="s">
        <v>34</v>
      </c>
      <c r="D12" s="6">
        <v>11</v>
      </c>
      <c r="E12" s="6">
        <v>15750</v>
      </c>
      <c r="F12" s="1">
        <v>1.06</v>
      </c>
    </row>
    <row r="13" spans="1:6" x14ac:dyDescent="0.3">
      <c r="A13" s="6">
        <f>VLOOKUP(B13,Таблица_Product_type_import[],3,FALSE)</f>
        <v>4</v>
      </c>
      <c r="B13" s="2" t="s">
        <v>50</v>
      </c>
      <c r="C13" s="2" t="s">
        <v>28</v>
      </c>
      <c r="D13" s="6">
        <v>12</v>
      </c>
      <c r="E13" s="6">
        <v>5500</v>
      </c>
      <c r="F13" s="1">
        <v>1</v>
      </c>
    </row>
    <row r="14" spans="1:6" x14ac:dyDescent="0.3">
      <c r="A14" s="6">
        <f>VLOOKUP(B14,Таблица_Product_type_import[],3,FALSE)</f>
        <v>1</v>
      </c>
      <c r="B14" s="2" t="s">
        <v>47</v>
      </c>
      <c r="C14" s="2" t="s">
        <v>37</v>
      </c>
      <c r="D14" s="6">
        <v>13</v>
      </c>
      <c r="E14" s="6">
        <v>13500.96</v>
      </c>
      <c r="F14" s="1">
        <v>0.68</v>
      </c>
    </row>
    <row r="15" spans="1:6" x14ac:dyDescent="0.3">
      <c r="A15" s="6">
        <f>VLOOKUP(B15,Таблица_Product_type_import[],3,FALSE)</f>
        <v>2</v>
      </c>
      <c r="B15" s="2" t="s">
        <v>48</v>
      </c>
      <c r="C15" s="2" t="s">
        <v>29</v>
      </c>
      <c r="D15" s="6">
        <v>14</v>
      </c>
      <c r="E15" s="6">
        <v>6980</v>
      </c>
      <c r="F15" s="1">
        <v>0.28999999999999998</v>
      </c>
    </row>
    <row r="16" spans="1:6" x14ac:dyDescent="0.3">
      <c r="A16" s="6">
        <f>VLOOKUP(B16,Таблица_Product_type_import[],3,FALSE)</f>
        <v>3</v>
      </c>
      <c r="B16" s="2" t="s">
        <v>49</v>
      </c>
      <c r="C16" s="2" t="s">
        <v>38</v>
      </c>
      <c r="D16" s="6">
        <v>15</v>
      </c>
      <c r="E16" s="6">
        <v>5890</v>
      </c>
      <c r="F16" s="1">
        <v>1.06</v>
      </c>
    </row>
    <row r="17" spans="1:6" x14ac:dyDescent="0.3">
      <c r="A17" s="6">
        <f>VLOOKUP(B17,Таблица_Product_type_import[],3,FALSE)</f>
        <v>4</v>
      </c>
      <c r="B17" s="2" t="s">
        <v>50</v>
      </c>
      <c r="C17" s="2" t="s">
        <v>33</v>
      </c>
      <c r="D17" s="6">
        <v>16</v>
      </c>
      <c r="E17" s="6">
        <v>5369</v>
      </c>
      <c r="F17" s="1">
        <v>1</v>
      </c>
    </row>
    <row r="18" spans="1:6" x14ac:dyDescent="0.3">
      <c r="A18" s="6">
        <f>VLOOKUP(B18,Таблица_Product_type_import[],3,FALSE)</f>
        <v>1</v>
      </c>
      <c r="B18" s="2" t="s">
        <v>47</v>
      </c>
      <c r="C18" s="2" t="s">
        <v>46</v>
      </c>
      <c r="D18" s="6">
        <v>17</v>
      </c>
      <c r="E18" s="6">
        <v>9750.7900000000009</v>
      </c>
      <c r="F18" s="1">
        <v>1.06</v>
      </c>
    </row>
    <row r="19" spans="1:6" x14ac:dyDescent="0.3">
      <c r="A19" s="6">
        <f>VLOOKUP(B19,Таблица_Product_type_import[],3,FALSE)</f>
        <v>2</v>
      </c>
      <c r="B19" s="2" t="s">
        <v>48</v>
      </c>
      <c r="C19" s="2" t="s">
        <v>30</v>
      </c>
      <c r="D19" s="6">
        <v>18</v>
      </c>
      <c r="E19" s="6">
        <v>16850</v>
      </c>
      <c r="F19" s="1">
        <v>0.3</v>
      </c>
    </row>
    <row r="20" spans="1:6" x14ac:dyDescent="0.3">
      <c r="A20" s="6">
        <f>VLOOKUP(B20,Таблица_Product_type_import[],3,FALSE)</f>
        <v>3</v>
      </c>
      <c r="B20" s="2" t="s">
        <v>49</v>
      </c>
      <c r="C20" s="2" t="s">
        <v>41</v>
      </c>
      <c r="D20" s="6">
        <v>19</v>
      </c>
      <c r="E20" s="6">
        <v>3390</v>
      </c>
      <c r="F20" s="1">
        <v>1.06</v>
      </c>
    </row>
    <row r="21" spans="1:6" x14ac:dyDescent="0.3">
      <c r="A21" s="6">
        <f>VLOOKUP(B21,Таблица_Product_type_import[],3,FALSE)</f>
        <v>4</v>
      </c>
      <c r="B21" s="2" t="s">
        <v>50</v>
      </c>
      <c r="C21" s="2" t="s">
        <v>45</v>
      </c>
      <c r="D21" s="6">
        <v>20</v>
      </c>
      <c r="E21" s="6">
        <v>1750</v>
      </c>
      <c r="F2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Materials_import</vt:lpstr>
      <vt:lpstr>Product_materials_import</vt:lpstr>
      <vt:lpstr>Material_type_import</vt:lpstr>
      <vt:lpstr>Product_type_import</vt:lpstr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Анастасия Бородина</cp:lastModifiedBy>
  <dcterms:created xsi:type="dcterms:W3CDTF">2024-07-11T10:22:15Z</dcterms:created>
  <dcterms:modified xsi:type="dcterms:W3CDTF">2025-09-18T05:29:11Z</dcterms:modified>
</cp:coreProperties>
</file>