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<sst xmlns="http://schemas.openxmlformats.org/spreadsheetml/2006/main" count="63" uniqueCount="36">
  <si>
    <t>Kunjungan Wisatawan Mancanegara Di Jawa Timur dari Tahun 2020-2022</t>
  </si>
  <si>
    <t xml:space="preserve">Sumber : </t>
  </si>
  <si>
    <t>T</t>
  </si>
  <si>
    <t>S</t>
  </si>
  <si>
    <t>C</t>
  </si>
  <si>
    <t>Tahun</t>
  </si>
  <si>
    <t>Kwartal</t>
  </si>
  <si>
    <t>Kunjungan</t>
  </si>
  <si>
    <t>MA</t>
  </si>
  <si>
    <t>CMA</t>
  </si>
  <si>
    <t>X</t>
  </si>
  <si>
    <t>X^2</t>
  </si>
  <si>
    <t>X'Y</t>
  </si>
  <si>
    <t>CMAT</t>
  </si>
  <si>
    <t>CF</t>
  </si>
  <si>
    <t>SI</t>
  </si>
  <si>
    <t>FT</t>
  </si>
  <si>
    <t>E</t>
  </si>
  <si>
    <t>E^2</t>
  </si>
  <si>
    <t>ABS EROR/Y</t>
  </si>
  <si>
    <t>JUMLAH</t>
  </si>
  <si>
    <t>MSE :</t>
  </si>
  <si>
    <t xml:space="preserve">MAPE : </t>
  </si>
  <si>
    <t>A =</t>
  </si>
  <si>
    <t xml:space="preserve">HASIL A = </t>
  </si>
  <si>
    <t xml:space="preserve">B = </t>
  </si>
  <si>
    <t xml:space="preserve">HASIL B = </t>
  </si>
  <si>
    <t>CFA</t>
  </si>
  <si>
    <t>RASIO</t>
  </si>
  <si>
    <t>https://jatim.bps.go.id/en/publication/2023/07/03/5bab263b9158357b69bc9309/statistik-pariwisata-provinsi-jawa-timur-2022.html</t>
  </si>
  <si>
    <t>https://web-api.bps.go.id/download.php?f=oAQScOQyMTUXyiNJcNX6uGZwczBPdnJPNzJaOXhaeWR5anRtSEp2OURWWkV3Mm5JQ2JuV3NqbWxyTjlOQXBVdzN6Y1UwSzl0elpCNHV2WUs3cVpySmU5SElTN3h4eE03dC83cm5aTllNYW1KVjdDNGxEb2h4VDYxMG9XYmZVbWFaL3lBdXJRc0s2WVJtZVRPaGtScllzWHYybFpiS0x5UGhISHpjUkxleWs4RFRwZmduV05EUTg5aFF0dU4rNVRGMEdGbWpSQXRzRFI2S1lDSnBXOWplaGlocm1mOGxMWm41Q1dZSGpWMzd6RHB1MnBZcCtvUUtWL1VYV1o2MTNWNjVoN1hsVVFQR2gxZzVWcTZZSm9VVDhlRFEwNytUN09hN1VlZExnPT0=&amp;_gl=1*sz7ofi*_ga*NzA2Mzk4MDYzLjE3MzI3MDg4Mjk.*_ga_XXTTVXWHDB*MTczMzEwOTg1Ny4yLjEuMTczMzExMDYzOC4wLjAuMA..</t>
  </si>
  <si>
    <t>https://web-api.bps.go.id/download.php?f=Hb1ICgBmsB5IYpJ086MIDmxUUnVmd2lJL2xtMlVJVk40c3dMZ0R5NVpxcGQ3WXVzN0ZUYkNha25kMDhmOU90K2JKZ3pWNU0wdDRZVmR0QmdrbUhIeEhnODdMZ0RsTi9Uc0pCSFQrVEk5a201Zk8yZTYyVytWNTcvMnppWnlzSjdVQk4vcm9yVmtwQkw1ckF4eGZVaEQyaFZjV3U5VlZ1UGhFemtZMWF2dnh0bG4yTXlaeWtqY2ljcXVrU0VsY2pPT0hNSUU3V3V3RHRpM0JvL29WY2RHeUt3TE1qMDJIczRlc3BhRWxXelBoN0diY29zV1dXKzRWWjVaR0EyQnFNUy9nVi80bS9EcFB4d0dwWi80Y1NwVk9pQnVzNHFnSG00Z1NTcnZnPT0=&amp;_gl=1*1uc10ao*_ga*ODQxMjc0NDY5LjE3MzA0Nzg4NzE.*_ga_XXTTVXWHDB*MTczMzEwMDUyNS42LjAuMTczMzEwMDUyNS4wLjAuMA..</t>
  </si>
  <si>
    <t>Jumlah :</t>
  </si>
  <si>
    <t>MSE</t>
  </si>
  <si>
    <t>Forecast</t>
  </si>
  <si>
    <t>MAPE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</si>
</sst>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1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u/>
      <color rgb="FF0000FF"/>
    </font>
    <font>
      <b/>
      <sz val="12.0"/>
      <color rgb="FF3F3F3F"/>
      <name val="Calibri"/>
    </font>
    <font>
      <b/>
      <sz val="12.0"/>
      <color rgb="FF000000"/>
      <name val="Calibri"/>
    </font>
    <font>
      <b/>
      <sz val="11.0"/>
      <color rgb="FF3F3F3F"/>
      <name val="Calibri"/>
    </font>
    <font>
      <color rgb="FFFFFFFF"/>
      <name val="Arial"/>
      <scheme val="minor"/>
    </font>
    <font>
      <u/>
      <color rgb="FFFFFFFF"/>
    </font>
    <font/>
    <font>
      <b/>
      <sz val="11.0"/>
      <color rgb="FF3F3F3F"/>
      <name val="Docs-Calibri"/>
    </font>
  </fonts>
  <fills count="1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2F2F2"/>
        <bgColor rgb="FFF2F2F2"/>
      </patternFill>
    </fill>
    <fill>
      <patternFill patternType="solid">
        <fgColor rgb="FF6AA84F"/>
        <bgColor rgb="FF6AA84F"/>
      </patternFill>
    </fill>
    <fill>
      <patternFill patternType="solid">
        <fgColor rgb="FF3C78D8"/>
        <bgColor rgb="FF3C78D8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DD7E6B"/>
        <bgColor rgb="FFDD7E6B"/>
      </patternFill>
    </fill>
    <fill>
      <patternFill patternType="solid">
        <fgColor rgb="FFF6B26B"/>
        <bgColor rgb="FFF6B26B"/>
      </patternFill>
    </fill>
    <fill>
      <patternFill patternType="solid">
        <fgColor rgb="FFD5A6BD"/>
        <bgColor rgb="FFD5A6BD"/>
      </patternFill>
    </fill>
    <fill>
      <patternFill patternType="solid">
        <fgColor rgb="FFFFF2CC"/>
        <bgColor rgb="FFFFF2C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2" xfId="0" applyFont="1" applyNumberFormat="1"/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1" fillId="2" fontId="4" numFmtId="0" xfId="0" applyAlignment="1" applyBorder="1" applyFill="1" applyFont="1">
      <alignment horizontal="center" readingOrder="0" shrinkToFit="0" wrapText="0"/>
    </xf>
    <xf borderId="1" fillId="2" fontId="5" numFmtId="0" xfId="0" applyAlignment="1" applyBorder="1" applyFont="1">
      <alignment horizontal="center" readingOrder="0" shrinkToFit="0" wrapText="0"/>
    </xf>
    <xf borderId="1" fillId="2" fontId="1" numFmtId="0" xfId="0" applyAlignment="1" applyBorder="1" applyFont="1">
      <alignment readingOrder="0" shrinkToFit="0" vertical="bottom" wrapText="0"/>
    </xf>
    <xf borderId="1" fillId="2" fontId="2" numFmtId="0" xfId="0" applyAlignment="1" applyBorder="1" applyFont="1">
      <alignment readingOrder="0"/>
    </xf>
    <xf borderId="1" fillId="2" fontId="2" numFmtId="2" xfId="0" applyAlignment="1" applyBorder="1" applyFont="1" applyNumberFormat="1">
      <alignment readingOrder="0"/>
    </xf>
    <xf borderId="1" fillId="2" fontId="2" numFmtId="164" xfId="0" applyAlignment="1" applyBorder="1" applyFont="1" applyNumberFormat="1">
      <alignment readingOrder="0"/>
    </xf>
    <xf borderId="1" fillId="3" fontId="6" numFmtId="0" xfId="0" applyAlignment="1" applyBorder="1" applyFill="1" applyFont="1">
      <alignment horizontal="right"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2" xfId="0" applyBorder="1" applyFont="1" applyNumberFormat="1"/>
    <xf borderId="1" fillId="0" fontId="2" numFmtId="164" xfId="0" applyBorder="1" applyFont="1" applyNumberFormat="1"/>
    <xf borderId="0" fillId="0" fontId="2" numFmtId="0" xfId="0" applyFont="1"/>
    <xf borderId="1" fillId="4" fontId="6" numFmtId="0" xfId="0" applyAlignment="1" applyBorder="1" applyFill="1" applyFont="1">
      <alignment horizontal="right" readingOrder="0" shrinkToFit="0" vertical="bottom" wrapText="0"/>
    </xf>
    <xf borderId="1" fillId="5" fontId="6" numFmtId="0" xfId="0" applyAlignment="1" applyBorder="1" applyFill="1" applyFont="1">
      <alignment horizontal="right" readingOrder="0" shrinkToFit="0" vertical="bottom" wrapText="0"/>
    </xf>
    <xf borderId="1" fillId="6" fontId="7" numFmtId="0" xfId="0" applyAlignment="1" applyBorder="1" applyFill="1" applyFont="1">
      <alignment readingOrder="0"/>
    </xf>
    <xf borderId="1" fillId="6" fontId="7" numFmtId="0" xfId="0" applyBorder="1" applyFont="1"/>
    <xf borderId="1" fillId="7" fontId="7" numFmtId="0" xfId="0" applyAlignment="1" applyBorder="1" applyFill="1" applyFont="1">
      <alignment readingOrder="0"/>
    </xf>
    <xf borderId="1" fillId="7" fontId="7" numFmtId="0" xfId="0" applyBorder="1" applyFont="1"/>
    <xf borderId="1" fillId="7" fontId="7" numFmtId="2" xfId="0" applyBorder="1" applyFont="1" applyNumberFormat="1"/>
    <xf borderId="1" fillId="7" fontId="7" numFmtId="164" xfId="0" applyBorder="1" applyFont="1" applyNumberFormat="1"/>
    <xf borderId="0" fillId="8" fontId="2" numFmtId="164" xfId="0" applyFill="1" applyFont="1" applyNumberFormat="1"/>
    <xf borderId="2" fillId="9" fontId="2" numFmtId="0" xfId="0" applyAlignment="1" applyBorder="1" applyFill="1" applyFont="1">
      <alignment horizontal="center" readingOrder="0" vertical="center"/>
    </xf>
    <xf borderId="1" fillId="9" fontId="6" numFmtId="0" xfId="0" applyAlignment="1" applyBorder="1" applyFont="1">
      <alignment horizontal="right" readingOrder="0" shrinkToFit="0" vertical="bottom" wrapText="0"/>
    </xf>
    <xf borderId="1" fillId="10" fontId="7" numFmtId="0" xfId="0" applyAlignment="1" applyBorder="1" applyFill="1" applyFont="1">
      <alignment readingOrder="0"/>
    </xf>
    <xf borderId="3" fillId="10" fontId="8" numFmtId="0" xfId="0" applyAlignment="1" applyBorder="1" applyFont="1">
      <alignment readingOrder="0"/>
    </xf>
    <xf borderId="4" fillId="0" fontId="9" numFmtId="0" xfId="0" applyBorder="1" applyFont="1"/>
    <xf borderId="5" fillId="0" fontId="9" numFmtId="0" xfId="0" applyBorder="1" applyFont="1"/>
    <xf borderId="6" fillId="0" fontId="9" numFmtId="0" xfId="0" applyBorder="1" applyFont="1"/>
    <xf borderId="1" fillId="9" fontId="10" numFmtId="0" xfId="0" applyAlignment="1" applyBorder="1" applyFont="1">
      <alignment horizontal="right" readingOrder="0"/>
    </xf>
    <xf borderId="1" fillId="9" fontId="6" numFmtId="0" xfId="0" applyAlignment="1" applyBorder="1" applyFont="1">
      <alignment horizontal="right" readingOrder="0"/>
    </xf>
    <xf borderId="7" fillId="0" fontId="9" numFmtId="0" xfId="0" applyBorder="1" applyFont="1"/>
    <xf borderId="2" fillId="11" fontId="2" numFmtId="0" xfId="0" applyAlignment="1" applyBorder="1" applyFill="1" applyFont="1">
      <alignment horizontal="center" readingOrder="0" vertical="center"/>
    </xf>
    <xf borderId="1" fillId="11" fontId="6" numFmtId="0" xfId="0" applyAlignment="1" applyBorder="1" applyFont="1">
      <alignment horizontal="right" readingOrder="0" shrinkToFit="0" vertical="bottom" wrapText="0"/>
    </xf>
    <xf borderId="2" fillId="12" fontId="2" numFmtId="0" xfId="0" applyAlignment="1" applyBorder="1" applyFill="1" applyFont="1">
      <alignment horizontal="center" readingOrder="0" vertical="center"/>
    </xf>
    <xf borderId="1" fillId="12" fontId="6" numFmtId="0" xfId="0" applyAlignment="1" applyBorder="1" applyFont="1">
      <alignment horizontal="right" readingOrder="0" shrinkToFit="0" vertical="bottom" wrapText="0"/>
    </xf>
    <xf borderId="1" fillId="12" fontId="2" numFmtId="0" xfId="0" applyAlignment="1" applyBorder="1" applyFont="1">
      <alignment readingOrder="0"/>
    </xf>
    <xf borderId="2" fillId="3" fontId="6" numFmtId="0" xfId="0" applyAlignment="1" applyBorder="1" applyFont="1">
      <alignment horizontal="center" readingOrder="0" shrinkToFit="0" vertical="center" wrapText="0"/>
    </xf>
    <xf borderId="2" fillId="4" fontId="6" numFmtId="0" xfId="0" applyAlignment="1" applyBorder="1" applyFont="1">
      <alignment horizontal="center" readingOrder="0" shrinkToFit="0" vertical="center" wrapText="0"/>
    </xf>
    <xf borderId="2" fillId="5" fontId="6" numFmtId="0" xfId="0" applyAlignment="1" applyBorder="1" applyFont="1">
      <alignment horizontal="center" readingOrder="0" shrinkToFit="0" vertical="center" wrapText="0"/>
    </xf>
    <xf borderId="2" fillId="13" fontId="2" numFmtId="0" xfId="0" applyAlignment="1" applyBorder="1" applyFill="1" applyFont="1">
      <alignment horizontal="center" readingOrder="0" vertical="center"/>
    </xf>
    <xf borderId="1" fillId="13" fontId="6" numFmtId="0" xfId="0" applyAlignment="1" applyBorder="1" applyFont="1">
      <alignment horizontal="right" readingOrder="0" shrinkToFit="0" vertical="bottom" wrapText="0"/>
    </xf>
    <xf borderId="1" fillId="13" fontId="2" numFmtId="0" xfId="0" applyAlignment="1" applyBorder="1" applyFont="1">
      <alignment readingOrder="0"/>
    </xf>
    <xf borderId="1" fillId="14" fontId="2" numFmtId="0" xfId="0" applyBorder="1" applyFill="1" applyFont="1"/>
    <xf borderId="3" fillId="0" fontId="2" numFmtId="0" xfId="0" applyAlignment="1" applyBorder="1" applyFont="1">
      <alignment readingOrder="0"/>
    </xf>
    <xf borderId="2" fillId="6" fontId="7" numFmtId="0" xfId="0" applyAlignment="1" applyBorder="1" applyFont="1">
      <alignment horizontal="center" readingOrder="0" vertical="center"/>
    </xf>
    <xf borderId="2" fillId="6" fontId="7" numFmtId="0" xfId="0" applyAlignment="1" applyBorder="1" applyFont="1">
      <alignment horizontal="center" vertical="center"/>
    </xf>
    <xf borderId="8" fillId="6" fontId="7" numFmtId="0" xfId="0" applyAlignment="1" applyBorder="1" applyFont="1">
      <alignment readingOrder="0"/>
    </xf>
    <xf borderId="8" fillId="6" fontId="7" numFmtId="0" xfId="0" applyBorder="1" applyFont="1"/>
    <xf borderId="8" fillId="6" fontId="7" numFmtId="164" xfId="0" applyBorder="1" applyFont="1" applyNumberFormat="1"/>
    <xf borderId="0" fillId="0" fontId="7" numFmtId="0" xfId="0" applyAlignment="1" applyFont="1">
      <alignment horizontal="center" vertical="center"/>
    </xf>
    <xf borderId="1" fillId="0" fontId="2" numFmtId="164" xfId="0" applyAlignment="1" applyBorder="1" applyFont="1" applyNumberFormat="1">
      <alignment readingOrder="0"/>
    </xf>
    <xf borderId="2" fillId="0" fontId="2" numFmtId="0" xfId="0" applyBorder="1" applyFont="1"/>
    <xf borderId="3" fillId="13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atim.bps.go.id/en/publication/2023/07/03/5bab263b9158357b69bc9309/statistik-pariwisata-provinsi-jawa-timur-2022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jatim.bps.go.id/en/publication/2023/07/03/5bab263b9158357b69bc9309/statistik-pariwisata-provinsi-jawa-timur-2022.html" TargetMode="External"/><Relationship Id="rId2" Type="http://schemas.openxmlformats.org/officeDocument/2006/relationships/hyperlink" Target="https://web-api.bps.go.id/download.php?f=oAQScOQyMTUXyiNJcNX6uGZwczBPdnJPNzJaOXhaeWR5anRtSEp2OURWWkV3Mm5JQ2JuV3NqbWxyTjlOQXBVdzN6Y1UwSzl0elpCNHV2WUs3cVpySmU5SElTN3h4eE03dC83cm5aTllNYW1KVjdDNGxEb2h4VDYxMG9XYmZVbWFaL3lBdXJRc0s2WVJtZVRPaGtScllzWHYybFpiS0x5UGhISHpjUkxleWs4RFRwZmduV05EUTg5aFF0dU4rNVRGMEdGbWpSQXRzRFI2S1lDSnBXOWplaGlocm1mOGxMWm41Q1dZSGpWMzd6RHB1MnBZcCtvUUtWL1VYV1o2MTNWNjVoN1hsVVFQR2gxZzVWcTZZSm9VVDhlRFEwNytUN09hN1VlZExnPT0=&amp;_gl=1*sz7ofi*_ga*NzA2Mzk4MDYzLjE3MzI3MDg4Mjk.*_ga_XXTTVXWHDB*MTczMzEwOTg1Ny4yLjEuMTczMzExMDYzOC4wLjAuMA.." TargetMode="External"/><Relationship Id="rId3" Type="http://schemas.openxmlformats.org/officeDocument/2006/relationships/hyperlink" Target="https://web-api.bps.go.id/download.php?f=Hb1ICgBmsB5IYpJ086MIDmxUUnVmd2lJL2xtMlVJVk40c3dMZ0R5NVpxcGQ3WXVzN0ZUYkNha25kMDhmOU90K2JKZ3pWNU0wdDRZVmR0QmdrbUhIeEhnODdMZ0RsTi9Uc0pCSFQrVEk5a201Zk8yZTYyVytWNTcvMnppWnlzSjdVQk4vcm9yVmtwQkw1ckF4eGZVaEQyaFZjV3U5VlZ1UGhFemtZMWF2dnh0bG4yTXlaeWtqY2ljcXVrU0VsY2pPT0hNSUU3V3V3RHRpM0JvL29WY2RHeUt3TE1qMDJIczRlc3BhRWxXelBoN0diY29zV1dXKzRWWjVaR0EyQnFNUy9nVi80bS9EcFB4d0dwWi80Y1NwVk9pQnVzNHFnSG00Z1NTcnZnPT0=&amp;_gl=1*1uc10ao*_ga*ODQxMjc0NDY5LjE3MzA0Nzg4NzE.*_ga_XXTTVXWHDB*MTczMzEwMDUyNS42LjAuMTczMzEwMDUyNS4wLjAuMA..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J1" s="2"/>
      <c r="K1" s="3"/>
    </row>
    <row r="2">
      <c r="A2" s="1"/>
      <c r="B2" s="4" t="s">
        <v>0</v>
      </c>
      <c r="G2" s="5" t="s">
        <v>1</v>
      </c>
      <c r="J2" s="2"/>
      <c r="K2" s="3"/>
    </row>
    <row r="3">
      <c r="A3" s="1"/>
      <c r="E3" s="1"/>
      <c r="J3" s="6" t="s">
        <v>2</v>
      </c>
      <c r="K3" s="7" t="s">
        <v>3</v>
      </c>
      <c r="L3" s="4" t="s">
        <v>4</v>
      </c>
    </row>
    <row r="4">
      <c r="A4" s="1"/>
      <c r="B4" s="8" t="s">
        <v>5</v>
      </c>
      <c r="C4" s="9" t="s">
        <v>6</v>
      </c>
      <c r="D4" s="9" t="s">
        <v>7</v>
      </c>
      <c r="E4" s="10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2" t="s">
        <v>13</v>
      </c>
      <c r="K4" s="13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4" t="s">
        <v>19</v>
      </c>
    </row>
    <row r="5">
      <c r="A5" s="1"/>
      <c r="B5" s="14">
        <v>2020.0</v>
      </c>
      <c r="C5" s="14">
        <v>1.0</v>
      </c>
      <c r="D5" s="14">
        <v>17119.0</v>
      </c>
      <c r="E5" s="15"/>
      <c r="F5" s="16"/>
      <c r="G5" s="17">
        <v>0.0</v>
      </c>
      <c r="H5" s="16">
        <f t="shared" ref="H5:H40" si="1">G5^2</f>
        <v>0</v>
      </c>
      <c r="I5" s="16">
        <f t="shared" ref="I5:I40" si="2">(G5*D5)</f>
        <v>0</v>
      </c>
      <c r="J5" s="18">
        <f t="shared" ref="J5:J40" si="3">$B$49+$B$53*G5</f>
        <v>1045.776276</v>
      </c>
      <c r="K5" s="19"/>
      <c r="L5" s="16">
        <v>1.9868040998096932</v>
      </c>
      <c r="M5" s="16"/>
      <c r="N5" s="16"/>
      <c r="O5" s="16"/>
    </row>
    <row r="6">
      <c r="A6" s="1"/>
      <c r="B6" s="14">
        <v>2020.0</v>
      </c>
      <c r="C6" s="14">
        <v>2.0</v>
      </c>
      <c r="D6" s="14">
        <v>11706.0</v>
      </c>
      <c r="E6" s="15"/>
      <c r="F6" s="16"/>
      <c r="G6" s="17">
        <v>1.0</v>
      </c>
      <c r="H6" s="16">
        <f t="shared" si="1"/>
        <v>1</v>
      </c>
      <c r="I6" s="16">
        <f t="shared" si="2"/>
        <v>11706</v>
      </c>
      <c r="J6" s="18">
        <f t="shared" si="3"/>
        <v>1150.511283</v>
      </c>
      <c r="K6" s="19"/>
      <c r="L6" s="16">
        <v>1.3649931895244258</v>
      </c>
      <c r="M6" s="16"/>
      <c r="N6" s="16"/>
      <c r="O6" s="16"/>
    </row>
    <row r="7">
      <c r="A7" s="1"/>
      <c r="B7" s="14">
        <v>2020.0</v>
      </c>
      <c r="C7" s="14">
        <v>3.0</v>
      </c>
      <c r="D7" s="14">
        <v>5765.0</v>
      </c>
      <c r="E7" s="15"/>
      <c r="F7" s="16"/>
      <c r="G7" s="17">
        <v>2.0</v>
      </c>
      <c r="H7" s="16">
        <f t="shared" si="1"/>
        <v>4</v>
      </c>
      <c r="I7" s="16">
        <f t="shared" si="2"/>
        <v>11530</v>
      </c>
      <c r="J7" s="18">
        <f t="shared" si="3"/>
        <v>1255.246289</v>
      </c>
      <c r="K7" s="19"/>
      <c r="L7" s="16">
        <v>0.6809316344175353</v>
      </c>
      <c r="M7" s="16"/>
      <c r="N7" s="16"/>
      <c r="O7" s="16"/>
    </row>
    <row r="8">
      <c r="A8" s="1"/>
      <c r="B8" s="14">
        <v>2020.0</v>
      </c>
      <c r="C8" s="14">
        <v>4.0</v>
      </c>
      <c r="D8" s="14">
        <v>25.0</v>
      </c>
      <c r="E8" s="15">
        <f t="shared" ref="E8:E40" si="4">SUM(D5:D8)/4</f>
        <v>8653.75</v>
      </c>
      <c r="F8" s="16"/>
      <c r="G8" s="17">
        <v>3.0</v>
      </c>
      <c r="H8" s="16">
        <f t="shared" si="1"/>
        <v>9</v>
      </c>
      <c r="I8" s="16">
        <f t="shared" si="2"/>
        <v>75</v>
      </c>
      <c r="J8" s="18">
        <f t="shared" si="3"/>
        <v>1359.981296</v>
      </c>
      <c r="K8" s="19"/>
      <c r="L8" s="16">
        <v>0.18536085860293477</v>
      </c>
      <c r="M8" s="16"/>
      <c r="N8" s="16"/>
      <c r="O8" s="16"/>
    </row>
    <row r="9">
      <c r="A9" s="1"/>
      <c r="B9" s="14">
        <v>2020.0</v>
      </c>
      <c r="C9" s="14">
        <v>5.0</v>
      </c>
      <c r="D9" s="14">
        <v>12.0</v>
      </c>
      <c r="E9" s="15">
        <f t="shared" si="4"/>
        <v>4377</v>
      </c>
      <c r="F9" s="16">
        <f t="shared" ref="F9:F40" si="5">(E9+E8)/2</f>
        <v>6515.375</v>
      </c>
      <c r="G9" s="17">
        <v>4.0</v>
      </c>
      <c r="H9" s="16">
        <f t="shared" si="1"/>
        <v>16</v>
      </c>
      <c r="I9" s="16">
        <f t="shared" si="2"/>
        <v>48</v>
      </c>
      <c r="J9" s="18">
        <f t="shared" si="3"/>
        <v>1464.716302</v>
      </c>
      <c r="K9" s="19">
        <f t="shared" ref="K9:K40" si="6">F9/J9</f>
        <v>4.448216348</v>
      </c>
      <c r="L9" s="16">
        <v>0.5529526551194489</v>
      </c>
      <c r="M9" s="18">
        <f t="shared" ref="M9:M40" si="7">J9+K9+L9+1</f>
        <v>1470.717471</v>
      </c>
      <c r="N9" s="16">
        <f t="shared" ref="N9:N40" si="8">ABS(D9-M9)</f>
        <v>1458.717471</v>
      </c>
      <c r="O9" s="16">
        <f t="shared" ref="O9:O40" si="9">N9^2</f>
        <v>2127856.66</v>
      </c>
      <c r="P9" s="20">
        <f t="shared" ref="P9:P40" si="10">ABS(N9)/D9</f>
        <v>121.5597893</v>
      </c>
    </row>
    <row r="10">
      <c r="A10" s="1"/>
      <c r="B10" s="14">
        <v>2020.0</v>
      </c>
      <c r="C10" s="14">
        <v>6.0</v>
      </c>
      <c r="D10" s="14">
        <v>97.0</v>
      </c>
      <c r="E10" s="15">
        <f t="shared" si="4"/>
        <v>1474.75</v>
      </c>
      <c r="F10" s="16">
        <f t="shared" si="5"/>
        <v>2925.875</v>
      </c>
      <c r="G10" s="17">
        <v>5.0</v>
      </c>
      <c r="H10" s="16">
        <f t="shared" si="1"/>
        <v>25</v>
      </c>
      <c r="I10" s="16">
        <f t="shared" si="2"/>
        <v>485</v>
      </c>
      <c r="J10" s="18">
        <f t="shared" si="3"/>
        <v>1569.451308</v>
      </c>
      <c r="K10" s="19">
        <f t="shared" si="6"/>
        <v>1.864266183</v>
      </c>
      <c r="L10" s="16">
        <v>0.579614942473217</v>
      </c>
      <c r="M10" s="18">
        <f t="shared" si="7"/>
        <v>1572.89519</v>
      </c>
      <c r="N10" s="16">
        <f t="shared" si="8"/>
        <v>1475.89519</v>
      </c>
      <c r="O10" s="16">
        <f t="shared" si="9"/>
        <v>2178266.611</v>
      </c>
      <c r="P10" s="20">
        <f t="shared" si="10"/>
        <v>15.21541433</v>
      </c>
    </row>
    <row r="11">
      <c r="A11" s="1"/>
      <c r="B11" s="14">
        <v>2020.0</v>
      </c>
      <c r="C11" s="14">
        <v>7.0</v>
      </c>
      <c r="D11" s="14">
        <v>76.0</v>
      </c>
      <c r="E11" s="15">
        <f t="shared" si="4"/>
        <v>52.5</v>
      </c>
      <c r="F11" s="16">
        <f t="shared" si="5"/>
        <v>763.625</v>
      </c>
      <c r="G11" s="17">
        <v>6.0</v>
      </c>
      <c r="H11" s="16">
        <f t="shared" si="1"/>
        <v>36</v>
      </c>
      <c r="I11" s="16">
        <f t="shared" si="2"/>
        <v>456</v>
      </c>
      <c r="J11" s="18">
        <f t="shared" si="3"/>
        <v>1674.186315</v>
      </c>
      <c r="K11" s="19">
        <f t="shared" si="6"/>
        <v>0.4561170959</v>
      </c>
      <c r="L11" s="16">
        <v>0.7204613734942087</v>
      </c>
      <c r="M11" s="18">
        <f t="shared" si="7"/>
        <v>1676.362893</v>
      </c>
      <c r="N11" s="16">
        <f t="shared" si="8"/>
        <v>1600.362893</v>
      </c>
      <c r="O11" s="16">
        <f t="shared" si="9"/>
        <v>2561161.39</v>
      </c>
      <c r="P11" s="20">
        <f t="shared" si="10"/>
        <v>21.05740649</v>
      </c>
    </row>
    <row r="12">
      <c r="A12" s="1"/>
      <c r="B12" s="14">
        <v>2020.0</v>
      </c>
      <c r="C12" s="14">
        <v>8.0</v>
      </c>
      <c r="D12" s="14">
        <v>24.0</v>
      </c>
      <c r="E12" s="15">
        <f t="shared" si="4"/>
        <v>52.25</v>
      </c>
      <c r="F12" s="16">
        <f t="shared" si="5"/>
        <v>52.375</v>
      </c>
      <c r="G12" s="17">
        <v>7.0</v>
      </c>
      <c r="H12" s="16">
        <f t="shared" si="1"/>
        <v>49</v>
      </c>
      <c r="I12" s="16">
        <f t="shared" si="2"/>
        <v>168</v>
      </c>
      <c r="J12" s="18">
        <f t="shared" si="3"/>
        <v>1778.921321</v>
      </c>
      <c r="K12" s="19">
        <f t="shared" si="6"/>
        <v>0.02944199913</v>
      </c>
      <c r="L12" s="16">
        <v>0.9760715631248974</v>
      </c>
      <c r="M12" s="18">
        <f t="shared" si="7"/>
        <v>1780.926835</v>
      </c>
      <c r="N12" s="16">
        <f t="shared" si="8"/>
        <v>1756.926835</v>
      </c>
      <c r="O12" s="16">
        <f t="shared" si="9"/>
        <v>3086791.903</v>
      </c>
      <c r="P12" s="20">
        <f t="shared" si="10"/>
        <v>73.20528479</v>
      </c>
    </row>
    <row r="13">
      <c r="A13" s="1"/>
      <c r="B13" s="14">
        <v>2020.0</v>
      </c>
      <c r="C13" s="14">
        <v>9.0</v>
      </c>
      <c r="D13" s="14">
        <v>20.0</v>
      </c>
      <c r="E13" s="15">
        <f t="shared" si="4"/>
        <v>54.25</v>
      </c>
      <c r="F13" s="16">
        <f t="shared" si="5"/>
        <v>53.25</v>
      </c>
      <c r="G13" s="17">
        <v>8.0</v>
      </c>
      <c r="H13" s="16">
        <f t="shared" si="1"/>
        <v>64</v>
      </c>
      <c r="I13" s="16">
        <f t="shared" si="2"/>
        <v>160</v>
      </c>
      <c r="J13" s="18">
        <f t="shared" si="3"/>
        <v>1883.656328</v>
      </c>
      <c r="K13" s="19">
        <f t="shared" si="6"/>
        <v>0.02826948802</v>
      </c>
      <c r="L13" s="16">
        <v>1.0634774964498583</v>
      </c>
      <c r="M13" s="18">
        <f t="shared" si="7"/>
        <v>1885.748075</v>
      </c>
      <c r="N13" s="16">
        <f t="shared" si="8"/>
        <v>1865.748075</v>
      </c>
      <c r="O13" s="16">
        <f t="shared" si="9"/>
        <v>3481015.878</v>
      </c>
      <c r="P13" s="20">
        <f t="shared" si="10"/>
        <v>93.28740374</v>
      </c>
    </row>
    <row r="14">
      <c r="A14" s="1"/>
      <c r="B14" s="14">
        <v>2020.0</v>
      </c>
      <c r="C14" s="14">
        <v>10.0</v>
      </c>
      <c r="D14" s="14">
        <v>37.0</v>
      </c>
      <c r="E14" s="15">
        <f t="shared" si="4"/>
        <v>39.25</v>
      </c>
      <c r="F14" s="16">
        <f t="shared" si="5"/>
        <v>46.75</v>
      </c>
      <c r="G14" s="17">
        <v>9.0</v>
      </c>
      <c r="H14" s="16">
        <f t="shared" si="1"/>
        <v>81</v>
      </c>
      <c r="I14" s="16">
        <f t="shared" si="2"/>
        <v>333</v>
      </c>
      <c r="J14" s="18">
        <f t="shared" si="3"/>
        <v>1988.391334</v>
      </c>
      <c r="K14" s="19">
        <f t="shared" si="6"/>
        <v>0.02351146839</v>
      </c>
      <c r="L14" s="16">
        <v>1.0999932378256712</v>
      </c>
      <c r="M14" s="18">
        <f t="shared" si="7"/>
        <v>1990.514839</v>
      </c>
      <c r="N14" s="16">
        <f t="shared" si="8"/>
        <v>1953.514839</v>
      </c>
      <c r="O14" s="16">
        <f t="shared" si="9"/>
        <v>3816220.226</v>
      </c>
      <c r="P14" s="20">
        <f t="shared" si="10"/>
        <v>52.79769835</v>
      </c>
    </row>
    <row r="15">
      <c r="A15" s="1"/>
      <c r="B15" s="14">
        <v>2020.0</v>
      </c>
      <c r="C15" s="14">
        <v>11.0</v>
      </c>
      <c r="D15" s="14">
        <v>69.0</v>
      </c>
      <c r="E15" s="15">
        <f t="shared" si="4"/>
        <v>37.5</v>
      </c>
      <c r="F15" s="16">
        <f t="shared" si="5"/>
        <v>38.375</v>
      </c>
      <c r="G15" s="17">
        <v>10.0</v>
      </c>
      <c r="H15" s="16">
        <f t="shared" si="1"/>
        <v>100</v>
      </c>
      <c r="I15" s="16">
        <f t="shared" si="2"/>
        <v>690</v>
      </c>
      <c r="J15" s="18">
        <f t="shared" si="3"/>
        <v>2093.126341</v>
      </c>
      <c r="K15" s="19">
        <f t="shared" si="6"/>
        <v>0.01833381925</v>
      </c>
      <c r="L15" s="16">
        <v>1.1259599872484714</v>
      </c>
      <c r="M15" s="18">
        <f t="shared" si="7"/>
        <v>2095.270634</v>
      </c>
      <c r="N15" s="16">
        <f t="shared" si="8"/>
        <v>2026.270634</v>
      </c>
      <c r="O15" s="16">
        <f t="shared" si="9"/>
        <v>4105772.684</v>
      </c>
      <c r="P15" s="20">
        <f t="shared" si="10"/>
        <v>29.36624108</v>
      </c>
    </row>
    <row r="16">
      <c r="A16" s="1"/>
      <c r="B16" s="14">
        <v>2020.0</v>
      </c>
      <c r="C16" s="14">
        <v>12.0</v>
      </c>
      <c r="D16" s="14">
        <v>85.0</v>
      </c>
      <c r="E16" s="15">
        <f t="shared" si="4"/>
        <v>52.75</v>
      </c>
      <c r="F16" s="16">
        <f t="shared" si="5"/>
        <v>45.125</v>
      </c>
      <c r="G16" s="17">
        <v>11.0</v>
      </c>
      <c r="H16" s="16">
        <f t="shared" si="1"/>
        <v>121</v>
      </c>
      <c r="I16" s="16">
        <f t="shared" si="2"/>
        <v>935</v>
      </c>
      <c r="J16" s="18">
        <f t="shared" si="3"/>
        <v>2197.861347</v>
      </c>
      <c r="K16" s="19">
        <f t="shared" si="6"/>
        <v>0.02053132244</v>
      </c>
      <c r="L16" s="16">
        <v>1.6633789619096382</v>
      </c>
      <c r="M16" s="18">
        <f t="shared" si="7"/>
        <v>2200.545257</v>
      </c>
      <c r="N16" s="16">
        <f t="shared" si="8"/>
        <v>2115.545257</v>
      </c>
      <c r="O16" s="16">
        <f t="shared" si="9"/>
        <v>4475531.736</v>
      </c>
      <c r="P16" s="20">
        <f t="shared" si="10"/>
        <v>24.88876773</v>
      </c>
    </row>
    <row r="17">
      <c r="A17" s="1"/>
      <c r="B17" s="21">
        <v>2021.0</v>
      </c>
      <c r="C17" s="21">
        <v>1.0</v>
      </c>
      <c r="D17" s="21">
        <v>20.0</v>
      </c>
      <c r="E17" s="15">
        <f t="shared" si="4"/>
        <v>52.75</v>
      </c>
      <c r="F17" s="16">
        <f t="shared" si="5"/>
        <v>52.75</v>
      </c>
      <c r="G17" s="17">
        <v>12.0</v>
      </c>
      <c r="H17" s="16">
        <f t="shared" si="1"/>
        <v>144</v>
      </c>
      <c r="I17" s="16">
        <f t="shared" si="2"/>
        <v>240</v>
      </c>
      <c r="J17" s="18">
        <f t="shared" si="3"/>
        <v>2302.596353</v>
      </c>
      <c r="K17" s="19">
        <f t="shared" si="6"/>
        <v>0.02290892189</v>
      </c>
      <c r="L17" s="16">
        <v>1.9868040998096932</v>
      </c>
      <c r="M17" s="18">
        <f t="shared" si="7"/>
        <v>2305.606067</v>
      </c>
      <c r="N17" s="16">
        <f t="shared" si="8"/>
        <v>2285.606067</v>
      </c>
      <c r="O17" s="16">
        <f t="shared" si="9"/>
        <v>5223995.091</v>
      </c>
      <c r="P17" s="20">
        <f t="shared" si="10"/>
        <v>114.2803033</v>
      </c>
    </row>
    <row r="18">
      <c r="A18" s="1"/>
      <c r="B18" s="21">
        <v>2021.0</v>
      </c>
      <c r="C18" s="21">
        <v>2.0</v>
      </c>
      <c r="D18" s="21">
        <v>69.0</v>
      </c>
      <c r="E18" s="15">
        <f t="shared" si="4"/>
        <v>60.75</v>
      </c>
      <c r="F18" s="16">
        <f t="shared" si="5"/>
        <v>56.75</v>
      </c>
      <c r="G18" s="17">
        <v>13.0</v>
      </c>
      <c r="H18" s="16">
        <f t="shared" si="1"/>
        <v>169</v>
      </c>
      <c r="I18" s="16">
        <f t="shared" si="2"/>
        <v>897</v>
      </c>
      <c r="J18" s="18">
        <f t="shared" si="3"/>
        <v>2407.33136</v>
      </c>
      <c r="K18" s="19">
        <f t="shared" si="6"/>
        <v>0.0235738216</v>
      </c>
      <c r="L18" s="16">
        <v>1.3649931895244258</v>
      </c>
      <c r="M18" s="18">
        <f t="shared" si="7"/>
        <v>2409.719927</v>
      </c>
      <c r="N18" s="16">
        <f t="shared" si="8"/>
        <v>2340.719927</v>
      </c>
      <c r="O18" s="16">
        <f t="shared" si="9"/>
        <v>5478969.776</v>
      </c>
      <c r="P18" s="20">
        <f t="shared" si="10"/>
        <v>33.9234772</v>
      </c>
    </row>
    <row r="19">
      <c r="A19" s="1"/>
      <c r="B19" s="21">
        <v>2021.0</v>
      </c>
      <c r="C19" s="21">
        <v>3.0</v>
      </c>
      <c r="D19" s="21">
        <v>52.0</v>
      </c>
      <c r="E19" s="15">
        <f t="shared" si="4"/>
        <v>56.5</v>
      </c>
      <c r="F19" s="16">
        <f t="shared" si="5"/>
        <v>58.625</v>
      </c>
      <c r="G19" s="17">
        <v>14.0</v>
      </c>
      <c r="H19" s="16">
        <f t="shared" si="1"/>
        <v>196</v>
      </c>
      <c r="I19" s="16">
        <f t="shared" si="2"/>
        <v>728</v>
      </c>
      <c r="J19" s="18">
        <f t="shared" si="3"/>
        <v>2512.066366</v>
      </c>
      <c r="K19" s="19">
        <f t="shared" si="6"/>
        <v>0.02333736114</v>
      </c>
      <c r="L19" s="16">
        <v>0.6809316344175353</v>
      </c>
      <c r="M19" s="18">
        <f t="shared" si="7"/>
        <v>2513.770635</v>
      </c>
      <c r="N19" s="16">
        <f t="shared" si="8"/>
        <v>2461.770635</v>
      </c>
      <c r="O19" s="16">
        <f t="shared" si="9"/>
        <v>6060314.661</v>
      </c>
      <c r="P19" s="20">
        <f t="shared" si="10"/>
        <v>47.34174299</v>
      </c>
    </row>
    <row r="20">
      <c r="A20" s="1"/>
      <c r="B20" s="21">
        <v>2021.0</v>
      </c>
      <c r="C20" s="21">
        <v>4.0</v>
      </c>
      <c r="D20" s="21">
        <v>106.0</v>
      </c>
      <c r="E20" s="15">
        <f t="shared" si="4"/>
        <v>61.75</v>
      </c>
      <c r="F20" s="16">
        <f t="shared" si="5"/>
        <v>59.125</v>
      </c>
      <c r="G20" s="17">
        <v>15.0</v>
      </c>
      <c r="H20" s="16">
        <f t="shared" si="1"/>
        <v>225</v>
      </c>
      <c r="I20" s="16">
        <f t="shared" si="2"/>
        <v>1590</v>
      </c>
      <c r="J20" s="18">
        <f t="shared" si="3"/>
        <v>2616.801373</v>
      </c>
      <c r="K20" s="19">
        <f t="shared" si="6"/>
        <v>0.02259437824</v>
      </c>
      <c r="L20" s="16">
        <v>0.18536085860293477</v>
      </c>
      <c r="M20" s="18">
        <f t="shared" si="7"/>
        <v>2618.009328</v>
      </c>
      <c r="N20" s="16">
        <f t="shared" si="8"/>
        <v>2512.009328</v>
      </c>
      <c r="O20" s="16">
        <f t="shared" si="9"/>
        <v>6310190.864</v>
      </c>
      <c r="P20" s="20">
        <f t="shared" si="10"/>
        <v>23.69820121</v>
      </c>
    </row>
    <row r="21">
      <c r="A21" s="1"/>
      <c r="B21" s="21">
        <v>2021.0</v>
      </c>
      <c r="C21" s="21">
        <v>5.0</v>
      </c>
      <c r="D21" s="21">
        <v>160.0</v>
      </c>
      <c r="E21" s="15">
        <f t="shared" si="4"/>
        <v>96.75</v>
      </c>
      <c r="F21" s="16">
        <f t="shared" si="5"/>
        <v>79.25</v>
      </c>
      <c r="G21" s="17">
        <v>16.0</v>
      </c>
      <c r="H21" s="16">
        <f t="shared" si="1"/>
        <v>256</v>
      </c>
      <c r="I21" s="16">
        <f t="shared" si="2"/>
        <v>2560</v>
      </c>
      <c r="J21" s="18">
        <f t="shared" si="3"/>
        <v>2721.536379</v>
      </c>
      <c r="K21" s="19">
        <f t="shared" si="6"/>
        <v>0.02911958135</v>
      </c>
      <c r="L21" s="16">
        <v>0.5529526551194489</v>
      </c>
      <c r="M21" s="18">
        <f t="shared" si="7"/>
        <v>2723.118451</v>
      </c>
      <c r="N21" s="16">
        <f t="shared" si="8"/>
        <v>2563.118451</v>
      </c>
      <c r="O21" s="16">
        <f t="shared" si="9"/>
        <v>6569576.196</v>
      </c>
      <c r="P21" s="20">
        <f t="shared" si="10"/>
        <v>16.01949032</v>
      </c>
    </row>
    <row r="22">
      <c r="A22" s="1"/>
      <c r="B22" s="21">
        <v>2021.0</v>
      </c>
      <c r="C22" s="21">
        <v>6.0</v>
      </c>
      <c r="D22" s="21">
        <v>181.0</v>
      </c>
      <c r="E22" s="15">
        <f t="shared" si="4"/>
        <v>124.75</v>
      </c>
      <c r="F22" s="16">
        <f t="shared" si="5"/>
        <v>110.75</v>
      </c>
      <c r="G22" s="17">
        <v>17.0</v>
      </c>
      <c r="H22" s="16">
        <f t="shared" si="1"/>
        <v>289</v>
      </c>
      <c r="I22" s="16">
        <f t="shared" si="2"/>
        <v>3077</v>
      </c>
      <c r="J22" s="18">
        <f t="shared" si="3"/>
        <v>2826.271386</v>
      </c>
      <c r="K22" s="19">
        <f t="shared" si="6"/>
        <v>0.03918590428</v>
      </c>
      <c r="L22" s="16">
        <v>0.579614942473217</v>
      </c>
      <c r="M22" s="18">
        <f t="shared" si="7"/>
        <v>2827.890187</v>
      </c>
      <c r="N22" s="16">
        <f t="shared" si="8"/>
        <v>2646.890187</v>
      </c>
      <c r="O22" s="16">
        <f t="shared" si="9"/>
        <v>7006027.659</v>
      </c>
      <c r="P22" s="20">
        <f t="shared" si="10"/>
        <v>14.62370269</v>
      </c>
    </row>
    <row r="23">
      <c r="A23" s="1"/>
      <c r="B23" s="21">
        <v>2021.0</v>
      </c>
      <c r="C23" s="21">
        <v>7.0</v>
      </c>
      <c r="D23" s="21">
        <v>52.0</v>
      </c>
      <c r="E23" s="15">
        <f t="shared" si="4"/>
        <v>124.75</v>
      </c>
      <c r="F23" s="16">
        <f t="shared" si="5"/>
        <v>124.75</v>
      </c>
      <c r="G23" s="17">
        <v>18.0</v>
      </c>
      <c r="H23" s="16">
        <f t="shared" si="1"/>
        <v>324</v>
      </c>
      <c r="I23" s="16">
        <f t="shared" si="2"/>
        <v>936</v>
      </c>
      <c r="J23" s="18">
        <f t="shared" si="3"/>
        <v>2931.006392</v>
      </c>
      <c r="K23" s="19">
        <f t="shared" si="6"/>
        <v>0.04256217262</v>
      </c>
      <c r="L23" s="16">
        <v>0.7204613734942087</v>
      </c>
      <c r="M23" s="18">
        <f t="shared" si="7"/>
        <v>2932.769416</v>
      </c>
      <c r="N23" s="16">
        <f t="shared" si="8"/>
        <v>2880.769416</v>
      </c>
      <c r="O23" s="16">
        <f t="shared" si="9"/>
        <v>8298832.426</v>
      </c>
      <c r="P23" s="20">
        <f t="shared" si="10"/>
        <v>55.39941184</v>
      </c>
    </row>
    <row r="24">
      <c r="A24" s="1"/>
      <c r="B24" s="21">
        <v>2021.0</v>
      </c>
      <c r="C24" s="21">
        <v>8.0</v>
      </c>
      <c r="D24" s="21">
        <v>10.0</v>
      </c>
      <c r="E24" s="15">
        <f t="shared" si="4"/>
        <v>100.75</v>
      </c>
      <c r="F24" s="16">
        <f t="shared" si="5"/>
        <v>112.75</v>
      </c>
      <c r="G24" s="17">
        <v>19.0</v>
      </c>
      <c r="H24" s="16">
        <f t="shared" si="1"/>
        <v>361</v>
      </c>
      <c r="I24" s="16">
        <f t="shared" si="2"/>
        <v>190</v>
      </c>
      <c r="J24" s="18">
        <f t="shared" si="3"/>
        <v>3035.741399</v>
      </c>
      <c r="K24" s="19">
        <f t="shared" si="6"/>
        <v>0.03714084476</v>
      </c>
      <c r="L24" s="16">
        <v>0.9760715631248974</v>
      </c>
      <c r="M24" s="18">
        <f t="shared" si="7"/>
        <v>3037.754611</v>
      </c>
      <c r="N24" s="16">
        <f t="shared" si="8"/>
        <v>3027.754611</v>
      </c>
      <c r="O24" s="16">
        <f t="shared" si="9"/>
        <v>9167297.984</v>
      </c>
      <c r="P24" s="20">
        <f t="shared" si="10"/>
        <v>302.7754611</v>
      </c>
    </row>
    <row r="25">
      <c r="A25" s="1"/>
      <c r="B25" s="21">
        <v>2021.0</v>
      </c>
      <c r="C25" s="21">
        <v>9.0</v>
      </c>
      <c r="D25" s="21">
        <v>2.0</v>
      </c>
      <c r="E25" s="15">
        <f t="shared" si="4"/>
        <v>61.25</v>
      </c>
      <c r="F25" s="16">
        <f t="shared" si="5"/>
        <v>81</v>
      </c>
      <c r="G25" s="17">
        <v>20.0</v>
      </c>
      <c r="H25" s="16">
        <f t="shared" si="1"/>
        <v>400</v>
      </c>
      <c r="I25" s="16">
        <f t="shared" si="2"/>
        <v>40</v>
      </c>
      <c r="J25" s="18">
        <f t="shared" si="3"/>
        <v>3140.476405</v>
      </c>
      <c r="K25" s="19">
        <f t="shared" si="6"/>
        <v>0.02579226511</v>
      </c>
      <c r="L25" s="16">
        <v>1.0634774964498583</v>
      </c>
      <c r="M25" s="18">
        <f t="shared" si="7"/>
        <v>3142.565675</v>
      </c>
      <c r="N25" s="16">
        <f t="shared" si="8"/>
        <v>3140.565675</v>
      </c>
      <c r="O25" s="16">
        <f t="shared" si="9"/>
        <v>9863152.757</v>
      </c>
      <c r="P25" s="20">
        <f t="shared" si="10"/>
        <v>1570.282837</v>
      </c>
    </row>
    <row r="26">
      <c r="A26" s="1"/>
      <c r="B26" s="21">
        <v>2021.0</v>
      </c>
      <c r="C26" s="21">
        <v>10.0</v>
      </c>
      <c r="D26" s="21">
        <v>37.0</v>
      </c>
      <c r="E26" s="15">
        <f t="shared" si="4"/>
        <v>25.25</v>
      </c>
      <c r="F26" s="16">
        <f t="shared" si="5"/>
        <v>43.25</v>
      </c>
      <c r="G26" s="17">
        <v>21.0</v>
      </c>
      <c r="H26" s="16">
        <f t="shared" si="1"/>
        <v>441</v>
      </c>
      <c r="I26" s="16">
        <f t="shared" si="2"/>
        <v>777</v>
      </c>
      <c r="J26" s="18">
        <f t="shared" si="3"/>
        <v>3245.211411</v>
      </c>
      <c r="K26" s="19">
        <f t="shared" si="6"/>
        <v>0.01332732895</v>
      </c>
      <c r="L26" s="16">
        <v>1.0999932378256712</v>
      </c>
      <c r="M26" s="18">
        <f t="shared" si="7"/>
        <v>3247.324732</v>
      </c>
      <c r="N26" s="16">
        <f t="shared" si="8"/>
        <v>3210.324732</v>
      </c>
      <c r="O26" s="16">
        <f t="shared" si="9"/>
        <v>10306184.88</v>
      </c>
      <c r="P26" s="20">
        <f t="shared" si="10"/>
        <v>86.7655333</v>
      </c>
    </row>
    <row r="27">
      <c r="A27" s="1"/>
      <c r="B27" s="21">
        <v>2021.0</v>
      </c>
      <c r="C27" s="21">
        <v>11.0</v>
      </c>
      <c r="D27" s="21">
        <v>10.0</v>
      </c>
      <c r="E27" s="15">
        <f t="shared" si="4"/>
        <v>14.75</v>
      </c>
      <c r="F27" s="16">
        <f t="shared" si="5"/>
        <v>20</v>
      </c>
      <c r="G27" s="17">
        <v>22.0</v>
      </c>
      <c r="H27" s="16">
        <f t="shared" si="1"/>
        <v>484</v>
      </c>
      <c r="I27" s="16">
        <f t="shared" si="2"/>
        <v>220</v>
      </c>
      <c r="J27" s="18">
        <f t="shared" si="3"/>
        <v>3349.946418</v>
      </c>
      <c r="K27" s="19">
        <f t="shared" si="6"/>
        <v>0.005970244746</v>
      </c>
      <c r="L27" s="16">
        <v>1.1259599872484714</v>
      </c>
      <c r="M27" s="18">
        <f t="shared" si="7"/>
        <v>3352.078348</v>
      </c>
      <c r="N27" s="16">
        <f t="shared" si="8"/>
        <v>3342.078348</v>
      </c>
      <c r="O27" s="16">
        <f t="shared" si="9"/>
        <v>11169487.68</v>
      </c>
      <c r="P27" s="20">
        <f t="shared" si="10"/>
        <v>334.2078348</v>
      </c>
    </row>
    <row r="28">
      <c r="A28" s="1"/>
      <c r="B28" s="21">
        <v>2021.0</v>
      </c>
      <c r="C28" s="21">
        <v>12.0</v>
      </c>
      <c r="D28" s="21">
        <v>19.0</v>
      </c>
      <c r="E28" s="15">
        <f t="shared" si="4"/>
        <v>17</v>
      </c>
      <c r="F28" s="16">
        <f t="shared" si="5"/>
        <v>15.875</v>
      </c>
      <c r="G28" s="17">
        <v>23.0</v>
      </c>
      <c r="H28" s="16">
        <f t="shared" si="1"/>
        <v>529</v>
      </c>
      <c r="I28" s="16">
        <f t="shared" si="2"/>
        <v>437</v>
      </c>
      <c r="J28" s="18">
        <f t="shared" si="3"/>
        <v>3454.681424</v>
      </c>
      <c r="K28" s="19">
        <f t="shared" si="6"/>
        <v>0.004595213871</v>
      </c>
      <c r="L28" s="16">
        <v>1.6633789619096382</v>
      </c>
      <c r="M28" s="18">
        <f t="shared" si="7"/>
        <v>3457.349398</v>
      </c>
      <c r="N28" s="16">
        <f t="shared" si="8"/>
        <v>3438.349398</v>
      </c>
      <c r="O28" s="16">
        <f t="shared" si="9"/>
        <v>11822246.59</v>
      </c>
      <c r="P28" s="20">
        <f t="shared" si="10"/>
        <v>180.9657578</v>
      </c>
    </row>
    <row r="29">
      <c r="A29" s="1"/>
      <c r="B29" s="22">
        <v>2022.0</v>
      </c>
      <c r="C29" s="22">
        <v>1.0</v>
      </c>
      <c r="D29" s="22">
        <v>36.0</v>
      </c>
      <c r="E29" s="15">
        <f t="shared" si="4"/>
        <v>25.5</v>
      </c>
      <c r="F29" s="16">
        <f t="shared" si="5"/>
        <v>21.25</v>
      </c>
      <c r="G29" s="17">
        <v>24.0</v>
      </c>
      <c r="H29" s="16">
        <f t="shared" si="1"/>
        <v>576</v>
      </c>
      <c r="I29" s="16">
        <f t="shared" si="2"/>
        <v>864</v>
      </c>
      <c r="J29" s="18">
        <f t="shared" si="3"/>
        <v>3559.416431</v>
      </c>
      <c r="K29" s="19">
        <f t="shared" si="6"/>
        <v>0.005970079763</v>
      </c>
      <c r="L29" s="16">
        <v>1.9868040998096932</v>
      </c>
      <c r="M29" s="18">
        <f t="shared" si="7"/>
        <v>3562.409205</v>
      </c>
      <c r="N29" s="16">
        <f t="shared" si="8"/>
        <v>3526.409205</v>
      </c>
      <c r="O29" s="16">
        <f t="shared" si="9"/>
        <v>12435561.88</v>
      </c>
      <c r="P29" s="20">
        <f t="shared" si="10"/>
        <v>97.95581125</v>
      </c>
    </row>
    <row r="30">
      <c r="A30" s="1"/>
      <c r="B30" s="22">
        <v>2022.0</v>
      </c>
      <c r="C30" s="22">
        <v>2.0</v>
      </c>
      <c r="D30" s="22">
        <v>49.0</v>
      </c>
      <c r="E30" s="15">
        <f t="shared" si="4"/>
        <v>28.5</v>
      </c>
      <c r="F30" s="16">
        <f t="shared" si="5"/>
        <v>27</v>
      </c>
      <c r="G30" s="17">
        <v>25.0</v>
      </c>
      <c r="H30" s="16">
        <f t="shared" si="1"/>
        <v>625</v>
      </c>
      <c r="I30" s="16">
        <f t="shared" si="2"/>
        <v>1225</v>
      </c>
      <c r="J30" s="18">
        <f t="shared" si="3"/>
        <v>3664.151437</v>
      </c>
      <c r="K30" s="19">
        <f t="shared" si="6"/>
        <v>0.007368691077</v>
      </c>
      <c r="L30" s="16">
        <v>1.3649931895244258</v>
      </c>
      <c r="M30" s="18">
        <f t="shared" si="7"/>
        <v>3666.523799</v>
      </c>
      <c r="N30" s="16">
        <f t="shared" si="8"/>
        <v>3617.523799</v>
      </c>
      <c r="O30" s="16">
        <f t="shared" si="9"/>
        <v>13086478.44</v>
      </c>
      <c r="P30" s="20">
        <f t="shared" si="10"/>
        <v>73.82701631</v>
      </c>
    </row>
    <row r="31">
      <c r="A31" s="1"/>
      <c r="B31" s="22">
        <v>2022.0</v>
      </c>
      <c r="C31" s="22">
        <v>3.0</v>
      </c>
      <c r="D31" s="22">
        <v>57.0</v>
      </c>
      <c r="E31" s="15">
        <f t="shared" si="4"/>
        <v>40.25</v>
      </c>
      <c r="F31" s="16">
        <f t="shared" si="5"/>
        <v>34.375</v>
      </c>
      <c r="G31" s="17">
        <v>26.0</v>
      </c>
      <c r="H31" s="16">
        <f t="shared" si="1"/>
        <v>676</v>
      </c>
      <c r="I31" s="16">
        <f t="shared" si="2"/>
        <v>1482</v>
      </c>
      <c r="J31" s="18">
        <f t="shared" si="3"/>
        <v>3768.886444</v>
      </c>
      <c r="K31" s="19">
        <f t="shared" si="6"/>
        <v>0.009120731153</v>
      </c>
      <c r="L31" s="16">
        <v>0.6809316344175353</v>
      </c>
      <c r="M31" s="18">
        <f t="shared" si="7"/>
        <v>3770.576496</v>
      </c>
      <c r="N31" s="16">
        <f t="shared" si="8"/>
        <v>3713.576496</v>
      </c>
      <c r="O31" s="16">
        <f t="shared" si="9"/>
        <v>13790650.39</v>
      </c>
      <c r="P31" s="20">
        <f t="shared" si="10"/>
        <v>65.15046484</v>
      </c>
    </row>
    <row r="32">
      <c r="A32" s="1"/>
      <c r="B32" s="22">
        <v>2022.0</v>
      </c>
      <c r="C32" s="22">
        <v>4.0</v>
      </c>
      <c r="D32" s="22">
        <v>1468.0</v>
      </c>
      <c r="E32" s="15">
        <f t="shared" si="4"/>
        <v>402.5</v>
      </c>
      <c r="F32" s="16">
        <f t="shared" si="5"/>
        <v>221.375</v>
      </c>
      <c r="G32" s="17">
        <v>27.0</v>
      </c>
      <c r="H32" s="16">
        <f t="shared" si="1"/>
        <v>729</v>
      </c>
      <c r="I32" s="16">
        <f t="shared" si="2"/>
        <v>39636</v>
      </c>
      <c r="J32" s="18">
        <f t="shared" si="3"/>
        <v>3873.62145</v>
      </c>
      <c r="K32" s="19">
        <f t="shared" si="6"/>
        <v>0.05714936342</v>
      </c>
      <c r="L32" s="16">
        <v>0.18536085860293477</v>
      </c>
      <c r="M32" s="18">
        <f t="shared" si="7"/>
        <v>3874.86396</v>
      </c>
      <c r="N32" s="16">
        <f t="shared" si="8"/>
        <v>2406.86396</v>
      </c>
      <c r="O32" s="16">
        <f t="shared" si="9"/>
        <v>5792994.123</v>
      </c>
      <c r="P32" s="20">
        <f t="shared" si="10"/>
        <v>1.639553106</v>
      </c>
    </row>
    <row r="33">
      <c r="A33" s="1"/>
      <c r="B33" s="22">
        <v>2022.0</v>
      </c>
      <c r="C33" s="22">
        <v>5.0</v>
      </c>
      <c r="D33" s="22">
        <v>4598.0</v>
      </c>
      <c r="E33" s="15">
        <f t="shared" si="4"/>
        <v>1543</v>
      </c>
      <c r="F33" s="16">
        <f t="shared" si="5"/>
        <v>972.75</v>
      </c>
      <c r="G33" s="17">
        <v>28.0</v>
      </c>
      <c r="H33" s="16">
        <f t="shared" si="1"/>
        <v>784</v>
      </c>
      <c r="I33" s="16">
        <f t="shared" si="2"/>
        <v>128744</v>
      </c>
      <c r="J33" s="18">
        <f t="shared" si="3"/>
        <v>3978.356456</v>
      </c>
      <c r="K33" s="19">
        <f t="shared" si="6"/>
        <v>0.2445105185</v>
      </c>
      <c r="L33" s="16">
        <v>0.5529526551194489</v>
      </c>
      <c r="M33" s="18">
        <f t="shared" si="7"/>
        <v>3980.15392</v>
      </c>
      <c r="N33" s="16">
        <f t="shared" si="8"/>
        <v>617.8460804</v>
      </c>
      <c r="O33" s="16">
        <f t="shared" si="9"/>
        <v>381733.779</v>
      </c>
      <c r="P33" s="20">
        <f t="shared" si="10"/>
        <v>0.1343727882</v>
      </c>
    </row>
    <row r="34">
      <c r="A34" s="1"/>
      <c r="B34" s="22">
        <v>2022.0</v>
      </c>
      <c r="C34" s="22">
        <v>6.0</v>
      </c>
      <c r="D34" s="22">
        <v>4722.0</v>
      </c>
      <c r="E34" s="15">
        <f t="shared" si="4"/>
        <v>2711.25</v>
      </c>
      <c r="F34" s="16">
        <f t="shared" si="5"/>
        <v>2127.125</v>
      </c>
      <c r="G34" s="17">
        <v>29.0</v>
      </c>
      <c r="H34" s="16">
        <f t="shared" si="1"/>
        <v>841</v>
      </c>
      <c r="I34" s="16">
        <f t="shared" si="2"/>
        <v>136938</v>
      </c>
      <c r="J34" s="18">
        <f t="shared" si="3"/>
        <v>4083.091463</v>
      </c>
      <c r="K34" s="19">
        <f t="shared" si="6"/>
        <v>0.5209594297</v>
      </c>
      <c r="L34" s="16">
        <v>0.579614942473217</v>
      </c>
      <c r="M34" s="18">
        <f t="shared" si="7"/>
        <v>4085.192037</v>
      </c>
      <c r="N34" s="16">
        <f t="shared" si="8"/>
        <v>636.8079627</v>
      </c>
      <c r="O34" s="16">
        <f t="shared" si="9"/>
        <v>405524.3814</v>
      </c>
      <c r="P34" s="20">
        <f t="shared" si="10"/>
        <v>0.1348597973</v>
      </c>
    </row>
    <row r="35">
      <c r="A35" s="1"/>
      <c r="B35" s="22">
        <v>2022.0</v>
      </c>
      <c r="C35" s="22">
        <v>7.0</v>
      </c>
      <c r="D35" s="22">
        <v>6087.0</v>
      </c>
      <c r="E35" s="15">
        <f t="shared" si="4"/>
        <v>4218.75</v>
      </c>
      <c r="F35" s="16">
        <f t="shared" si="5"/>
        <v>3465</v>
      </c>
      <c r="G35" s="17">
        <v>30.0</v>
      </c>
      <c r="H35" s="16">
        <f t="shared" si="1"/>
        <v>900</v>
      </c>
      <c r="I35" s="16">
        <f t="shared" si="2"/>
        <v>182610</v>
      </c>
      <c r="J35" s="18">
        <f t="shared" si="3"/>
        <v>4187.826469</v>
      </c>
      <c r="K35" s="19">
        <f t="shared" si="6"/>
        <v>0.8273981803</v>
      </c>
      <c r="L35" s="16">
        <v>0.7204613734942087</v>
      </c>
      <c r="M35" s="18">
        <f t="shared" si="7"/>
        <v>4190.374329</v>
      </c>
      <c r="N35" s="16">
        <f t="shared" si="8"/>
        <v>1896.625671</v>
      </c>
      <c r="O35" s="16">
        <f t="shared" si="9"/>
        <v>3597188.936</v>
      </c>
      <c r="P35" s="20">
        <f t="shared" si="10"/>
        <v>0.3115862775</v>
      </c>
    </row>
    <row r="36">
      <c r="A36" s="1"/>
      <c r="B36" s="22">
        <v>2022.0</v>
      </c>
      <c r="C36" s="22">
        <v>8.0</v>
      </c>
      <c r="D36" s="22">
        <v>8386.0</v>
      </c>
      <c r="E36" s="15">
        <f t="shared" si="4"/>
        <v>5948.25</v>
      </c>
      <c r="F36" s="16">
        <f t="shared" si="5"/>
        <v>5083.5</v>
      </c>
      <c r="G36" s="17">
        <v>31.0</v>
      </c>
      <c r="H36" s="16">
        <f t="shared" si="1"/>
        <v>961</v>
      </c>
      <c r="I36" s="16">
        <f t="shared" si="2"/>
        <v>259966</v>
      </c>
      <c r="J36" s="18">
        <f t="shared" si="3"/>
        <v>4292.561476</v>
      </c>
      <c r="K36" s="19">
        <f t="shared" si="6"/>
        <v>1.184257938</v>
      </c>
      <c r="L36" s="16">
        <v>0.9760715631248974</v>
      </c>
      <c r="M36" s="18">
        <f t="shared" si="7"/>
        <v>4295.721805</v>
      </c>
      <c r="N36" s="16">
        <f t="shared" si="8"/>
        <v>4090.278195</v>
      </c>
      <c r="O36" s="16">
        <f t="shared" si="9"/>
        <v>16730375.71</v>
      </c>
      <c r="P36" s="20">
        <f t="shared" si="10"/>
        <v>0.4877507983</v>
      </c>
    </row>
    <row r="37">
      <c r="A37" s="1"/>
      <c r="B37" s="22">
        <v>2022.0</v>
      </c>
      <c r="C37" s="22">
        <v>9.0</v>
      </c>
      <c r="D37" s="22">
        <v>9152.0</v>
      </c>
      <c r="E37" s="15">
        <f t="shared" si="4"/>
        <v>7086.75</v>
      </c>
      <c r="F37" s="16">
        <f t="shared" si="5"/>
        <v>6517.5</v>
      </c>
      <c r="G37" s="17">
        <v>32.0</v>
      </c>
      <c r="H37" s="16">
        <f t="shared" si="1"/>
        <v>1024</v>
      </c>
      <c r="I37" s="16">
        <f t="shared" si="2"/>
        <v>292864</v>
      </c>
      <c r="J37" s="18">
        <f t="shared" si="3"/>
        <v>4397.296482</v>
      </c>
      <c r="K37" s="19">
        <f t="shared" si="6"/>
        <v>1.482160693</v>
      </c>
      <c r="L37" s="16">
        <v>1.0634774964498583</v>
      </c>
      <c r="M37" s="18">
        <f t="shared" si="7"/>
        <v>4400.84212</v>
      </c>
      <c r="N37" s="16">
        <f t="shared" si="8"/>
        <v>4751.15788</v>
      </c>
      <c r="O37" s="16">
        <f t="shared" si="9"/>
        <v>22573501.2</v>
      </c>
      <c r="P37" s="20">
        <f t="shared" si="10"/>
        <v>0.5191387543</v>
      </c>
    </row>
    <row r="38">
      <c r="A38" s="1"/>
      <c r="B38" s="22">
        <v>2022.0</v>
      </c>
      <c r="C38" s="22">
        <v>10.0</v>
      </c>
      <c r="D38" s="22">
        <v>9415.0</v>
      </c>
      <c r="E38" s="15">
        <f t="shared" si="4"/>
        <v>8260</v>
      </c>
      <c r="F38" s="16">
        <f t="shared" si="5"/>
        <v>7673.375</v>
      </c>
      <c r="G38" s="17">
        <v>33.0</v>
      </c>
      <c r="H38" s="16">
        <f t="shared" si="1"/>
        <v>1089</v>
      </c>
      <c r="I38" s="16">
        <f t="shared" si="2"/>
        <v>310695</v>
      </c>
      <c r="J38" s="18">
        <f t="shared" si="3"/>
        <v>4502.031489</v>
      </c>
      <c r="K38" s="19">
        <f t="shared" si="6"/>
        <v>1.704424996</v>
      </c>
      <c r="L38" s="16">
        <v>1.0999932378256712</v>
      </c>
      <c r="M38" s="18">
        <f t="shared" si="7"/>
        <v>4505.835907</v>
      </c>
      <c r="N38" s="16">
        <f t="shared" si="8"/>
        <v>4909.164093</v>
      </c>
      <c r="O38" s="16">
        <f t="shared" si="9"/>
        <v>24099892.09</v>
      </c>
      <c r="P38" s="20">
        <f t="shared" si="10"/>
        <v>0.521419447</v>
      </c>
    </row>
    <row r="39">
      <c r="A39" s="1"/>
      <c r="B39" s="22">
        <v>2022.0</v>
      </c>
      <c r="C39" s="22">
        <v>11.0</v>
      </c>
      <c r="D39" s="22">
        <v>9644.0</v>
      </c>
      <c r="E39" s="15">
        <f t="shared" si="4"/>
        <v>9149.25</v>
      </c>
      <c r="F39" s="16">
        <f t="shared" si="5"/>
        <v>8704.625</v>
      </c>
      <c r="G39" s="17">
        <v>34.0</v>
      </c>
      <c r="H39" s="16">
        <f t="shared" si="1"/>
        <v>1156</v>
      </c>
      <c r="I39" s="16">
        <f t="shared" si="2"/>
        <v>327896</v>
      </c>
      <c r="J39" s="18">
        <f t="shared" si="3"/>
        <v>4606.766495</v>
      </c>
      <c r="K39" s="19">
        <f t="shared" si="6"/>
        <v>1.889530327</v>
      </c>
      <c r="L39" s="16">
        <v>1.1259599872484714</v>
      </c>
      <c r="M39" s="18">
        <f t="shared" si="7"/>
        <v>4610.781985</v>
      </c>
      <c r="N39" s="16">
        <f t="shared" si="8"/>
        <v>5033.218015</v>
      </c>
      <c r="O39" s="16">
        <f t="shared" si="9"/>
        <v>25333283.58</v>
      </c>
      <c r="P39" s="20">
        <f t="shared" si="10"/>
        <v>0.5219014947</v>
      </c>
    </row>
    <row r="40">
      <c r="B40" s="22">
        <v>2022.0</v>
      </c>
      <c r="C40" s="22">
        <v>12.0</v>
      </c>
      <c r="D40" s="22">
        <v>14264.0</v>
      </c>
      <c r="E40" s="15">
        <f t="shared" si="4"/>
        <v>10618.75</v>
      </c>
      <c r="F40" s="16">
        <f t="shared" si="5"/>
        <v>9884</v>
      </c>
      <c r="G40" s="17">
        <v>35.0</v>
      </c>
      <c r="H40" s="16">
        <f t="shared" si="1"/>
        <v>1225</v>
      </c>
      <c r="I40" s="16">
        <f t="shared" si="2"/>
        <v>499240</v>
      </c>
      <c r="J40" s="18">
        <f t="shared" si="3"/>
        <v>4711.501502</v>
      </c>
      <c r="K40" s="19">
        <f t="shared" si="6"/>
        <v>2.097845028</v>
      </c>
      <c r="L40" s="16">
        <v>1.6633789619096382</v>
      </c>
      <c r="M40" s="18">
        <f t="shared" si="7"/>
        <v>4716.262725</v>
      </c>
      <c r="N40" s="16">
        <f t="shared" si="8"/>
        <v>9547.737275</v>
      </c>
      <c r="O40" s="16">
        <f t="shared" si="9"/>
        <v>91159287.06</v>
      </c>
      <c r="P40" s="20">
        <f t="shared" si="10"/>
        <v>0.6693590349</v>
      </c>
    </row>
    <row r="41">
      <c r="J41" s="2"/>
      <c r="K41" s="3"/>
      <c r="O41" s="20">
        <f>SUM(O9:O40)</f>
        <v>352495365.2</v>
      </c>
      <c r="P41" s="20">
        <f>SUM(P5:P40)</f>
        <v>3453.534994</v>
      </c>
    </row>
    <row r="42">
      <c r="C42" s="23" t="s">
        <v>20</v>
      </c>
      <c r="D42" s="24">
        <f>SUM(D5:D40)</f>
        <v>103631</v>
      </c>
      <c r="E42" s="24">
        <f>SUM(E8:E40)</f>
        <v>65623.75</v>
      </c>
      <c r="F42" s="24">
        <f t="shared" ref="F42:I42" si="11">SUM(F5:F40)</f>
        <v>55987.5</v>
      </c>
      <c r="G42" s="24">
        <f t="shared" si="11"/>
        <v>630</v>
      </c>
      <c r="H42" s="24">
        <f t="shared" si="11"/>
        <v>14910</v>
      </c>
      <c r="I42" s="24">
        <f t="shared" si="11"/>
        <v>2220438</v>
      </c>
      <c r="J42" s="2"/>
      <c r="K42" s="3"/>
    </row>
    <row r="43">
      <c r="J43" s="2"/>
      <c r="K43" s="3"/>
      <c r="O43" s="17" t="s">
        <v>21</v>
      </c>
      <c r="P43" s="16">
        <f>O41/32</f>
        <v>11015480.16</v>
      </c>
    </row>
    <row r="44">
      <c r="B44" s="25">
        <v>2023.0</v>
      </c>
      <c r="C44" s="25">
        <v>1.0</v>
      </c>
      <c r="D44" s="26"/>
      <c r="E44" s="26">
        <f>SUM(D37:D40)/4</f>
        <v>10618.75</v>
      </c>
      <c r="F44" s="26">
        <f>(E40+E44)/2</f>
        <v>10618.75</v>
      </c>
      <c r="G44" s="25">
        <v>36.0</v>
      </c>
      <c r="H44" s="26">
        <f>G44^2</f>
        <v>1296</v>
      </c>
      <c r="I44" s="26"/>
      <c r="J44" s="27">
        <f>B49+B53*G44</f>
        <v>4816.236508</v>
      </c>
      <c r="K44" s="28">
        <f>F44/J44</f>
        <v>2.204781676</v>
      </c>
      <c r="L44" s="26">
        <f>K44*12</f>
        <v>26.45738011</v>
      </c>
      <c r="M44" s="27">
        <f>J44+K44+L44+1</f>
        <v>4845.89867</v>
      </c>
      <c r="O44" s="17" t="s">
        <v>22</v>
      </c>
      <c r="P44" s="16">
        <f>P41*100/32</f>
        <v>10792.29686</v>
      </c>
    </row>
    <row r="45">
      <c r="J45" s="2"/>
      <c r="K45" s="3"/>
    </row>
    <row r="46">
      <c r="J46" s="2"/>
      <c r="K46" s="3"/>
    </row>
    <row r="47">
      <c r="A47" s="17" t="s">
        <v>23</v>
      </c>
      <c r="B47" s="16">
        <f>D42*H42-G42*I42</f>
        <v>146262270</v>
      </c>
      <c r="J47" s="2"/>
      <c r="K47" s="3"/>
    </row>
    <row r="48">
      <c r="A48" s="16"/>
      <c r="B48" s="16">
        <f>36*H42-(G42)^2</f>
        <v>139860</v>
      </c>
      <c r="J48" s="2"/>
      <c r="K48" s="3"/>
    </row>
    <row r="49">
      <c r="A49" s="17" t="s">
        <v>24</v>
      </c>
      <c r="B49" s="16">
        <f>B47/B48</f>
        <v>1045.776276</v>
      </c>
      <c r="J49" s="2"/>
      <c r="K49" s="3"/>
    </row>
    <row r="50">
      <c r="J50" s="2"/>
      <c r="K50" s="3"/>
    </row>
    <row r="51">
      <c r="A51" s="17" t="s">
        <v>25</v>
      </c>
      <c r="B51" s="16">
        <f>36*I42-G42*D42</f>
        <v>14648238</v>
      </c>
      <c r="J51" s="2"/>
      <c r="K51" s="3"/>
    </row>
    <row r="52">
      <c r="A52" s="16"/>
      <c r="B52" s="16">
        <f>36*H42-(G42)^2</f>
        <v>139860</v>
      </c>
      <c r="J52" s="2"/>
      <c r="K52" s="3"/>
    </row>
    <row r="53">
      <c r="A53" s="17" t="s">
        <v>26</v>
      </c>
      <c r="B53" s="16">
        <f>B51/B52</f>
        <v>104.7350064</v>
      </c>
      <c r="J53" s="2"/>
      <c r="K53" s="3"/>
    </row>
    <row r="54">
      <c r="J54" s="2"/>
      <c r="K54" s="3"/>
    </row>
    <row r="55">
      <c r="J55" s="2"/>
      <c r="K55" s="3"/>
    </row>
    <row r="56">
      <c r="B56" s="8" t="s">
        <v>5</v>
      </c>
      <c r="C56" s="9" t="s">
        <v>6</v>
      </c>
      <c r="D56" s="9" t="s">
        <v>7</v>
      </c>
      <c r="J56" s="2"/>
      <c r="K56" s="7" t="s">
        <v>27</v>
      </c>
      <c r="L56" s="4" t="s">
        <v>28</v>
      </c>
      <c r="M56" s="4" t="s">
        <v>15</v>
      </c>
    </row>
    <row r="57">
      <c r="B57" s="14">
        <v>2020.0</v>
      </c>
      <c r="C57" s="14">
        <v>1.0</v>
      </c>
      <c r="D57" s="14">
        <v>17119.0</v>
      </c>
      <c r="E57" s="21">
        <v>2021.0</v>
      </c>
      <c r="F57" s="21">
        <v>1.0</v>
      </c>
      <c r="G57" s="21">
        <v>20.0</v>
      </c>
      <c r="H57" s="22">
        <v>2022.0</v>
      </c>
      <c r="I57" s="22">
        <v>1.0</v>
      </c>
      <c r="J57" s="22">
        <v>0.0</v>
      </c>
      <c r="K57" s="19">
        <f t="shared" ref="K57:K68" si="12">D57+G57+J57</f>
        <v>17139</v>
      </c>
      <c r="L57" s="16">
        <f t="shared" ref="L57:L68" si="13">K57/$K$69</f>
        <v>0.1655670083</v>
      </c>
      <c r="M57" s="16">
        <f t="shared" ref="M57:M68" si="14">L57*12</f>
        <v>1.9868041</v>
      </c>
    </row>
    <row r="58">
      <c r="B58" s="14">
        <v>2020.0</v>
      </c>
      <c r="C58" s="14">
        <v>2.0</v>
      </c>
      <c r="D58" s="14">
        <v>11706.0</v>
      </c>
      <c r="E58" s="21">
        <v>2021.0</v>
      </c>
      <c r="F58" s="21">
        <v>2.0</v>
      </c>
      <c r="G58" s="21">
        <v>69.0</v>
      </c>
      <c r="H58" s="22">
        <v>2022.0</v>
      </c>
      <c r="I58" s="22">
        <v>2.0</v>
      </c>
      <c r="J58" s="22">
        <v>0.0</v>
      </c>
      <c r="K58" s="19">
        <f t="shared" si="12"/>
        <v>11775</v>
      </c>
      <c r="L58" s="16">
        <f t="shared" si="13"/>
        <v>0.1137494325</v>
      </c>
      <c r="M58" s="16">
        <f t="shared" si="14"/>
        <v>1.36499319</v>
      </c>
    </row>
    <row r="59">
      <c r="B59" s="14">
        <v>2020.0</v>
      </c>
      <c r="C59" s="14">
        <v>3.0</v>
      </c>
      <c r="D59" s="14">
        <v>5765.0</v>
      </c>
      <c r="E59" s="21">
        <v>2021.0</v>
      </c>
      <c r="F59" s="21">
        <v>3.0</v>
      </c>
      <c r="G59" s="21">
        <v>52.0</v>
      </c>
      <c r="H59" s="22">
        <v>2022.0</v>
      </c>
      <c r="I59" s="22">
        <v>3.0</v>
      </c>
      <c r="J59" s="22">
        <v>57.0</v>
      </c>
      <c r="K59" s="19">
        <f t="shared" si="12"/>
        <v>5874</v>
      </c>
      <c r="L59" s="16">
        <f t="shared" si="13"/>
        <v>0.05674430287</v>
      </c>
      <c r="M59" s="16">
        <f t="shared" si="14"/>
        <v>0.6809316344</v>
      </c>
    </row>
    <row r="60">
      <c r="B60" s="14">
        <v>2020.0</v>
      </c>
      <c r="C60" s="14">
        <v>4.0</v>
      </c>
      <c r="D60" s="14">
        <v>25.0</v>
      </c>
      <c r="E60" s="21">
        <v>2021.0</v>
      </c>
      <c r="F60" s="21">
        <v>4.0</v>
      </c>
      <c r="G60" s="21">
        <v>106.0</v>
      </c>
      <c r="H60" s="22">
        <v>2022.0</v>
      </c>
      <c r="I60" s="22">
        <v>4.0</v>
      </c>
      <c r="J60" s="22">
        <v>1468.0</v>
      </c>
      <c r="K60" s="19">
        <f t="shared" si="12"/>
        <v>1599</v>
      </c>
      <c r="L60" s="16">
        <f t="shared" si="13"/>
        <v>0.01544673822</v>
      </c>
      <c r="M60" s="16">
        <f t="shared" si="14"/>
        <v>0.1853608586</v>
      </c>
    </row>
    <row r="61">
      <c r="B61" s="14">
        <v>2020.0</v>
      </c>
      <c r="C61" s="14">
        <v>5.0</v>
      </c>
      <c r="D61" s="14">
        <v>12.0</v>
      </c>
      <c r="E61" s="21">
        <v>2021.0</v>
      </c>
      <c r="F61" s="21">
        <v>5.0</v>
      </c>
      <c r="G61" s="21">
        <v>160.0</v>
      </c>
      <c r="H61" s="22">
        <v>2022.0</v>
      </c>
      <c r="I61" s="22">
        <v>5.0</v>
      </c>
      <c r="J61" s="22">
        <v>4598.0</v>
      </c>
      <c r="K61" s="19">
        <f t="shared" si="12"/>
        <v>4770</v>
      </c>
      <c r="L61" s="16">
        <f t="shared" si="13"/>
        <v>0.04607938793</v>
      </c>
      <c r="M61" s="16">
        <f t="shared" si="14"/>
        <v>0.5529526551</v>
      </c>
    </row>
    <row r="62">
      <c r="B62" s="14">
        <v>2020.0</v>
      </c>
      <c r="C62" s="14">
        <v>6.0</v>
      </c>
      <c r="D62" s="14">
        <v>97.0</v>
      </c>
      <c r="E62" s="21">
        <v>2021.0</v>
      </c>
      <c r="F62" s="21">
        <v>6.0</v>
      </c>
      <c r="G62" s="21">
        <v>181.0</v>
      </c>
      <c r="H62" s="22">
        <v>2022.0</v>
      </c>
      <c r="I62" s="22">
        <v>6.0</v>
      </c>
      <c r="J62" s="22">
        <v>4722.0</v>
      </c>
      <c r="K62" s="19">
        <f t="shared" si="12"/>
        <v>5000</v>
      </c>
      <c r="L62" s="16">
        <f t="shared" si="13"/>
        <v>0.04830124521</v>
      </c>
      <c r="M62" s="16">
        <f t="shared" si="14"/>
        <v>0.5796149425</v>
      </c>
    </row>
    <row r="63">
      <c r="B63" s="14">
        <v>2020.0</v>
      </c>
      <c r="C63" s="14">
        <v>7.0</v>
      </c>
      <c r="D63" s="14">
        <v>76.0</v>
      </c>
      <c r="E63" s="21">
        <v>2021.0</v>
      </c>
      <c r="F63" s="21">
        <v>7.0</v>
      </c>
      <c r="G63" s="21">
        <v>52.0</v>
      </c>
      <c r="H63" s="22">
        <v>2022.0</v>
      </c>
      <c r="I63" s="22">
        <v>7.0</v>
      </c>
      <c r="J63" s="22">
        <v>6087.0</v>
      </c>
      <c r="K63" s="19">
        <f t="shared" si="12"/>
        <v>6215</v>
      </c>
      <c r="L63" s="16">
        <f t="shared" si="13"/>
        <v>0.06003844779</v>
      </c>
      <c r="M63" s="16">
        <f t="shared" si="14"/>
        <v>0.7204613735</v>
      </c>
    </row>
    <row r="64">
      <c r="B64" s="14">
        <v>2020.0</v>
      </c>
      <c r="C64" s="14">
        <v>8.0</v>
      </c>
      <c r="D64" s="14">
        <v>24.0</v>
      </c>
      <c r="E64" s="21">
        <v>2021.0</v>
      </c>
      <c r="F64" s="21">
        <v>8.0</v>
      </c>
      <c r="G64" s="21">
        <v>10.0</v>
      </c>
      <c r="H64" s="22">
        <v>2022.0</v>
      </c>
      <c r="I64" s="22">
        <v>8.0</v>
      </c>
      <c r="J64" s="22">
        <v>8386.0</v>
      </c>
      <c r="K64" s="19">
        <f t="shared" si="12"/>
        <v>8420</v>
      </c>
      <c r="L64" s="16">
        <f t="shared" si="13"/>
        <v>0.08133929693</v>
      </c>
      <c r="M64" s="16">
        <f t="shared" si="14"/>
        <v>0.9760715631</v>
      </c>
    </row>
    <row r="65">
      <c r="B65" s="14">
        <v>2020.0</v>
      </c>
      <c r="C65" s="14">
        <v>9.0</v>
      </c>
      <c r="D65" s="14">
        <v>20.0</v>
      </c>
      <c r="E65" s="21">
        <v>2021.0</v>
      </c>
      <c r="F65" s="21">
        <v>9.0</v>
      </c>
      <c r="G65" s="21">
        <v>2.0</v>
      </c>
      <c r="H65" s="22">
        <v>2022.0</v>
      </c>
      <c r="I65" s="22">
        <v>9.0</v>
      </c>
      <c r="J65" s="22">
        <v>9152.0</v>
      </c>
      <c r="K65" s="19">
        <f t="shared" si="12"/>
        <v>9174</v>
      </c>
      <c r="L65" s="16">
        <f t="shared" si="13"/>
        <v>0.0886231247</v>
      </c>
      <c r="M65" s="16">
        <f t="shared" si="14"/>
        <v>1.063477496</v>
      </c>
    </row>
    <row r="66">
      <c r="B66" s="14">
        <v>2020.0</v>
      </c>
      <c r="C66" s="14">
        <v>10.0</v>
      </c>
      <c r="D66" s="14">
        <v>37.0</v>
      </c>
      <c r="E66" s="21">
        <v>2021.0</v>
      </c>
      <c r="F66" s="21">
        <v>10.0</v>
      </c>
      <c r="G66" s="21">
        <v>37.0</v>
      </c>
      <c r="H66" s="22">
        <v>2022.0</v>
      </c>
      <c r="I66" s="22">
        <v>10.0</v>
      </c>
      <c r="J66" s="22">
        <v>9415.0</v>
      </c>
      <c r="K66" s="19">
        <f t="shared" si="12"/>
        <v>9489</v>
      </c>
      <c r="L66" s="16">
        <f t="shared" si="13"/>
        <v>0.09166610315</v>
      </c>
      <c r="M66" s="16">
        <f t="shared" si="14"/>
        <v>1.099993238</v>
      </c>
    </row>
    <row r="67">
      <c r="B67" s="14">
        <v>2020.0</v>
      </c>
      <c r="C67" s="14">
        <v>11.0</v>
      </c>
      <c r="D67" s="14">
        <v>69.0</v>
      </c>
      <c r="E67" s="21">
        <v>2021.0</v>
      </c>
      <c r="F67" s="21">
        <v>11.0</v>
      </c>
      <c r="G67" s="21">
        <v>0.0</v>
      </c>
      <c r="H67" s="22">
        <v>2022.0</v>
      </c>
      <c r="I67" s="22">
        <v>11.0</v>
      </c>
      <c r="J67" s="22">
        <v>9644.0</v>
      </c>
      <c r="K67" s="19">
        <f t="shared" si="12"/>
        <v>9713</v>
      </c>
      <c r="L67" s="16">
        <f t="shared" si="13"/>
        <v>0.09382999894</v>
      </c>
      <c r="M67" s="16">
        <f t="shared" si="14"/>
        <v>1.125959987</v>
      </c>
    </row>
    <row r="68">
      <c r="B68" s="14">
        <v>2020.0</v>
      </c>
      <c r="C68" s="14">
        <v>12.0</v>
      </c>
      <c r="D68" s="14">
        <v>85.0</v>
      </c>
      <c r="E68" s="21">
        <v>2021.0</v>
      </c>
      <c r="F68" s="21">
        <v>12.0</v>
      </c>
      <c r="G68" s="21">
        <v>0.0</v>
      </c>
      <c r="H68" s="22">
        <v>2022.0</v>
      </c>
      <c r="I68" s="22">
        <v>12.0</v>
      </c>
      <c r="J68" s="22">
        <v>14264.0</v>
      </c>
      <c r="K68" s="19">
        <f t="shared" si="12"/>
        <v>14349</v>
      </c>
      <c r="L68" s="16">
        <f t="shared" si="13"/>
        <v>0.1386149135</v>
      </c>
      <c r="M68" s="16">
        <f t="shared" si="14"/>
        <v>1.663378962</v>
      </c>
    </row>
    <row r="69">
      <c r="J69" s="2"/>
      <c r="K69" s="29">
        <f>SUM(K57:K68)</f>
        <v>103517</v>
      </c>
    </row>
    <row r="70">
      <c r="J70" s="2"/>
      <c r="K70" s="3"/>
    </row>
    <row r="71">
      <c r="J71" s="2"/>
      <c r="K71" s="3"/>
    </row>
    <row r="72">
      <c r="J72" s="2"/>
      <c r="K72" s="3"/>
    </row>
    <row r="73">
      <c r="J73" s="2"/>
      <c r="K73" s="3"/>
    </row>
    <row r="74">
      <c r="J74" s="2"/>
      <c r="K74" s="3"/>
    </row>
    <row r="75">
      <c r="J75" s="2"/>
      <c r="K75" s="3"/>
    </row>
    <row r="76">
      <c r="J76" s="2"/>
      <c r="K76" s="3"/>
    </row>
    <row r="77">
      <c r="J77" s="2"/>
      <c r="K77" s="3"/>
    </row>
    <row r="78">
      <c r="J78" s="2"/>
      <c r="K78" s="3"/>
    </row>
    <row r="79">
      <c r="J79" s="2"/>
      <c r="K79" s="3"/>
    </row>
    <row r="80">
      <c r="J80" s="2"/>
      <c r="K80" s="3"/>
    </row>
    <row r="81">
      <c r="J81" s="2"/>
      <c r="K81" s="3"/>
    </row>
    <row r="82">
      <c r="J82" s="2"/>
      <c r="K82" s="3"/>
    </row>
    <row r="83">
      <c r="J83" s="2"/>
      <c r="K83" s="3"/>
    </row>
    <row r="84">
      <c r="J84" s="2"/>
      <c r="K84" s="3"/>
    </row>
    <row r="85">
      <c r="J85" s="2"/>
      <c r="K85" s="3"/>
    </row>
    <row r="86">
      <c r="J86" s="2"/>
      <c r="K86" s="3"/>
    </row>
    <row r="87">
      <c r="J87" s="2"/>
      <c r="K87" s="3"/>
    </row>
    <row r="88">
      <c r="J88" s="2"/>
      <c r="K88" s="3"/>
    </row>
    <row r="89">
      <c r="J89" s="2"/>
      <c r="K89" s="3"/>
    </row>
    <row r="90">
      <c r="J90" s="2"/>
      <c r="K90" s="3"/>
    </row>
    <row r="91">
      <c r="J91" s="2"/>
      <c r="K91" s="3"/>
    </row>
    <row r="92">
      <c r="J92" s="2"/>
      <c r="K92" s="3"/>
    </row>
    <row r="93">
      <c r="J93" s="2"/>
      <c r="K93" s="3"/>
    </row>
    <row r="94">
      <c r="J94" s="2"/>
      <c r="K94" s="3"/>
    </row>
    <row r="95">
      <c r="J95" s="2"/>
      <c r="K95" s="3"/>
    </row>
    <row r="96">
      <c r="J96" s="2"/>
      <c r="K96" s="3"/>
    </row>
    <row r="97">
      <c r="J97" s="2"/>
      <c r="K97" s="3"/>
    </row>
    <row r="98">
      <c r="J98" s="2"/>
      <c r="K98" s="3"/>
    </row>
    <row r="99">
      <c r="J99" s="2"/>
      <c r="K99" s="3"/>
    </row>
    <row r="100">
      <c r="J100" s="2"/>
      <c r="K100" s="3"/>
    </row>
    <row r="101">
      <c r="J101" s="2"/>
      <c r="K101" s="3"/>
    </row>
    <row r="102">
      <c r="J102" s="2"/>
      <c r="K102" s="3"/>
    </row>
    <row r="103">
      <c r="J103" s="2"/>
      <c r="K103" s="3"/>
    </row>
    <row r="104">
      <c r="J104" s="2"/>
      <c r="K104" s="3"/>
    </row>
    <row r="105">
      <c r="J105" s="2"/>
      <c r="K105" s="3"/>
    </row>
    <row r="106">
      <c r="J106" s="2"/>
      <c r="K106" s="3"/>
    </row>
    <row r="107">
      <c r="J107" s="2"/>
      <c r="K107" s="3"/>
    </row>
    <row r="108">
      <c r="J108" s="2"/>
      <c r="K108" s="3"/>
    </row>
    <row r="109">
      <c r="J109" s="2"/>
      <c r="K109" s="3"/>
    </row>
    <row r="110">
      <c r="J110" s="2"/>
      <c r="K110" s="3"/>
    </row>
    <row r="111">
      <c r="J111" s="2"/>
      <c r="K111" s="3"/>
    </row>
    <row r="112">
      <c r="J112" s="2"/>
      <c r="K112" s="3"/>
    </row>
    <row r="113">
      <c r="J113" s="2"/>
      <c r="K113" s="3"/>
    </row>
    <row r="114">
      <c r="J114" s="2"/>
      <c r="K114" s="3"/>
    </row>
    <row r="115">
      <c r="J115" s="2"/>
      <c r="K115" s="3"/>
    </row>
    <row r="116">
      <c r="J116" s="2"/>
      <c r="K116" s="3"/>
    </row>
    <row r="117">
      <c r="J117" s="2"/>
      <c r="K117" s="3"/>
    </row>
    <row r="118">
      <c r="J118" s="2"/>
      <c r="K118" s="3"/>
    </row>
    <row r="119">
      <c r="J119" s="2"/>
      <c r="K119" s="3"/>
    </row>
    <row r="120">
      <c r="J120" s="2"/>
      <c r="K120" s="3"/>
    </row>
    <row r="121">
      <c r="J121" s="2"/>
      <c r="K121" s="3"/>
    </row>
    <row r="122">
      <c r="J122" s="2"/>
      <c r="K122" s="3"/>
    </row>
    <row r="123">
      <c r="J123" s="2"/>
      <c r="K123" s="3"/>
    </row>
    <row r="124">
      <c r="J124" s="2"/>
      <c r="K124" s="3"/>
    </row>
    <row r="125">
      <c r="J125" s="2"/>
      <c r="K125" s="3"/>
    </row>
    <row r="126">
      <c r="J126" s="2"/>
      <c r="K126" s="3"/>
    </row>
    <row r="127">
      <c r="J127" s="2"/>
      <c r="K127" s="3"/>
    </row>
    <row r="128">
      <c r="J128" s="2"/>
      <c r="K128" s="3"/>
    </row>
    <row r="129">
      <c r="J129" s="2"/>
      <c r="K129" s="3"/>
    </row>
    <row r="130">
      <c r="J130" s="2"/>
      <c r="K130" s="3"/>
    </row>
    <row r="131">
      <c r="J131" s="2"/>
      <c r="K131" s="3"/>
    </row>
    <row r="132">
      <c r="J132" s="2"/>
      <c r="K132" s="3"/>
    </row>
    <row r="133">
      <c r="J133" s="2"/>
      <c r="K133" s="3"/>
    </row>
    <row r="134">
      <c r="J134" s="2"/>
      <c r="K134" s="3"/>
    </row>
    <row r="135">
      <c r="J135" s="2"/>
      <c r="K135" s="3"/>
    </row>
    <row r="136">
      <c r="J136" s="2"/>
      <c r="K136" s="3"/>
    </row>
    <row r="137">
      <c r="J137" s="2"/>
      <c r="K137" s="3"/>
    </row>
    <row r="138">
      <c r="J138" s="2"/>
      <c r="K138" s="3"/>
    </row>
    <row r="139">
      <c r="J139" s="2"/>
      <c r="K139" s="3"/>
    </row>
    <row r="140">
      <c r="J140" s="2"/>
      <c r="K140" s="3"/>
    </row>
    <row r="141">
      <c r="J141" s="2"/>
      <c r="K141" s="3"/>
    </row>
    <row r="142">
      <c r="J142" s="2"/>
      <c r="K142" s="3"/>
    </row>
    <row r="143">
      <c r="J143" s="2"/>
      <c r="K143" s="3"/>
    </row>
    <row r="144">
      <c r="J144" s="2"/>
      <c r="K144" s="3"/>
    </row>
    <row r="145">
      <c r="J145" s="2"/>
      <c r="K145" s="3"/>
    </row>
    <row r="146">
      <c r="J146" s="2"/>
      <c r="K146" s="3"/>
    </row>
    <row r="147">
      <c r="J147" s="2"/>
      <c r="K147" s="3"/>
    </row>
    <row r="148">
      <c r="J148" s="2"/>
      <c r="K148" s="3"/>
    </row>
    <row r="149">
      <c r="J149" s="2"/>
      <c r="K149" s="3"/>
    </row>
    <row r="150">
      <c r="J150" s="2"/>
      <c r="K150" s="3"/>
    </row>
    <row r="151">
      <c r="J151" s="2"/>
      <c r="K151" s="3"/>
    </row>
    <row r="152">
      <c r="J152" s="2"/>
      <c r="K152" s="3"/>
    </row>
    <row r="153">
      <c r="J153" s="2"/>
      <c r="K153" s="3"/>
    </row>
    <row r="154">
      <c r="J154" s="2"/>
      <c r="K154" s="3"/>
    </row>
    <row r="155">
      <c r="J155" s="2"/>
      <c r="K155" s="3"/>
    </row>
    <row r="156">
      <c r="J156" s="2"/>
      <c r="K156" s="3"/>
    </row>
    <row r="157">
      <c r="J157" s="2"/>
      <c r="K157" s="3"/>
    </row>
    <row r="158">
      <c r="J158" s="2"/>
      <c r="K158" s="3"/>
    </row>
    <row r="159">
      <c r="J159" s="2"/>
      <c r="K159" s="3"/>
    </row>
    <row r="160">
      <c r="J160" s="2"/>
      <c r="K160" s="3"/>
    </row>
    <row r="161">
      <c r="J161" s="2"/>
      <c r="K161" s="3"/>
    </row>
    <row r="162">
      <c r="J162" s="2"/>
      <c r="K162" s="3"/>
    </row>
    <row r="163">
      <c r="J163" s="2"/>
      <c r="K163" s="3"/>
    </row>
    <row r="164">
      <c r="J164" s="2"/>
      <c r="K164" s="3"/>
    </row>
    <row r="165">
      <c r="J165" s="2"/>
      <c r="K165" s="3"/>
    </row>
    <row r="166">
      <c r="J166" s="2"/>
      <c r="K166" s="3"/>
    </row>
    <row r="167">
      <c r="J167" s="2"/>
      <c r="K167" s="3"/>
    </row>
    <row r="168">
      <c r="J168" s="2"/>
      <c r="K168" s="3"/>
    </row>
    <row r="169">
      <c r="J169" s="2"/>
      <c r="K169" s="3"/>
    </row>
    <row r="170">
      <c r="J170" s="2"/>
      <c r="K170" s="3"/>
    </row>
    <row r="171">
      <c r="J171" s="2"/>
      <c r="K171" s="3"/>
    </row>
    <row r="172">
      <c r="J172" s="2"/>
      <c r="K172" s="3"/>
    </row>
    <row r="173">
      <c r="J173" s="2"/>
      <c r="K173" s="3"/>
    </row>
    <row r="174">
      <c r="J174" s="2"/>
      <c r="K174" s="3"/>
    </row>
    <row r="175">
      <c r="J175" s="2"/>
      <c r="K175" s="3"/>
    </row>
    <row r="176">
      <c r="J176" s="2"/>
      <c r="K176" s="3"/>
    </row>
    <row r="177">
      <c r="J177" s="2"/>
      <c r="K177" s="3"/>
    </row>
    <row r="178">
      <c r="J178" s="2"/>
      <c r="K178" s="3"/>
    </row>
    <row r="179">
      <c r="J179" s="2"/>
      <c r="K179" s="3"/>
    </row>
    <row r="180">
      <c r="J180" s="2"/>
      <c r="K180" s="3"/>
    </row>
    <row r="181">
      <c r="J181" s="2"/>
      <c r="K181" s="3"/>
    </row>
    <row r="182">
      <c r="J182" s="2"/>
      <c r="K182" s="3"/>
    </row>
    <row r="183">
      <c r="J183" s="2"/>
      <c r="K183" s="3"/>
    </row>
    <row r="184">
      <c r="J184" s="2"/>
      <c r="K184" s="3"/>
    </row>
    <row r="185">
      <c r="J185" s="2"/>
      <c r="K185" s="3"/>
    </row>
    <row r="186">
      <c r="J186" s="2"/>
      <c r="K186" s="3"/>
    </row>
    <row r="187">
      <c r="J187" s="2"/>
      <c r="K187" s="3"/>
    </row>
    <row r="188">
      <c r="J188" s="2"/>
      <c r="K188" s="3"/>
    </row>
    <row r="189">
      <c r="J189" s="2"/>
      <c r="K189" s="3"/>
    </row>
    <row r="190">
      <c r="J190" s="2"/>
      <c r="K190" s="3"/>
    </row>
    <row r="191">
      <c r="J191" s="2"/>
      <c r="K191" s="3"/>
    </row>
    <row r="192">
      <c r="J192" s="2"/>
      <c r="K192" s="3"/>
    </row>
    <row r="193">
      <c r="J193" s="2"/>
      <c r="K193" s="3"/>
    </row>
    <row r="194">
      <c r="J194" s="2"/>
      <c r="K194" s="3"/>
    </row>
    <row r="195">
      <c r="J195" s="2"/>
      <c r="K195" s="3"/>
    </row>
    <row r="196">
      <c r="J196" s="2"/>
      <c r="K196" s="3"/>
    </row>
    <row r="197">
      <c r="J197" s="2"/>
      <c r="K197" s="3"/>
    </row>
    <row r="198">
      <c r="J198" s="2"/>
      <c r="K198" s="3"/>
    </row>
    <row r="199">
      <c r="J199" s="2"/>
      <c r="K199" s="3"/>
    </row>
    <row r="200">
      <c r="J200" s="2"/>
      <c r="K200" s="3"/>
    </row>
    <row r="201">
      <c r="J201" s="2"/>
      <c r="K201" s="3"/>
    </row>
    <row r="202">
      <c r="J202" s="2"/>
      <c r="K202" s="3"/>
    </row>
    <row r="203">
      <c r="J203" s="2"/>
      <c r="K203" s="3"/>
    </row>
    <row r="204">
      <c r="J204" s="2"/>
      <c r="K204" s="3"/>
    </row>
    <row r="205">
      <c r="J205" s="2"/>
      <c r="K205" s="3"/>
    </row>
    <row r="206">
      <c r="J206" s="2"/>
      <c r="K206" s="3"/>
    </row>
    <row r="207">
      <c r="J207" s="2"/>
      <c r="K207" s="3"/>
    </row>
    <row r="208">
      <c r="J208" s="2"/>
      <c r="K208" s="3"/>
    </row>
    <row r="209">
      <c r="J209" s="2"/>
      <c r="K209" s="3"/>
    </row>
    <row r="210">
      <c r="J210" s="2"/>
      <c r="K210" s="3"/>
    </row>
    <row r="211">
      <c r="J211" s="2"/>
      <c r="K211" s="3"/>
    </row>
    <row r="212">
      <c r="J212" s="2"/>
      <c r="K212" s="3"/>
    </row>
    <row r="213">
      <c r="J213" s="2"/>
      <c r="K213" s="3"/>
    </row>
    <row r="214">
      <c r="J214" s="2"/>
      <c r="K214" s="3"/>
    </row>
    <row r="215">
      <c r="J215" s="2"/>
      <c r="K215" s="3"/>
    </row>
    <row r="216">
      <c r="J216" s="2"/>
      <c r="K216" s="3"/>
    </row>
    <row r="217">
      <c r="J217" s="2"/>
      <c r="K217" s="3"/>
    </row>
    <row r="218">
      <c r="J218" s="2"/>
      <c r="K218" s="3"/>
    </row>
    <row r="219">
      <c r="J219" s="2"/>
      <c r="K219" s="3"/>
    </row>
    <row r="220">
      <c r="J220" s="2"/>
      <c r="K220" s="3"/>
    </row>
    <row r="221">
      <c r="J221" s="2"/>
      <c r="K221" s="3"/>
    </row>
    <row r="222">
      <c r="J222" s="2"/>
      <c r="K222" s="3"/>
    </row>
    <row r="223">
      <c r="J223" s="2"/>
      <c r="K223" s="3"/>
    </row>
    <row r="224">
      <c r="J224" s="2"/>
      <c r="K224" s="3"/>
    </row>
    <row r="225">
      <c r="J225" s="2"/>
      <c r="K225" s="3"/>
    </row>
    <row r="226">
      <c r="J226" s="2"/>
      <c r="K226" s="3"/>
    </row>
    <row r="227">
      <c r="J227" s="2"/>
      <c r="K227" s="3"/>
    </row>
    <row r="228">
      <c r="J228" s="2"/>
      <c r="K228" s="3"/>
    </row>
    <row r="229">
      <c r="J229" s="2"/>
      <c r="K229" s="3"/>
    </row>
    <row r="230">
      <c r="J230" s="2"/>
      <c r="K230" s="3"/>
    </row>
    <row r="231">
      <c r="J231" s="2"/>
      <c r="K231" s="3"/>
    </row>
    <row r="232">
      <c r="J232" s="2"/>
      <c r="K232" s="3"/>
    </row>
    <row r="233">
      <c r="J233" s="2"/>
      <c r="K233" s="3"/>
    </row>
    <row r="234">
      <c r="J234" s="2"/>
      <c r="K234" s="3"/>
    </row>
    <row r="235">
      <c r="J235" s="2"/>
      <c r="K235" s="3"/>
    </row>
    <row r="236">
      <c r="J236" s="2"/>
      <c r="K236" s="3"/>
    </row>
    <row r="237">
      <c r="J237" s="2"/>
      <c r="K237" s="3"/>
    </row>
    <row r="238">
      <c r="J238" s="2"/>
      <c r="K238" s="3"/>
    </row>
    <row r="239">
      <c r="J239" s="2"/>
      <c r="K239" s="3"/>
    </row>
    <row r="240">
      <c r="J240" s="2"/>
      <c r="K240" s="3"/>
    </row>
    <row r="241">
      <c r="J241" s="2"/>
      <c r="K241" s="3"/>
    </row>
    <row r="242">
      <c r="J242" s="2"/>
      <c r="K242" s="3"/>
    </row>
    <row r="243">
      <c r="J243" s="2"/>
      <c r="K243" s="3"/>
    </row>
    <row r="244">
      <c r="J244" s="2"/>
      <c r="K244" s="3"/>
    </row>
    <row r="245">
      <c r="J245" s="2"/>
      <c r="K245" s="3"/>
    </row>
    <row r="246">
      <c r="J246" s="2"/>
      <c r="K246" s="3"/>
    </row>
    <row r="247">
      <c r="J247" s="2"/>
      <c r="K247" s="3"/>
    </row>
    <row r="248">
      <c r="J248" s="2"/>
      <c r="K248" s="3"/>
    </row>
    <row r="249">
      <c r="J249" s="2"/>
      <c r="K249" s="3"/>
    </row>
    <row r="250">
      <c r="J250" s="2"/>
      <c r="K250" s="3"/>
    </row>
    <row r="251">
      <c r="J251" s="2"/>
      <c r="K251" s="3"/>
    </row>
    <row r="252">
      <c r="J252" s="2"/>
      <c r="K252" s="3"/>
    </row>
    <row r="253">
      <c r="J253" s="2"/>
      <c r="K253" s="3"/>
    </row>
    <row r="254">
      <c r="J254" s="2"/>
      <c r="K254" s="3"/>
    </row>
    <row r="255">
      <c r="J255" s="2"/>
      <c r="K255" s="3"/>
    </row>
    <row r="256">
      <c r="J256" s="2"/>
      <c r="K256" s="3"/>
    </row>
    <row r="257">
      <c r="J257" s="2"/>
      <c r="K257" s="3"/>
    </row>
    <row r="258">
      <c r="J258" s="2"/>
      <c r="K258" s="3"/>
    </row>
    <row r="259">
      <c r="J259" s="2"/>
      <c r="K259" s="3"/>
    </row>
    <row r="260">
      <c r="J260" s="2"/>
      <c r="K260" s="3"/>
    </row>
    <row r="261">
      <c r="J261" s="2"/>
      <c r="K261" s="3"/>
    </row>
    <row r="262">
      <c r="J262" s="2"/>
      <c r="K262" s="3"/>
    </row>
    <row r="263">
      <c r="J263" s="2"/>
      <c r="K263" s="3"/>
    </row>
    <row r="264">
      <c r="J264" s="2"/>
      <c r="K264" s="3"/>
    </row>
    <row r="265">
      <c r="J265" s="2"/>
      <c r="K265" s="3"/>
    </row>
    <row r="266">
      <c r="J266" s="2"/>
      <c r="K266" s="3"/>
    </row>
    <row r="267">
      <c r="J267" s="2"/>
      <c r="K267" s="3"/>
    </row>
    <row r="268">
      <c r="J268" s="2"/>
      <c r="K268" s="3"/>
    </row>
    <row r="269">
      <c r="J269" s="2"/>
      <c r="K269" s="3"/>
    </row>
    <row r="270">
      <c r="J270" s="2"/>
      <c r="K270" s="3"/>
    </row>
    <row r="271">
      <c r="J271" s="2"/>
      <c r="K271" s="3"/>
    </row>
    <row r="272">
      <c r="J272" s="2"/>
      <c r="K272" s="3"/>
    </row>
    <row r="273">
      <c r="J273" s="2"/>
      <c r="K273" s="3"/>
    </row>
    <row r="274">
      <c r="J274" s="2"/>
      <c r="K274" s="3"/>
    </row>
    <row r="275">
      <c r="J275" s="2"/>
      <c r="K275" s="3"/>
    </row>
    <row r="276">
      <c r="J276" s="2"/>
      <c r="K276" s="3"/>
    </row>
    <row r="277">
      <c r="J277" s="2"/>
      <c r="K277" s="3"/>
    </row>
    <row r="278">
      <c r="J278" s="2"/>
      <c r="K278" s="3"/>
    </row>
    <row r="279">
      <c r="J279" s="2"/>
      <c r="K279" s="3"/>
    </row>
    <row r="280">
      <c r="J280" s="2"/>
      <c r="K280" s="3"/>
    </row>
    <row r="281">
      <c r="J281" s="2"/>
      <c r="K281" s="3"/>
    </row>
    <row r="282">
      <c r="J282" s="2"/>
      <c r="K282" s="3"/>
    </row>
    <row r="283">
      <c r="J283" s="2"/>
      <c r="K283" s="3"/>
    </row>
    <row r="284">
      <c r="J284" s="2"/>
      <c r="K284" s="3"/>
    </row>
    <row r="285">
      <c r="J285" s="2"/>
      <c r="K285" s="3"/>
    </row>
    <row r="286">
      <c r="J286" s="2"/>
      <c r="K286" s="3"/>
    </row>
    <row r="287">
      <c r="J287" s="2"/>
      <c r="K287" s="3"/>
    </row>
    <row r="288">
      <c r="J288" s="2"/>
      <c r="K288" s="3"/>
    </row>
    <row r="289">
      <c r="J289" s="2"/>
      <c r="K289" s="3"/>
    </row>
    <row r="290">
      <c r="J290" s="2"/>
      <c r="K290" s="3"/>
    </row>
    <row r="291">
      <c r="J291" s="2"/>
      <c r="K291" s="3"/>
    </row>
    <row r="292">
      <c r="J292" s="2"/>
      <c r="K292" s="3"/>
    </row>
    <row r="293">
      <c r="J293" s="2"/>
      <c r="K293" s="3"/>
    </row>
    <row r="294">
      <c r="J294" s="2"/>
      <c r="K294" s="3"/>
    </row>
    <row r="295">
      <c r="J295" s="2"/>
      <c r="K295" s="3"/>
    </row>
    <row r="296">
      <c r="J296" s="2"/>
      <c r="K296" s="3"/>
    </row>
    <row r="297">
      <c r="J297" s="2"/>
      <c r="K297" s="3"/>
    </row>
    <row r="298">
      <c r="J298" s="2"/>
      <c r="K298" s="3"/>
    </row>
    <row r="299">
      <c r="J299" s="2"/>
      <c r="K299" s="3"/>
    </row>
    <row r="300">
      <c r="J300" s="2"/>
      <c r="K300" s="3"/>
    </row>
    <row r="301">
      <c r="J301" s="2"/>
      <c r="K301" s="3"/>
    </row>
    <row r="302">
      <c r="J302" s="2"/>
      <c r="K302" s="3"/>
    </row>
    <row r="303">
      <c r="J303" s="2"/>
      <c r="K303" s="3"/>
    </row>
    <row r="304">
      <c r="J304" s="2"/>
      <c r="K304" s="3"/>
    </row>
    <row r="305">
      <c r="J305" s="2"/>
      <c r="K305" s="3"/>
    </row>
    <row r="306">
      <c r="J306" s="2"/>
      <c r="K306" s="3"/>
    </row>
    <row r="307">
      <c r="J307" s="2"/>
      <c r="K307" s="3"/>
    </row>
    <row r="308">
      <c r="J308" s="2"/>
      <c r="K308" s="3"/>
    </row>
    <row r="309">
      <c r="J309" s="2"/>
      <c r="K309" s="3"/>
    </row>
    <row r="310">
      <c r="J310" s="2"/>
      <c r="K310" s="3"/>
    </row>
    <row r="311">
      <c r="J311" s="2"/>
      <c r="K311" s="3"/>
    </row>
    <row r="312">
      <c r="J312" s="2"/>
      <c r="K312" s="3"/>
    </row>
    <row r="313">
      <c r="J313" s="2"/>
      <c r="K313" s="3"/>
    </row>
    <row r="314">
      <c r="J314" s="2"/>
      <c r="K314" s="3"/>
    </row>
    <row r="315">
      <c r="J315" s="2"/>
      <c r="K315" s="3"/>
    </row>
    <row r="316">
      <c r="J316" s="2"/>
      <c r="K316" s="3"/>
    </row>
    <row r="317">
      <c r="J317" s="2"/>
      <c r="K317" s="3"/>
    </row>
    <row r="318">
      <c r="J318" s="2"/>
      <c r="K318" s="3"/>
    </row>
    <row r="319">
      <c r="J319" s="2"/>
      <c r="K319" s="3"/>
    </row>
    <row r="320">
      <c r="J320" s="2"/>
      <c r="K320" s="3"/>
    </row>
    <row r="321">
      <c r="J321" s="2"/>
      <c r="K321" s="3"/>
    </row>
    <row r="322">
      <c r="J322" s="2"/>
      <c r="K322" s="3"/>
    </row>
    <row r="323">
      <c r="J323" s="2"/>
      <c r="K323" s="3"/>
    </row>
    <row r="324">
      <c r="J324" s="2"/>
      <c r="K324" s="3"/>
    </row>
    <row r="325">
      <c r="J325" s="2"/>
      <c r="K325" s="3"/>
    </row>
    <row r="326">
      <c r="J326" s="2"/>
      <c r="K326" s="3"/>
    </row>
    <row r="327">
      <c r="J327" s="2"/>
      <c r="K327" s="3"/>
    </row>
    <row r="328">
      <c r="J328" s="2"/>
      <c r="K328" s="3"/>
    </row>
    <row r="329">
      <c r="J329" s="2"/>
      <c r="K329" s="3"/>
    </row>
    <row r="330">
      <c r="J330" s="2"/>
      <c r="K330" s="3"/>
    </row>
    <row r="331">
      <c r="J331" s="2"/>
      <c r="K331" s="3"/>
    </row>
    <row r="332">
      <c r="J332" s="2"/>
      <c r="K332" s="3"/>
    </row>
    <row r="333">
      <c r="J333" s="2"/>
      <c r="K333" s="3"/>
    </row>
    <row r="334">
      <c r="J334" s="2"/>
      <c r="K334" s="3"/>
    </row>
    <row r="335">
      <c r="J335" s="2"/>
      <c r="K335" s="3"/>
    </row>
    <row r="336">
      <c r="J336" s="2"/>
      <c r="K336" s="3"/>
    </row>
    <row r="337">
      <c r="J337" s="2"/>
      <c r="K337" s="3"/>
    </row>
    <row r="338">
      <c r="J338" s="2"/>
      <c r="K338" s="3"/>
    </row>
    <row r="339">
      <c r="J339" s="2"/>
      <c r="K339" s="3"/>
    </row>
    <row r="340">
      <c r="J340" s="2"/>
      <c r="K340" s="3"/>
    </row>
    <row r="341">
      <c r="J341" s="2"/>
      <c r="K341" s="3"/>
    </row>
    <row r="342">
      <c r="J342" s="2"/>
      <c r="K342" s="3"/>
    </row>
    <row r="343">
      <c r="J343" s="2"/>
      <c r="K343" s="3"/>
    </row>
    <row r="344">
      <c r="J344" s="2"/>
      <c r="K344" s="3"/>
    </row>
    <row r="345">
      <c r="J345" s="2"/>
      <c r="K345" s="3"/>
    </row>
    <row r="346">
      <c r="J346" s="2"/>
      <c r="K346" s="3"/>
    </row>
    <row r="347">
      <c r="J347" s="2"/>
      <c r="K347" s="3"/>
    </row>
    <row r="348">
      <c r="J348" s="2"/>
      <c r="K348" s="3"/>
    </row>
    <row r="349">
      <c r="J349" s="2"/>
      <c r="K349" s="3"/>
    </row>
    <row r="350">
      <c r="J350" s="2"/>
      <c r="K350" s="3"/>
    </row>
    <row r="351">
      <c r="J351" s="2"/>
      <c r="K351" s="3"/>
    </row>
    <row r="352">
      <c r="J352" s="2"/>
      <c r="K352" s="3"/>
    </row>
    <row r="353">
      <c r="J353" s="2"/>
      <c r="K353" s="3"/>
    </row>
    <row r="354">
      <c r="J354" s="2"/>
      <c r="K354" s="3"/>
    </row>
    <row r="355">
      <c r="J355" s="2"/>
      <c r="K355" s="3"/>
    </row>
    <row r="356">
      <c r="J356" s="2"/>
      <c r="K356" s="3"/>
    </row>
    <row r="357">
      <c r="J357" s="2"/>
      <c r="K357" s="3"/>
    </row>
    <row r="358">
      <c r="J358" s="2"/>
      <c r="K358" s="3"/>
    </row>
    <row r="359">
      <c r="J359" s="2"/>
      <c r="K359" s="3"/>
    </row>
    <row r="360">
      <c r="J360" s="2"/>
      <c r="K360" s="3"/>
    </row>
    <row r="361">
      <c r="J361" s="2"/>
      <c r="K361" s="3"/>
    </row>
    <row r="362">
      <c r="J362" s="2"/>
      <c r="K362" s="3"/>
    </row>
    <row r="363">
      <c r="J363" s="2"/>
      <c r="K363" s="3"/>
    </row>
    <row r="364">
      <c r="J364" s="2"/>
      <c r="K364" s="3"/>
    </row>
    <row r="365">
      <c r="J365" s="2"/>
      <c r="K365" s="3"/>
    </row>
    <row r="366">
      <c r="J366" s="2"/>
      <c r="K366" s="3"/>
    </row>
    <row r="367">
      <c r="J367" s="2"/>
      <c r="K367" s="3"/>
    </row>
    <row r="368">
      <c r="J368" s="2"/>
      <c r="K368" s="3"/>
    </row>
    <row r="369">
      <c r="J369" s="2"/>
      <c r="K369" s="3"/>
    </row>
    <row r="370">
      <c r="J370" s="2"/>
      <c r="K370" s="3"/>
    </row>
    <row r="371">
      <c r="J371" s="2"/>
      <c r="K371" s="3"/>
    </row>
    <row r="372">
      <c r="J372" s="2"/>
      <c r="K372" s="3"/>
    </row>
    <row r="373">
      <c r="J373" s="2"/>
      <c r="K373" s="3"/>
    </row>
    <row r="374">
      <c r="J374" s="2"/>
      <c r="K374" s="3"/>
    </row>
    <row r="375">
      <c r="J375" s="2"/>
      <c r="K375" s="3"/>
    </row>
    <row r="376">
      <c r="J376" s="2"/>
      <c r="K376" s="3"/>
    </row>
    <row r="377">
      <c r="J377" s="2"/>
      <c r="K377" s="3"/>
    </row>
    <row r="378">
      <c r="J378" s="2"/>
      <c r="K378" s="3"/>
    </row>
    <row r="379">
      <c r="J379" s="2"/>
      <c r="K379" s="3"/>
    </row>
    <row r="380">
      <c r="J380" s="2"/>
      <c r="K380" s="3"/>
    </row>
    <row r="381">
      <c r="J381" s="2"/>
      <c r="K381" s="3"/>
    </row>
    <row r="382">
      <c r="J382" s="2"/>
      <c r="K382" s="3"/>
    </row>
    <row r="383">
      <c r="J383" s="2"/>
      <c r="K383" s="3"/>
    </row>
    <row r="384">
      <c r="J384" s="2"/>
      <c r="K384" s="3"/>
    </row>
    <row r="385">
      <c r="J385" s="2"/>
      <c r="K385" s="3"/>
    </row>
    <row r="386">
      <c r="J386" s="2"/>
      <c r="K386" s="3"/>
    </row>
    <row r="387">
      <c r="J387" s="2"/>
      <c r="K387" s="3"/>
    </row>
    <row r="388">
      <c r="J388" s="2"/>
      <c r="K388" s="3"/>
    </row>
    <row r="389">
      <c r="J389" s="2"/>
      <c r="K389" s="3"/>
    </row>
    <row r="390">
      <c r="J390" s="2"/>
      <c r="K390" s="3"/>
    </row>
    <row r="391">
      <c r="J391" s="2"/>
      <c r="K391" s="3"/>
    </row>
    <row r="392">
      <c r="J392" s="2"/>
      <c r="K392" s="3"/>
    </row>
    <row r="393">
      <c r="J393" s="2"/>
      <c r="K393" s="3"/>
    </row>
    <row r="394">
      <c r="J394" s="2"/>
      <c r="K394" s="3"/>
    </row>
    <row r="395">
      <c r="J395" s="2"/>
      <c r="K395" s="3"/>
    </row>
    <row r="396">
      <c r="J396" s="2"/>
      <c r="K396" s="3"/>
    </row>
    <row r="397">
      <c r="J397" s="2"/>
      <c r="K397" s="3"/>
    </row>
    <row r="398">
      <c r="J398" s="2"/>
      <c r="K398" s="3"/>
    </row>
    <row r="399">
      <c r="J399" s="2"/>
      <c r="K399" s="3"/>
    </row>
    <row r="400">
      <c r="J400" s="2"/>
      <c r="K400" s="3"/>
    </row>
    <row r="401">
      <c r="J401" s="2"/>
      <c r="K401" s="3"/>
    </row>
    <row r="402">
      <c r="J402" s="2"/>
      <c r="K402" s="3"/>
    </row>
    <row r="403">
      <c r="J403" s="2"/>
      <c r="K403" s="3"/>
    </row>
    <row r="404">
      <c r="J404" s="2"/>
      <c r="K404" s="3"/>
    </row>
    <row r="405">
      <c r="J405" s="2"/>
      <c r="K405" s="3"/>
    </row>
    <row r="406">
      <c r="J406" s="2"/>
      <c r="K406" s="3"/>
    </row>
    <row r="407">
      <c r="J407" s="2"/>
      <c r="K407" s="3"/>
    </row>
    <row r="408">
      <c r="J408" s="2"/>
      <c r="K408" s="3"/>
    </row>
    <row r="409">
      <c r="J409" s="2"/>
      <c r="K409" s="3"/>
    </row>
    <row r="410">
      <c r="J410" s="2"/>
      <c r="K410" s="3"/>
    </row>
    <row r="411">
      <c r="J411" s="2"/>
      <c r="K411" s="3"/>
    </row>
    <row r="412">
      <c r="J412" s="2"/>
      <c r="K412" s="3"/>
    </row>
    <row r="413">
      <c r="J413" s="2"/>
      <c r="K413" s="3"/>
    </row>
    <row r="414">
      <c r="J414" s="2"/>
      <c r="K414" s="3"/>
    </row>
    <row r="415">
      <c r="J415" s="2"/>
      <c r="K415" s="3"/>
    </row>
    <row r="416">
      <c r="J416" s="2"/>
      <c r="K416" s="3"/>
    </row>
    <row r="417">
      <c r="J417" s="2"/>
      <c r="K417" s="3"/>
    </row>
    <row r="418">
      <c r="J418" s="2"/>
      <c r="K418" s="3"/>
    </row>
    <row r="419">
      <c r="J419" s="2"/>
      <c r="K419" s="3"/>
    </row>
    <row r="420">
      <c r="J420" s="2"/>
      <c r="K420" s="3"/>
    </row>
    <row r="421">
      <c r="J421" s="2"/>
      <c r="K421" s="3"/>
    </row>
    <row r="422">
      <c r="J422" s="2"/>
      <c r="K422" s="3"/>
    </row>
    <row r="423">
      <c r="J423" s="2"/>
      <c r="K423" s="3"/>
    </row>
    <row r="424">
      <c r="J424" s="2"/>
      <c r="K424" s="3"/>
    </row>
    <row r="425">
      <c r="J425" s="2"/>
      <c r="K425" s="3"/>
    </row>
    <row r="426">
      <c r="J426" s="2"/>
      <c r="K426" s="3"/>
    </row>
    <row r="427">
      <c r="J427" s="2"/>
      <c r="K427" s="3"/>
    </row>
    <row r="428">
      <c r="J428" s="2"/>
      <c r="K428" s="3"/>
    </row>
    <row r="429">
      <c r="J429" s="2"/>
      <c r="K429" s="3"/>
    </row>
    <row r="430">
      <c r="J430" s="2"/>
      <c r="K430" s="3"/>
    </row>
    <row r="431">
      <c r="J431" s="2"/>
      <c r="K431" s="3"/>
    </row>
    <row r="432">
      <c r="J432" s="2"/>
      <c r="K432" s="3"/>
    </row>
    <row r="433">
      <c r="J433" s="2"/>
      <c r="K433" s="3"/>
    </row>
    <row r="434">
      <c r="J434" s="2"/>
      <c r="K434" s="3"/>
    </row>
    <row r="435">
      <c r="J435" s="2"/>
      <c r="K435" s="3"/>
    </row>
    <row r="436">
      <c r="J436" s="2"/>
      <c r="K436" s="3"/>
    </row>
    <row r="437">
      <c r="J437" s="2"/>
      <c r="K437" s="3"/>
    </row>
    <row r="438">
      <c r="J438" s="2"/>
      <c r="K438" s="3"/>
    </row>
    <row r="439">
      <c r="J439" s="2"/>
      <c r="K439" s="3"/>
    </row>
    <row r="440">
      <c r="J440" s="2"/>
      <c r="K440" s="3"/>
    </row>
    <row r="441">
      <c r="J441" s="2"/>
      <c r="K441" s="3"/>
    </row>
    <row r="442">
      <c r="J442" s="2"/>
      <c r="K442" s="3"/>
    </row>
    <row r="443">
      <c r="J443" s="2"/>
      <c r="K443" s="3"/>
    </row>
    <row r="444">
      <c r="J444" s="2"/>
      <c r="K444" s="3"/>
    </row>
    <row r="445">
      <c r="J445" s="2"/>
      <c r="K445" s="3"/>
    </row>
    <row r="446">
      <c r="J446" s="2"/>
      <c r="K446" s="3"/>
    </row>
    <row r="447">
      <c r="J447" s="2"/>
      <c r="K447" s="3"/>
    </row>
    <row r="448">
      <c r="J448" s="2"/>
      <c r="K448" s="3"/>
    </row>
    <row r="449">
      <c r="J449" s="2"/>
      <c r="K449" s="3"/>
    </row>
    <row r="450">
      <c r="J450" s="2"/>
      <c r="K450" s="3"/>
    </row>
    <row r="451">
      <c r="J451" s="2"/>
      <c r="K451" s="3"/>
    </row>
    <row r="452">
      <c r="J452" s="2"/>
      <c r="K452" s="3"/>
    </row>
    <row r="453">
      <c r="J453" s="2"/>
      <c r="K453" s="3"/>
    </row>
    <row r="454">
      <c r="J454" s="2"/>
      <c r="K454" s="3"/>
    </row>
    <row r="455">
      <c r="J455" s="2"/>
      <c r="K455" s="3"/>
    </row>
    <row r="456">
      <c r="J456" s="2"/>
      <c r="K456" s="3"/>
    </row>
    <row r="457">
      <c r="J457" s="2"/>
      <c r="K457" s="3"/>
    </row>
    <row r="458">
      <c r="J458" s="2"/>
      <c r="K458" s="3"/>
    </row>
    <row r="459">
      <c r="J459" s="2"/>
      <c r="K459" s="3"/>
    </row>
    <row r="460">
      <c r="J460" s="2"/>
      <c r="K460" s="3"/>
    </row>
    <row r="461">
      <c r="J461" s="2"/>
      <c r="K461" s="3"/>
    </row>
    <row r="462">
      <c r="J462" s="2"/>
      <c r="K462" s="3"/>
    </row>
    <row r="463">
      <c r="J463" s="2"/>
      <c r="K463" s="3"/>
    </row>
    <row r="464">
      <c r="J464" s="2"/>
      <c r="K464" s="3"/>
    </row>
    <row r="465">
      <c r="J465" s="2"/>
      <c r="K465" s="3"/>
    </row>
    <row r="466">
      <c r="J466" s="2"/>
      <c r="K466" s="3"/>
    </row>
    <row r="467">
      <c r="J467" s="2"/>
      <c r="K467" s="3"/>
    </row>
    <row r="468">
      <c r="J468" s="2"/>
      <c r="K468" s="3"/>
    </row>
    <row r="469">
      <c r="J469" s="2"/>
      <c r="K469" s="3"/>
    </row>
    <row r="470">
      <c r="J470" s="2"/>
      <c r="K470" s="3"/>
    </row>
    <row r="471">
      <c r="J471" s="2"/>
      <c r="K471" s="3"/>
    </row>
    <row r="472">
      <c r="J472" s="2"/>
      <c r="K472" s="3"/>
    </row>
    <row r="473">
      <c r="J473" s="2"/>
      <c r="K473" s="3"/>
    </row>
    <row r="474">
      <c r="J474" s="2"/>
      <c r="K474" s="3"/>
    </row>
    <row r="475">
      <c r="J475" s="2"/>
      <c r="K475" s="3"/>
    </row>
    <row r="476">
      <c r="J476" s="2"/>
      <c r="K476" s="3"/>
    </row>
    <row r="477">
      <c r="J477" s="2"/>
      <c r="K477" s="3"/>
    </row>
    <row r="478">
      <c r="J478" s="2"/>
      <c r="K478" s="3"/>
    </row>
    <row r="479">
      <c r="J479" s="2"/>
      <c r="K479" s="3"/>
    </row>
    <row r="480">
      <c r="J480" s="2"/>
      <c r="K480" s="3"/>
    </row>
    <row r="481">
      <c r="J481" s="2"/>
      <c r="K481" s="3"/>
    </row>
    <row r="482">
      <c r="J482" s="2"/>
      <c r="K482" s="3"/>
    </row>
    <row r="483">
      <c r="J483" s="2"/>
      <c r="K483" s="3"/>
    </row>
    <row r="484">
      <c r="J484" s="2"/>
      <c r="K484" s="3"/>
    </row>
    <row r="485">
      <c r="J485" s="2"/>
      <c r="K485" s="3"/>
    </row>
    <row r="486">
      <c r="J486" s="2"/>
      <c r="K486" s="3"/>
    </row>
    <row r="487">
      <c r="J487" s="2"/>
      <c r="K487" s="3"/>
    </row>
    <row r="488">
      <c r="J488" s="2"/>
      <c r="K488" s="3"/>
    </row>
    <row r="489">
      <c r="J489" s="2"/>
      <c r="K489" s="3"/>
    </row>
    <row r="490">
      <c r="J490" s="2"/>
      <c r="K490" s="3"/>
    </row>
    <row r="491">
      <c r="J491" s="2"/>
      <c r="K491" s="3"/>
    </row>
    <row r="492">
      <c r="J492" s="2"/>
      <c r="K492" s="3"/>
    </row>
    <row r="493">
      <c r="J493" s="2"/>
      <c r="K493" s="3"/>
    </row>
    <row r="494">
      <c r="J494" s="2"/>
      <c r="K494" s="3"/>
    </row>
    <row r="495">
      <c r="J495" s="2"/>
      <c r="K495" s="3"/>
    </row>
    <row r="496">
      <c r="J496" s="2"/>
      <c r="K496" s="3"/>
    </row>
    <row r="497">
      <c r="J497" s="2"/>
      <c r="K497" s="3"/>
    </row>
    <row r="498">
      <c r="J498" s="2"/>
      <c r="K498" s="3"/>
    </row>
    <row r="499">
      <c r="J499" s="2"/>
      <c r="K499" s="3"/>
    </row>
    <row r="500">
      <c r="J500" s="2"/>
      <c r="K500" s="3"/>
    </row>
    <row r="501">
      <c r="J501" s="2"/>
      <c r="K501" s="3"/>
    </row>
    <row r="502">
      <c r="J502" s="2"/>
      <c r="K502" s="3"/>
    </row>
    <row r="503">
      <c r="J503" s="2"/>
      <c r="K503" s="3"/>
    </row>
    <row r="504">
      <c r="J504" s="2"/>
      <c r="K504" s="3"/>
    </row>
    <row r="505">
      <c r="J505" s="2"/>
      <c r="K505" s="3"/>
    </row>
    <row r="506">
      <c r="J506" s="2"/>
      <c r="K506" s="3"/>
    </row>
    <row r="507">
      <c r="J507" s="2"/>
      <c r="K507" s="3"/>
    </row>
    <row r="508">
      <c r="J508" s="2"/>
      <c r="K508" s="3"/>
    </row>
    <row r="509">
      <c r="J509" s="2"/>
      <c r="K509" s="3"/>
    </row>
    <row r="510">
      <c r="J510" s="2"/>
      <c r="K510" s="3"/>
    </row>
    <row r="511">
      <c r="J511" s="2"/>
      <c r="K511" s="3"/>
    </row>
    <row r="512">
      <c r="J512" s="2"/>
      <c r="K512" s="3"/>
    </row>
    <row r="513">
      <c r="J513" s="2"/>
      <c r="K513" s="3"/>
    </row>
    <row r="514">
      <c r="J514" s="2"/>
      <c r="K514" s="3"/>
    </row>
    <row r="515">
      <c r="J515" s="2"/>
      <c r="K515" s="3"/>
    </row>
    <row r="516">
      <c r="J516" s="2"/>
      <c r="K516" s="3"/>
    </row>
    <row r="517">
      <c r="J517" s="2"/>
      <c r="K517" s="3"/>
    </row>
    <row r="518">
      <c r="J518" s="2"/>
      <c r="K518" s="3"/>
    </row>
    <row r="519">
      <c r="J519" s="2"/>
      <c r="K519" s="3"/>
    </row>
    <row r="520">
      <c r="J520" s="2"/>
      <c r="K520" s="3"/>
    </row>
    <row r="521">
      <c r="J521" s="2"/>
      <c r="K521" s="3"/>
    </row>
    <row r="522">
      <c r="J522" s="2"/>
      <c r="K522" s="3"/>
    </row>
    <row r="523">
      <c r="J523" s="2"/>
      <c r="K523" s="3"/>
    </row>
    <row r="524">
      <c r="J524" s="2"/>
      <c r="K524" s="3"/>
    </row>
    <row r="525">
      <c r="J525" s="2"/>
      <c r="K525" s="3"/>
    </row>
    <row r="526">
      <c r="J526" s="2"/>
      <c r="K526" s="3"/>
    </row>
    <row r="527">
      <c r="J527" s="2"/>
      <c r="K527" s="3"/>
    </row>
    <row r="528">
      <c r="J528" s="2"/>
      <c r="K528" s="3"/>
    </row>
    <row r="529">
      <c r="J529" s="2"/>
      <c r="K529" s="3"/>
    </row>
    <row r="530">
      <c r="J530" s="2"/>
      <c r="K530" s="3"/>
    </row>
    <row r="531">
      <c r="J531" s="2"/>
      <c r="K531" s="3"/>
    </row>
    <row r="532">
      <c r="J532" s="2"/>
      <c r="K532" s="3"/>
    </row>
    <row r="533">
      <c r="J533" s="2"/>
      <c r="K533" s="3"/>
    </row>
    <row r="534">
      <c r="J534" s="2"/>
      <c r="K534" s="3"/>
    </row>
    <row r="535">
      <c r="J535" s="2"/>
      <c r="K535" s="3"/>
    </row>
    <row r="536">
      <c r="J536" s="2"/>
      <c r="K536" s="3"/>
    </row>
    <row r="537">
      <c r="J537" s="2"/>
      <c r="K537" s="3"/>
    </row>
    <row r="538">
      <c r="J538" s="2"/>
      <c r="K538" s="3"/>
    </row>
    <row r="539">
      <c r="J539" s="2"/>
      <c r="K539" s="3"/>
    </row>
    <row r="540">
      <c r="J540" s="2"/>
      <c r="K540" s="3"/>
    </row>
    <row r="541">
      <c r="J541" s="2"/>
      <c r="K541" s="3"/>
    </row>
    <row r="542">
      <c r="J542" s="2"/>
      <c r="K542" s="3"/>
    </row>
    <row r="543">
      <c r="J543" s="2"/>
      <c r="K543" s="3"/>
    </row>
    <row r="544">
      <c r="J544" s="2"/>
      <c r="K544" s="3"/>
    </row>
    <row r="545">
      <c r="J545" s="2"/>
      <c r="K545" s="3"/>
    </row>
    <row r="546">
      <c r="J546" s="2"/>
      <c r="K546" s="3"/>
    </row>
    <row r="547">
      <c r="J547" s="2"/>
      <c r="K547" s="3"/>
    </row>
    <row r="548">
      <c r="J548" s="2"/>
      <c r="K548" s="3"/>
    </row>
    <row r="549">
      <c r="J549" s="2"/>
      <c r="K549" s="3"/>
    </row>
    <row r="550">
      <c r="J550" s="2"/>
      <c r="K550" s="3"/>
    </row>
    <row r="551">
      <c r="J551" s="2"/>
      <c r="K551" s="3"/>
    </row>
    <row r="552">
      <c r="J552" s="2"/>
      <c r="K552" s="3"/>
    </row>
    <row r="553">
      <c r="J553" s="2"/>
      <c r="K553" s="3"/>
    </row>
    <row r="554">
      <c r="J554" s="2"/>
      <c r="K554" s="3"/>
    </row>
    <row r="555">
      <c r="J555" s="2"/>
      <c r="K555" s="3"/>
    </row>
    <row r="556">
      <c r="J556" s="2"/>
      <c r="K556" s="3"/>
    </row>
    <row r="557">
      <c r="J557" s="2"/>
      <c r="K557" s="3"/>
    </row>
    <row r="558">
      <c r="J558" s="2"/>
      <c r="K558" s="3"/>
    </row>
    <row r="559">
      <c r="J559" s="2"/>
      <c r="K559" s="3"/>
    </row>
    <row r="560">
      <c r="J560" s="2"/>
      <c r="K560" s="3"/>
    </row>
    <row r="561">
      <c r="J561" s="2"/>
      <c r="K561" s="3"/>
    </row>
    <row r="562">
      <c r="J562" s="2"/>
      <c r="K562" s="3"/>
    </row>
    <row r="563">
      <c r="J563" s="2"/>
      <c r="K563" s="3"/>
    </row>
    <row r="564">
      <c r="J564" s="2"/>
      <c r="K564" s="3"/>
    </row>
    <row r="565">
      <c r="J565" s="2"/>
      <c r="K565" s="3"/>
    </row>
    <row r="566">
      <c r="J566" s="2"/>
      <c r="K566" s="3"/>
    </row>
    <row r="567">
      <c r="J567" s="2"/>
      <c r="K567" s="3"/>
    </row>
    <row r="568">
      <c r="J568" s="2"/>
      <c r="K568" s="3"/>
    </row>
    <row r="569">
      <c r="J569" s="2"/>
      <c r="K569" s="3"/>
    </row>
    <row r="570">
      <c r="J570" s="2"/>
      <c r="K570" s="3"/>
    </row>
    <row r="571">
      <c r="J571" s="2"/>
      <c r="K571" s="3"/>
    </row>
    <row r="572">
      <c r="J572" s="2"/>
      <c r="K572" s="3"/>
    </row>
    <row r="573">
      <c r="J573" s="2"/>
      <c r="K573" s="3"/>
    </row>
    <row r="574">
      <c r="J574" s="2"/>
      <c r="K574" s="3"/>
    </row>
    <row r="575">
      <c r="J575" s="2"/>
      <c r="K575" s="3"/>
    </row>
    <row r="576">
      <c r="J576" s="2"/>
      <c r="K576" s="3"/>
    </row>
    <row r="577">
      <c r="J577" s="2"/>
      <c r="K577" s="3"/>
    </row>
    <row r="578">
      <c r="J578" s="2"/>
      <c r="K578" s="3"/>
    </row>
    <row r="579">
      <c r="J579" s="2"/>
      <c r="K579" s="3"/>
    </row>
    <row r="580">
      <c r="J580" s="2"/>
      <c r="K580" s="3"/>
    </row>
    <row r="581">
      <c r="J581" s="2"/>
      <c r="K581" s="3"/>
    </row>
    <row r="582">
      <c r="J582" s="2"/>
      <c r="K582" s="3"/>
    </row>
    <row r="583">
      <c r="J583" s="2"/>
      <c r="K583" s="3"/>
    </row>
    <row r="584">
      <c r="J584" s="2"/>
      <c r="K584" s="3"/>
    </row>
    <row r="585">
      <c r="J585" s="2"/>
      <c r="K585" s="3"/>
    </row>
    <row r="586">
      <c r="J586" s="2"/>
      <c r="K586" s="3"/>
    </row>
    <row r="587">
      <c r="J587" s="2"/>
      <c r="K587" s="3"/>
    </row>
    <row r="588">
      <c r="J588" s="2"/>
      <c r="K588" s="3"/>
    </row>
    <row r="589">
      <c r="J589" s="2"/>
      <c r="K589" s="3"/>
    </row>
    <row r="590">
      <c r="J590" s="2"/>
      <c r="K590" s="3"/>
    </row>
    <row r="591">
      <c r="J591" s="2"/>
      <c r="K591" s="3"/>
    </row>
    <row r="592">
      <c r="J592" s="2"/>
      <c r="K592" s="3"/>
    </row>
    <row r="593">
      <c r="J593" s="2"/>
      <c r="K593" s="3"/>
    </row>
    <row r="594">
      <c r="J594" s="2"/>
      <c r="K594" s="3"/>
    </row>
    <row r="595">
      <c r="J595" s="2"/>
      <c r="K595" s="3"/>
    </row>
    <row r="596">
      <c r="J596" s="2"/>
      <c r="K596" s="3"/>
    </row>
    <row r="597">
      <c r="J597" s="2"/>
      <c r="K597" s="3"/>
    </row>
    <row r="598">
      <c r="J598" s="2"/>
      <c r="K598" s="3"/>
    </row>
    <row r="599">
      <c r="J599" s="2"/>
      <c r="K599" s="3"/>
    </row>
    <row r="600">
      <c r="J600" s="2"/>
      <c r="K600" s="3"/>
    </row>
    <row r="601">
      <c r="J601" s="2"/>
      <c r="K601" s="3"/>
    </row>
    <row r="602">
      <c r="J602" s="2"/>
      <c r="K602" s="3"/>
    </row>
    <row r="603">
      <c r="J603" s="2"/>
      <c r="K603" s="3"/>
    </row>
    <row r="604">
      <c r="J604" s="2"/>
      <c r="K604" s="3"/>
    </row>
    <row r="605">
      <c r="J605" s="2"/>
      <c r="K605" s="3"/>
    </row>
    <row r="606">
      <c r="J606" s="2"/>
      <c r="K606" s="3"/>
    </row>
    <row r="607">
      <c r="J607" s="2"/>
      <c r="K607" s="3"/>
    </row>
    <row r="608">
      <c r="J608" s="2"/>
      <c r="K608" s="3"/>
    </row>
    <row r="609">
      <c r="J609" s="2"/>
      <c r="K609" s="3"/>
    </row>
    <row r="610">
      <c r="J610" s="2"/>
      <c r="K610" s="3"/>
    </row>
    <row r="611">
      <c r="J611" s="2"/>
      <c r="K611" s="3"/>
    </row>
    <row r="612">
      <c r="J612" s="2"/>
      <c r="K612" s="3"/>
    </row>
    <row r="613">
      <c r="J613" s="2"/>
      <c r="K613" s="3"/>
    </row>
    <row r="614">
      <c r="J614" s="2"/>
      <c r="K614" s="3"/>
    </row>
    <row r="615">
      <c r="J615" s="2"/>
      <c r="K615" s="3"/>
    </row>
    <row r="616">
      <c r="J616" s="2"/>
      <c r="K616" s="3"/>
    </row>
    <row r="617">
      <c r="J617" s="2"/>
      <c r="K617" s="3"/>
    </row>
    <row r="618">
      <c r="J618" s="2"/>
      <c r="K618" s="3"/>
    </row>
    <row r="619">
      <c r="J619" s="2"/>
      <c r="K619" s="3"/>
    </row>
    <row r="620">
      <c r="J620" s="2"/>
      <c r="K620" s="3"/>
    </row>
    <row r="621">
      <c r="J621" s="2"/>
      <c r="K621" s="3"/>
    </row>
    <row r="622">
      <c r="J622" s="2"/>
      <c r="K622" s="3"/>
    </row>
    <row r="623">
      <c r="J623" s="2"/>
      <c r="K623" s="3"/>
    </row>
    <row r="624">
      <c r="J624" s="2"/>
      <c r="K624" s="3"/>
    </row>
    <row r="625">
      <c r="J625" s="2"/>
      <c r="K625" s="3"/>
    </row>
    <row r="626">
      <c r="J626" s="2"/>
      <c r="K626" s="3"/>
    </row>
    <row r="627">
      <c r="J627" s="2"/>
      <c r="K627" s="3"/>
    </row>
    <row r="628">
      <c r="J628" s="2"/>
      <c r="K628" s="3"/>
    </row>
    <row r="629">
      <c r="J629" s="2"/>
      <c r="K629" s="3"/>
    </row>
    <row r="630">
      <c r="J630" s="2"/>
      <c r="K630" s="3"/>
    </row>
    <row r="631">
      <c r="J631" s="2"/>
      <c r="K631" s="3"/>
    </row>
    <row r="632">
      <c r="J632" s="2"/>
      <c r="K632" s="3"/>
    </row>
    <row r="633">
      <c r="J633" s="2"/>
      <c r="K633" s="3"/>
    </row>
    <row r="634">
      <c r="J634" s="2"/>
      <c r="K634" s="3"/>
    </row>
    <row r="635">
      <c r="J635" s="2"/>
      <c r="K635" s="3"/>
    </row>
    <row r="636">
      <c r="J636" s="2"/>
      <c r="K636" s="3"/>
    </row>
    <row r="637">
      <c r="J637" s="2"/>
      <c r="K637" s="3"/>
    </row>
    <row r="638">
      <c r="J638" s="2"/>
      <c r="K638" s="3"/>
    </row>
    <row r="639">
      <c r="J639" s="2"/>
      <c r="K639" s="3"/>
    </row>
    <row r="640">
      <c r="J640" s="2"/>
      <c r="K640" s="3"/>
    </row>
    <row r="641">
      <c r="J641" s="2"/>
      <c r="K641" s="3"/>
    </row>
    <row r="642">
      <c r="J642" s="2"/>
      <c r="K642" s="3"/>
    </row>
    <row r="643">
      <c r="J643" s="2"/>
      <c r="K643" s="3"/>
    </row>
    <row r="644">
      <c r="J644" s="2"/>
      <c r="K644" s="3"/>
    </row>
    <row r="645">
      <c r="J645" s="2"/>
      <c r="K645" s="3"/>
    </row>
    <row r="646">
      <c r="J646" s="2"/>
      <c r="K646" s="3"/>
    </row>
    <row r="647">
      <c r="J647" s="2"/>
      <c r="K647" s="3"/>
    </row>
    <row r="648">
      <c r="J648" s="2"/>
      <c r="K648" s="3"/>
    </row>
    <row r="649">
      <c r="J649" s="2"/>
      <c r="K649" s="3"/>
    </row>
    <row r="650">
      <c r="J650" s="2"/>
      <c r="K650" s="3"/>
    </row>
    <row r="651">
      <c r="J651" s="2"/>
      <c r="K651" s="3"/>
    </row>
    <row r="652">
      <c r="J652" s="2"/>
      <c r="K652" s="3"/>
    </row>
    <row r="653">
      <c r="J653" s="2"/>
      <c r="K653" s="3"/>
    </row>
    <row r="654">
      <c r="J654" s="2"/>
      <c r="K654" s="3"/>
    </row>
    <row r="655">
      <c r="J655" s="2"/>
      <c r="K655" s="3"/>
    </row>
    <row r="656">
      <c r="J656" s="2"/>
      <c r="K656" s="3"/>
    </row>
    <row r="657">
      <c r="J657" s="2"/>
      <c r="K657" s="3"/>
    </row>
    <row r="658">
      <c r="J658" s="2"/>
      <c r="K658" s="3"/>
    </row>
    <row r="659">
      <c r="J659" s="2"/>
      <c r="K659" s="3"/>
    </row>
    <row r="660">
      <c r="J660" s="2"/>
      <c r="K660" s="3"/>
    </row>
    <row r="661">
      <c r="J661" s="2"/>
      <c r="K661" s="3"/>
    </row>
    <row r="662">
      <c r="J662" s="2"/>
      <c r="K662" s="3"/>
    </row>
    <row r="663">
      <c r="J663" s="2"/>
      <c r="K663" s="3"/>
    </row>
    <row r="664">
      <c r="J664" s="2"/>
      <c r="K664" s="3"/>
    </row>
    <row r="665">
      <c r="J665" s="2"/>
      <c r="K665" s="3"/>
    </row>
    <row r="666">
      <c r="J666" s="2"/>
      <c r="K666" s="3"/>
    </row>
    <row r="667">
      <c r="J667" s="2"/>
      <c r="K667" s="3"/>
    </row>
    <row r="668">
      <c r="J668" s="2"/>
      <c r="K668" s="3"/>
    </row>
    <row r="669">
      <c r="J669" s="2"/>
      <c r="K669" s="3"/>
    </row>
    <row r="670">
      <c r="J670" s="2"/>
      <c r="K670" s="3"/>
    </row>
    <row r="671">
      <c r="J671" s="2"/>
      <c r="K671" s="3"/>
    </row>
    <row r="672">
      <c r="J672" s="2"/>
      <c r="K672" s="3"/>
    </row>
    <row r="673">
      <c r="J673" s="2"/>
      <c r="K673" s="3"/>
    </row>
    <row r="674">
      <c r="J674" s="2"/>
      <c r="K674" s="3"/>
    </row>
    <row r="675">
      <c r="J675" s="2"/>
      <c r="K675" s="3"/>
    </row>
    <row r="676">
      <c r="J676" s="2"/>
      <c r="K676" s="3"/>
    </row>
    <row r="677">
      <c r="J677" s="2"/>
      <c r="K677" s="3"/>
    </row>
    <row r="678">
      <c r="J678" s="2"/>
      <c r="K678" s="3"/>
    </row>
    <row r="679">
      <c r="J679" s="2"/>
      <c r="K679" s="3"/>
    </row>
    <row r="680">
      <c r="J680" s="2"/>
      <c r="K680" s="3"/>
    </row>
    <row r="681">
      <c r="J681" s="2"/>
      <c r="K681" s="3"/>
    </row>
    <row r="682">
      <c r="J682" s="2"/>
      <c r="K682" s="3"/>
    </row>
    <row r="683">
      <c r="J683" s="2"/>
      <c r="K683" s="3"/>
    </row>
    <row r="684">
      <c r="J684" s="2"/>
      <c r="K684" s="3"/>
    </row>
    <row r="685">
      <c r="J685" s="2"/>
      <c r="K685" s="3"/>
    </row>
    <row r="686">
      <c r="J686" s="2"/>
      <c r="K686" s="3"/>
    </row>
    <row r="687">
      <c r="J687" s="2"/>
      <c r="K687" s="3"/>
    </row>
    <row r="688">
      <c r="J688" s="2"/>
      <c r="K688" s="3"/>
    </row>
    <row r="689">
      <c r="J689" s="2"/>
      <c r="K689" s="3"/>
    </row>
    <row r="690">
      <c r="J690" s="2"/>
      <c r="K690" s="3"/>
    </row>
    <row r="691">
      <c r="J691" s="2"/>
      <c r="K691" s="3"/>
    </row>
    <row r="692">
      <c r="J692" s="2"/>
      <c r="K692" s="3"/>
    </row>
    <row r="693">
      <c r="J693" s="2"/>
      <c r="K693" s="3"/>
    </row>
    <row r="694">
      <c r="J694" s="2"/>
      <c r="K694" s="3"/>
    </row>
    <row r="695">
      <c r="J695" s="2"/>
      <c r="K695" s="3"/>
    </row>
    <row r="696">
      <c r="J696" s="2"/>
      <c r="K696" s="3"/>
    </row>
    <row r="697">
      <c r="J697" s="2"/>
      <c r="K697" s="3"/>
    </row>
    <row r="698">
      <c r="J698" s="2"/>
      <c r="K698" s="3"/>
    </row>
    <row r="699">
      <c r="J699" s="2"/>
      <c r="K699" s="3"/>
    </row>
    <row r="700">
      <c r="J700" s="2"/>
      <c r="K700" s="3"/>
    </row>
    <row r="701">
      <c r="J701" s="2"/>
      <c r="K701" s="3"/>
    </row>
    <row r="702">
      <c r="J702" s="2"/>
      <c r="K702" s="3"/>
    </row>
    <row r="703">
      <c r="J703" s="2"/>
      <c r="K703" s="3"/>
    </row>
    <row r="704">
      <c r="J704" s="2"/>
      <c r="K704" s="3"/>
    </row>
    <row r="705">
      <c r="J705" s="2"/>
      <c r="K705" s="3"/>
    </row>
    <row r="706">
      <c r="J706" s="2"/>
      <c r="K706" s="3"/>
    </row>
    <row r="707">
      <c r="J707" s="2"/>
      <c r="K707" s="3"/>
    </row>
    <row r="708">
      <c r="J708" s="2"/>
      <c r="K708" s="3"/>
    </row>
    <row r="709">
      <c r="J709" s="2"/>
      <c r="K709" s="3"/>
    </row>
    <row r="710">
      <c r="J710" s="2"/>
      <c r="K710" s="3"/>
    </row>
    <row r="711">
      <c r="J711" s="2"/>
      <c r="K711" s="3"/>
    </row>
    <row r="712">
      <c r="J712" s="2"/>
      <c r="K712" s="3"/>
    </row>
    <row r="713">
      <c r="J713" s="2"/>
      <c r="K713" s="3"/>
    </row>
    <row r="714">
      <c r="J714" s="2"/>
      <c r="K714" s="3"/>
    </row>
    <row r="715">
      <c r="J715" s="2"/>
      <c r="K715" s="3"/>
    </row>
    <row r="716">
      <c r="J716" s="2"/>
      <c r="K716" s="3"/>
    </row>
    <row r="717">
      <c r="J717" s="2"/>
      <c r="K717" s="3"/>
    </row>
    <row r="718">
      <c r="J718" s="2"/>
      <c r="K718" s="3"/>
    </row>
    <row r="719">
      <c r="J719" s="2"/>
      <c r="K719" s="3"/>
    </row>
    <row r="720">
      <c r="J720" s="2"/>
      <c r="K720" s="3"/>
    </row>
    <row r="721">
      <c r="J721" s="2"/>
      <c r="K721" s="3"/>
    </row>
    <row r="722">
      <c r="J722" s="2"/>
      <c r="K722" s="3"/>
    </row>
    <row r="723">
      <c r="J723" s="2"/>
      <c r="K723" s="3"/>
    </row>
    <row r="724">
      <c r="J724" s="2"/>
      <c r="K724" s="3"/>
    </row>
    <row r="725">
      <c r="J725" s="2"/>
      <c r="K725" s="3"/>
    </row>
    <row r="726">
      <c r="J726" s="2"/>
      <c r="K726" s="3"/>
    </row>
    <row r="727">
      <c r="J727" s="2"/>
      <c r="K727" s="3"/>
    </row>
    <row r="728">
      <c r="J728" s="2"/>
      <c r="K728" s="3"/>
    </row>
    <row r="729">
      <c r="J729" s="2"/>
      <c r="K729" s="3"/>
    </row>
    <row r="730">
      <c r="J730" s="2"/>
      <c r="K730" s="3"/>
    </row>
    <row r="731">
      <c r="J731" s="2"/>
      <c r="K731" s="3"/>
    </row>
    <row r="732">
      <c r="J732" s="2"/>
      <c r="K732" s="3"/>
    </row>
    <row r="733">
      <c r="J733" s="2"/>
      <c r="K733" s="3"/>
    </row>
    <row r="734">
      <c r="J734" s="2"/>
      <c r="K734" s="3"/>
    </row>
    <row r="735">
      <c r="J735" s="2"/>
      <c r="K735" s="3"/>
    </row>
    <row r="736">
      <c r="J736" s="2"/>
      <c r="K736" s="3"/>
    </row>
    <row r="737">
      <c r="J737" s="2"/>
      <c r="K737" s="3"/>
    </row>
    <row r="738">
      <c r="J738" s="2"/>
      <c r="K738" s="3"/>
    </row>
    <row r="739">
      <c r="J739" s="2"/>
      <c r="K739" s="3"/>
    </row>
    <row r="740">
      <c r="J740" s="2"/>
      <c r="K740" s="3"/>
    </row>
    <row r="741">
      <c r="J741" s="2"/>
      <c r="K741" s="3"/>
    </row>
    <row r="742">
      <c r="J742" s="2"/>
      <c r="K742" s="3"/>
    </row>
    <row r="743">
      <c r="J743" s="2"/>
      <c r="K743" s="3"/>
    </row>
    <row r="744">
      <c r="J744" s="2"/>
      <c r="K744" s="3"/>
    </row>
    <row r="745">
      <c r="J745" s="2"/>
      <c r="K745" s="3"/>
    </row>
    <row r="746">
      <c r="J746" s="2"/>
      <c r="K746" s="3"/>
    </row>
    <row r="747">
      <c r="J747" s="2"/>
      <c r="K747" s="3"/>
    </row>
    <row r="748">
      <c r="J748" s="2"/>
      <c r="K748" s="3"/>
    </row>
    <row r="749">
      <c r="J749" s="2"/>
      <c r="K749" s="3"/>
    </row>
    <row r="750">
      <c r="J750" s="2"/>
      <c r="K750" s="3"/>
    </row>
    <row r="751">
      <c r="J751" s="2"/>
      <c r="K751" s="3"/>
    </row>
    <row r="752">
      <c r="J752" s="2"/>
      <c r="K752" s="3"/>
    </row>
    <row r="753">
      <c r="J753" s="2"/>
      <c r="K753" s="3"/>
    </row>
    <row r="754">
      <c r="J754" s="2"/>
      <c r="K754" s="3"/>
    </row>
    <row r="755">
      <c r="J755" s="2"/>
      <c r="K755" s="3"/>
    </row>
    <row r="756">
      <c r="J756" s="2"/>
      <c r="K756" s="3"/>
    </row>
    <row r="757">
      <c r="J757" s="2"/>
      <c r="K757" s="3"/>
    </row>
    <row r="758">
      <c r="J758" s="2"/>
      <c r="K758" s="3"/>
    </row>
    <row r="759">
      <c r="J759" s="2"/>
      <c r="K759" s="3"/>
    </row>
    <row r="760">
      <c r="J760" s="2"/>
      <c r="K760" s="3"/>
    </row>
    <row r="761">
      <c r="J761" s="2"/>
      <c r="K761" s="3"/>
    </row>
    <row r="762">
      <c r="J762" s="2"/>
      <c r="K762" s="3"/>
    </row>
    <row r="763">
      <c r="J763" s="2"/>
      <c r="K763" s="3"/>
    </row>
    <row r="764">
      <c r="J764" s="2"/>
      <c r="K764" s="3"/>
    </row>
    <row r="765">
      <c r="J765" s="2"/>
      <c r="K765" s="3"/>
    </row>
    <row r="766">
      <c r="J766" s="2"/>
      <c r="K766" s="3"/>
    </row>
    <row r="767">
      <c r="J767" s="2"/>
      <c r="K767" s="3"/>
    </row>
    <row r="768">
      <c r="J768" s="2"/>
      <c r="K768" s="3"/>
    </row>
    <row r="769">
      <c r="J769" s="2"/>
      <c r="K769" s="3"/>
    </row>
    <row r="770">
      <c r="J770" s="2"/>
      <c r="K770" s="3"/>
    </row>
    <row r="771">
      <c r="J771" s="2"/>
      <c r="K771" s="3"/>
    </row>
    <row r="772">
      <c r="J772" s="2"/>
      <c r="K772" s="3"/>
    </row>
    <row r="773">
      <c r="J773" s="2"/>
      <c r="K773" s="3"/>
    </row>
    <row r="774">
      <c r="J774" s="2"/>
      <c r="K774" s="3"/>
    </row>
    <row r="775">
      <c r="J775" s="2"/>
      <c r="K775" s="3"/>
    </row>
    <row r="776">
      <c r="J776" s="2"/>
      <c r="K776" s="3"/>
    </row>
    <row r="777">
      <c r="J777" s="2"/>
      <c r="K777" s="3"/>
    </row>
    <row r="778">
      <c r="J778" s="2"/>
      <c r="K778" s="3"/>
    </row>
    <row r="779">
      <c r="J779" s="2"/>
      <c r="K779" s="3"/>
    </row>
    <row r="780">
      <c r="J780" s="2"/>
      <c r="K780" s="3"/>
    </row>
    <row r="781">
      <c r="J781" s="2"/>
      <c r="K781" s="3"/>
    </row>
    <row r="782">
      <c r="J782" s="2"/>
      <c r="K782" s="3"/>
    </row>
    <row r="783">
      <c r="J783" s="2"/>
      <c r="K783" s="3"/>
    </row>
    <row r="784">
      <c r="J784" s="2"/>
      <c r="K784" s="3"/>
    </row>
    <row r="785">
      <c r="J785" s="2"/>
      <c r="K785" s="3"/>
    </row>
    <row r="786">
      <c r="J786" s="2"/>
      <c r="K786" s="3"/>
    </row>
    <row r="787">
      <c r="J787" s="2"/>
      <c r="K787" s="3"/>
    </row>
    <row r="788">
      <c r="J788" s="2"/>
      <c r="K788" s="3"/>
    </row>
    <row r="789">
      <c r="J789" s="2"/>
      <c r="K789" s="3"/>
    </row>
    <row r="790">
      <c r="J790" s="2"/>
      <c r="K790" s="3"/>
    </row>
    <row r="791">
      <c r="J791" s="2"/>
      <c r="K791" s="3"/>
    </row>
    <row r="792">
      <c r="J792" s="2"/>
      <c r="K792" s="3"/>
    </row>
    <row r="793">
      <c r="J793" s="2"/>
      <c r="K793" s="3"/>
    </row>
    <row r="794">
      <c r="J794" s="2"/>
      <c r="K794" s="3"/>
    </row>
    <row r="795">
      <c r="J795" s="2"/>
      <c r="K795" s="3"/>
    </row>
    <row r="796">
      <c r="J796" s="2"/>
      <c r="K796" s="3"/>
    </row>
    <row r="797">
      <c r="J797" s="2"/>
      <c r="K797" s="3"/>
    </row>
    <row r="798">
      <c r="J798" s="2"/>
      <c r="K798" s="3"/>
    </row>
    <row r="799">
      <c r="J799" s="2"/>
      <c r="K799" s="3"/>
    </row>
    <row r="800">
      <c r="J800" s="2"/>
      <c r="K800" s="3"/>
    </row>
    <row r="801">
      <c r="J801" s="2"/>
      <c r="K801" s="3"/>
    </row>
    <row r="802">
      <c r="J802" s="2"/>
      <c r="K802" s="3"/>
    </row>
    <row r="803">
      <c r="J803" s="2"/>
      <c r="K803" s="3"/>
    </row>
    <row r="804">
      <c r="J804" s="2"/>
      <c r="K804" s="3"/>
    </row>
    <row r="805">
      <c r="J805" s="2"/>
      <c r="K805" s="3"/>
    </row>
    <row r="806">
      <c r="J806" s="2"/>
      <c r="K806" s="3"/>
    </row>
    <row r="807">
      <c r="J807" s="2"/>
      <c r="K807" s="3"/>
    </row>
    <row r="808">
      <c r="J808" s="2"/>
      <c r="K808" s="3"/>
    </row>
    <row r="809">
      <c r="J809" s="2"/>
      <c r="K809" s="3"/>
    </row>
    <row r="810">
      <c r="J810" s="2"/>
      <c r="K810" s="3"/>
    </row>
    <row r="811">
      <c r="J811" s="2"/>
      <c r="K811" s="3"/>
    </row>
    <row r="812">
      <c r="J812" s="2"/>
      <c r="K812" s="3"/>
    </row>
    <row r="813">
      <c r="J813" s="2"/>
      <c r="K813" s="3"/>
    </row>
    <row r="814">
      <c r="J814" s="2"/>
      <c r="K814" s="3"/>
    </row>
    <row r="815">
      <c r="J815" s="2"/>
      <c r="K815" s="3"/>
    </row>
    <row r="816">
      <c r="J816" s="2"/>
      <c r="K816" s="3"/>
    </row>
    <row r="817">
      <c r="J817" s="2"/>
      <c r="K817" s="3"/>
    </row>
    <row r="818">
      <c r="J818" s="2"/>
      <c r="K818" s="3"/>
    </row>
    <row r="819">
      <c r="J819" s="2"/>
      <c r="K819" s="3"/>
    </row>
    <row r="820">
      <c r="J820" s="2"/>
      <c r="K820" s="3"/>
    </row>
    <row r="821">
      <c r="J821" s="2"/>
      <c r="K821" s="3"/>
    </row>
    <row r="822">
      <c r="J822" s="2"/>
      <c r="K822" s="3"/>
    </row>
    <row r="823">
      <c r="J823" s="2"/>
      <c r="K823" s="3"/>
    </row>
    <row r="824">
      <c r="J824" s="2"/>
      <c r="K824" s="3"/>
    </row>
    <row r="825">
      <c r="J825" s="2"/>
      <c r="K825" s="3"/>
    </row>
    <row r="826">
      <c r="J826" s="2"/>
      <c r="K826" s="3"/>
    </row>
    <row r="827">
      <c r="J827" s="2"/>
      <c r="K827" s="3"/>
    </row>
    <row r="828">
      <c r="J828" s="2"/>
      <c r="K828" s="3"/>
    </row>
    <row r="829">
      <c r="J829" s="2"/>
      <c r="K829" s="3"/>
    </row>
    <row r="830">
      <c r="J830" s="2"/>
      <c r="K830" s="3"/>
    </row>
    <row r="831">
      <c r="J831" s="2"/>
      <c r="K831" s="3"/>
    </row>
    <row r="832">
      <c r="J832" s="2"/>
      <c r="K832" s="3"/>
    </row>
    <row r="833">
      <c r="J833" s="2"/>
      <c r="K833" s="3"/>
    </row>
    <row r="834">
      <c r="J834" s="2"/>
      <c r="K834" s="3"/>
    </row>
    <row r="835">
      <c r="J835" s="2"/>
      <c r="K835" s="3"/>
    </row>
    <row r="836">
      <c r="J836" s="2"/>
      <c r="K836" s="3"/>
    </row>
    <row r="837">
      <c r="J837" s="2"/>
      <c r="K837" s="3"/>
    </row>
    <row r="838">
      <c r="J838" s="2"/>
      <c r="K838" s="3"/>
    </row>
    <row r="839">
      <c r="J839" s="2"/>
      <c r="K839" s="3"/>
    </row>
    <row r="840">
      <c r="J840" s="2"/>
      <c r="K840" s="3"/>
    </row>
    <row r="841">
      <c r="J841" s="2"/>
      <c r="K841" s="3"/>
    </row>
    <row r="842">
      <c r="J842" s="2"/>
      <c r="K842" s="3"/>
    </row>
    <row r="843">
      <c r="J843" s="2"/>
      <c r="K843" s="3"/>
    </row>
    <row r="844">
      <c r="J844" s="2"/>
      <c r="K844" s="3"/>
    </row>
    <row r="845">
      <c r="J845" s="2"/>
      <c r="K845" s="3"/>
    </row>
    <row r="846">
      <c r="J846" s="2"/>
      <c r="K846" s="3"/>
    </row>
    <row r="847">
      <c r="J847" s="2"/>
      <c r="K847" s="3"/>
    </row>
    <row r="848">
      <c r="J848" s="2"/>
      <c r="K848" s="3"/>
    </row>
    <row r="849">
      <c r="J849" s="2"/>
      <c r="K849" s="3"/>
    </row>
    <row r="850">
      <c r="J850" s="2"/>
      <c r="K850" s="3"/>
    </row>
    <row r="851">
      <c r="J851" s="2"/>
      <c r="K851" s="3"/>
    </row>
    <row r="852">
      <c r="J852" s="2"/>
      <c r="K852" s="3"/>
    </row>
    <row r="853">
      <c r="J853" s="2"/>
      <c r="K853" s="3"/>
    </row>
    <row r="854">
      <c r="J854" s="2"/>
      <c r="K854" s="3"/>
    </row>
    <row r="855">
      <c r="J855" s="2"/>
      <c r="K855" s="3"/>
    </row>
    <row r="856">
      <c r="J856" s="2"/>
      <c r="K856" s="3"/>
    </row>
    <row r="857">
      <c r="J857" s="2"/>
      <c r="K857" s="3"/>
    </row>
    <row r="858">
      <c r="J858" s="2"/>
      <c r="K858" s="3"/>
    </row>
    <row r="859">
      <c r="J859" s="2"/>
      <c r="K859" s="3"/>
    </row>
    <row r="860">
      <c r="J860" s="2"/>
      <c r="K860" s="3"/>
    </row>
    <row r="861">
      <c r="J861" s="2"/>
      <c r="K861" s="3"/>
    </row>
    <row r="862">
      <c r="J862" s="2"/>
      <c r="K862" s="3"/>
    </row>
    <row r="863">
      <c r="J863" s="2"/>
      <c r="K863" s="3"/>
    </row>
    <row r="864">
      <c r="J864" s="2"/>
      <c r="K864" s="3"/>
    </row>
    <row r="865">
      <c r="J865" s="2"/>
      <c r="K865" s="3"/>
    </row>
    <row r="866">
      <c r="J866" s="2"/>
      <c r="K866" s="3"/>
    </row>
    <row r="867">
      <c r="J867" s="2"/>
      <c r="K867" s="3"/>
    </row>
    <row r="868">
      <c r="J868" s="2"/>
      <c r="K868" s="3"/>
    </row>
    <row r="869">
      <c r="J869" s="2"/>
      <c r="K869" s="3"/>
    </row>
    <row r="870">
      <c r="J870" s="2"/>
      <c r="K870" s="3"/>
    </row>
    <row r="871">
      <c r="J871" s="2"/>
      <c r="K871" s="3"/>
    </row>
    <row r="872">
      <c r="J872" s="2"/>
      <c r="K872" s="3"/>
    </row>
    <row r="873">
      <c r="J873" s="2"/>
      <c r="K873" s="3"/>
    </row>
    <row r="874">
      <c r="J874" s="2"/>
      <c r="K874" s="3"/>
    </row>
    <row r="875">
      <c r="J875" s="2"/>
      <c r="K875" s="3"/>
    </row>
    <row r="876">
      <c r="J876" s="2"/>
      <c r="K876" s="3"/>
    </row>
    <row r="877">
      <c r="J877" s="2"/>
      <c r="K877" s="3"/>
    </row>
    <row r="878">
      <c r="J878" s="2"/>
      <c r="K878" s="3"/>
    </row>
    <row r="879">
      <c r="J879" s="2"/>
      <c r="K879" s="3"/>
    </row>
    <row r="880">
      <c r="J880" s="2"/>
      <c r="K880" s="3"/>
    </row>
    <row r="881">
      <c r="J881" s="2"/>
      <c r="K881" s="3"/>
    </row>
    <row r="882">
      <c r="J882" s="2"/>
      <c r="K882" s="3"/>
    </row>
    <row r="883">
      <c r="J883" s="2"/>
      <c r="K883" s="3"/>
    </row>
    <row r="884">
      <c r="J884" s="2"/>
      <c r="K884" s="3"/>
    </row>
    <row r="885">
      <c r="J885" s="2"/>
      <c r="K885" s="3"/>
    </row>
    <row r="886">
      <c r="J886" s="2"/>
      <c r="K886" s="3"/>
    </row>
    <row r="887">
      <c r="J887" s="2"/>
      <c r="K887" s="3"/>
    </row>
    <row r="888">
      <c r="J888" s="2"/>
      <c r="K888" s="3"/>
    </row>
    <row r="889">
      <c r="J889" s="2"/>
      <c r="K889" s="3"/>
    </row>
    <row r="890">
      <c r="J890" s="2"/>
      <c r="K890" s="3"/>
    </row>
    <row r="891">
      <c r="J891" s="2"/>
      <c r="K891" s="3"/>
    </row>
    <row r="892">
      <c r="J892" s="2"/>
      <c r="K892" s="3"/>
    </row>
    <row r="893">
      <c r="J893" s="2"/>
      <c r="K893" s="3"/>
    </row>
    <row r="894">
      <c r="J894" s="2"/>
      <c r="K894" s="3"/>
    </row>
    <row r="895">
      <c r="J895" s="2"/>
      <c r="K895" s="3"/>
    </row>
    <row r="896">
      <c r="J896" s="2"/>
      <c r="K896" s="3"/>
    </row>
    <row r="897">
      <c r="J897" s="2"/>
      <c r="K897" s="3"/>
    </row>
    <row r="898">
      <c r="J898" s="2"/>
      <c r="K898" s="3"/>
    </row>
    <row r="899">
      <c r="J899" s="2"/>
      <c r="K899" s="3"/>
    </row>
    <row r="900">
      <c r="J900" s="2"/>
      <c r="K900" s="3"/>
    </row>
    <row r="901">
      <c r="J901" s="2"/>
      <c r="K901" s="3"/>
    </row>
    <row r="902">
      <c r="J902" s="2"/>
      <c r="K902" s="3"/>
    </row>
    <row r="903">
      <c r="J903" s="2"/>
      <c r="K903" s="3"/>
    </row>
    <row r="904">
      <c r="J904" s="2"/>
      <c r="K904" s="3"/>
    </row>
    <row r="905">
      <c r="J905" s="2"/>
      <c r="K905" s="3"/>
    </row>
    <row r="906">
      <c r="J906" s="2"/>
      <c r="K906" s="3"/>
    </row>
    <row r="907">
      <c r="J907" s="2"/>
      <c r="K907" s="3"/>
    </row>
    <row r="908">
      <c r="J908" s="2"/>
      <c r="K908" s="3"/>
    </row>
    <row r="909">
      <c r="J909" s="2"/>
      <c r="K909" s="3"/>
    </row>
    <row r="910">
      <c r="J910" s="2"/>
      <c r="K910" s="3"/>
    </row>
    <row r="911">
      <c r="J911" s="2"/>
      <c r="K911" s="3"/>
    </row>
    <row r="912">
      <c r="J912" s="2"/>
      <c r="K912" s="3"/>
    </row>
    <row r="913">
      <c r="J913" s="2"/>
      <c r="K913" s="3"/>
    </row>
    <row r="914">
      <c r="J914" s="2"/>
      <c r="K914" s="3"/>
    </row>
    <row r="915">
      <c r="J915" s="2"/>
      <c r="K915" s="3"/>
    </row>
    <row r="916">
      <c r="J916" s="2"/>
      <c r="K916" s="3"/>
    </row>
    <row r="917">
      <c r="J917" s="2"/>
      <c r="K917" s="3"/>
    </row>
    <row r="918">
      <c r="J918" s="2"/>
      <c r="K918" s="3"/>
    </row>
    <row r="919">
      <c r="J919" s="2"/>
      <c r="K919" s="3"/>
    </row>
    <row r="920">
      <c r="J920" s="2"/>
      <c r="K920" s="3"/>
    </row>
    <row r="921">
      <c r="J921" s="2"/>
      <c r="K921" s="3"/>
    </row>
    <row r="922">
      <c r="J922" s="2"/>
      <c r="K922" s="3"/>
    </row>
    <row r="923">
      <c r="J923" s="2"/>
      <c r="K923" s="3"/>
    </row>
    <row r="924">
      <c r="J924" s="2"/>
      <c r="K924" s="3"/>
    </row>
    <row r="925">
      <c r="J925" s="2"/>
      <c r="K925" s="3"/>
    </row>
    <row r="926">
      <c r="J926" s="2"/>
      <c r="K926" s="3"/>
    </row>
    <row r="927">
      <c r="J927" s="2"/>
      <c r="K927" s="3"/>
    </row>
    <row r="928">
      <c r="J928" s="2"/>
      <c r="K928" s="3"/>
    </row>
    <row r="929">
      <c r="J929" s="2"/>
      <c r="K929" s="3"/>
    </row>
    <row r="930">
      <c r="J930" s="2"/>
      <c r="K930" s="3"/>
    </row>
    <row r="931">
      <c r="J931" s="2"/>
      <c r="K931" s="3"/>
    </row>
    <row r="932">
      <c r="J932" s="2"/>
      <c r="K932" s="3"/>
    </row>
    <row r="933">
      <c r="J933" s="2"/>
      <c r="K933" s="3"/>
    </row>
    <row r="934">
      <c r="J934" s="2"/>
      <c r="K934" s="3"/>
    </row>
    <row r="935">
      <c r="J935" s="2"/>
      <c r="K935" s="3"/>
    </row>
    <row r="936">
      <c r="J936" s="2"/>
      <c r="K936" s="3"/>
    </row>
    <row r="937">
      <c r="J937" s="2"/>
      <c r="K937" s="3"/>
    </row>
    <row r="938">
      <c r="J938" s="2"/>
      <c r="K938" s="3"/>
    </row>
    <row r="939">
      <c r="J939" s="2"/>
      <c r="K939" s="3"/>
    </row>
    <row r="940">
      <c r="J940" s="2"/>
      <c r="K940" s="3"/>
    </row>
    <row r="941">
      <c r="J941" s="2"/>
      <c r="K941" s="3"/>
    </row>
    <row r="942">
      <c r="J942" s="2"/>
      <c r="K942" s="3"/>
    </row>
    <row r="943">
      <c r="J943" s="2"/>
      <c r="K943" s="3"/>
    </row>
    <row r="944">
      <c r="J944" s="2"/>
      <c r="K944" s="3"/>
    </row>
    <row r="945">
      <c r="J945" s="2"/>
      <c r="K945" s="3"/>
    </row>
    <row r="946">
      <c r="J946" s="2"/>
      <c r="K946" s="3"/>
    </row>
    <row r="947">
      <c r="J947" s="2"/>
      <c r="K947" s="3"/>
    </row>
    <row r="948">
      <c r="J948" s="2"/>
      <c r="K948" s="3"/>
    </row>
    <row r="949">
      <c r="J949" s="2"/>
      <c r="K949" s="3"/>
    </row>
    <row r="950">
      <c r="J950" s="2"/>
      <c r="K950" s="3"/>
    </row>
    <row r="951">
      <c r="J951" s="2"/>
      <c r="K951" s="3"/>
    </row>
    <row r="952">
      <c r="J952" s="2"/>
      <c r="K952" s="3"/>
    </row>
    <row r="953">
      <c r="J953" s="2"/>
      <c r="K953" s="3"/>
    </row>
    <row r="954">
      <c r="J954" s="2"/>
      <c r="K954" s="3"/>
    </row>
    <row r="955">
      <c r="J955" s="2"/>
      <c r="K955" s="3"/>
    </row>
    <row r="956">
      <c r="J956" s="2"/>
      <c r="K956" s="3"/>
    </row>
    <row r="957">
      <c r="J957" s="2"/>
      <c r="K957" s="3"/>
    </row>
    <row r="958">
      <c r="J958" s="2"/>
      <c r="K958" s="3"/>
    </row>
    <row r="959">
      <c r="J959" s="2"/>
      <c r="K959" s="3"/>
    </row>
    <row r="960">
      <c r="J960" s="2"/>
      <c r="K960" s="3"/>
    </row>
    <row r="961">
      <c r="J961" s="2"/>
      <c r="K961" s="3"/>
    </row>
    <row r="962">
      <c r="J962" s="2"/>
      <c r="K962" s="3"/>
    </row>
    <row r="963">
      <c r="J963" s="2"/>
      <c r="K963" s="3"/>
    </row>
    <row r="964">
      <c r="J964" s="2"/>
      <c r="K964" s="3"/>
    </row>
    <row r="965">
      <c r="J965" s="2"/>
      <c r="K965" s="3"/>
    </row>
    <row r="966">
      <c r="J966" s="2"/>
      <c r="K966" s="3"/>
    </row>
    <row r="967">
      <c r="J967" s="2"/>
      <c r="K967" s="3"/>
    </row>
    <row r="968">
      <c r="J968" s="2"/>
      <c r="K968" s="3"/>
    </row>
    <row r="969">
      <c r="J969" s="2"/>
      <c r="K969" s="3"/>
    </row>
    <row r="970">
      <c r="J970" s="2"/>
      <c r="K970" s="3"/>
    </row>
    <row r="971">
      <c r="J971" s="2"/>
      <c r="K971" s="3"/>
    </row>
    <row r="972">
      <c r="J972" s="2"/>
      <c r="K972" s="3"/>
    </row>
    <row r="973">
      <c r="J973" s="2"/>
      <c r="K973" s="3"/>
    </row>
    <row r="974">
      <c r="J974" s="2"/>
      <c r="K974" s="3"/>
    </row>
    <row r="975">
      <c r="J975" s="2"/>
      <c r="K975" s="3"/>
    </row>
    <row r="976">
      <c r="J976" s="2"/>
      <c r="K976" s="3"/>
    </row>
    <row r="977">
      <c r="J977" s="2"/>
      <c r="K977" s="3"/>
    </row>
    <row r="978">
      <c r="J978" s="2"/>
      <c r="K978" s="3"/>
    </row>
    <row r="979">
      <c r="J979" s="2"/>
      <c r="K979" s="3"/>
    </row>
    <row r="980">
      <c r="J980" s="2"/>
      <c r="K980" s="3"/>
    </row>
    <row r="981">
      <c r="J981" s="2"/>
      <c r="K981" s="3"/>
    </row>
    <row r="982">
      <c r="J982" s="2"/>
      <c r="K982" s="3"/>
    </row>
    <row r="983">
      <c r="J983" s="2"/>
      <c r="K983" s="3"/>
    </row>
    <row r="984">
      <c r="J984" s="2"/>
      <c r="K984" s="3"/>
    </row>
    <row r="985">
      <c r="J985" s="2"/>
      <c r="K985" s="3"/>
    </row>
    <row r="986">
      <c r="J986" s="2"/>
      <c r="K986" s="3"/>
    </row>
    <row r="987">
      <c r="J987" s="2"/>
      <c r="K987" s="3"/>
    </row>
    <row r="988">
      <c r="J988" s="2"/>
      <c r="K988" s="3"/>
    </row>
    <row r="989">
      <c r="J989" s="2"/>
      <c r="K989" s="3"/>
    </row>
    <row r="990">
      <c r="J990" s="2"/>
      <c r="K990" s="3"/>
    </row>
    <row r="991">
      <c r="J991" s="2"/>
      <c r="K991" s="3"/>
    </row>
    <row r="992">
      <c r="J992" s="2"/>
      <c r="K992" s="3"/>
    </row>
    <row r="993">
      <c r="J993" s="2"/>
      <c r="K993" s="3"/>
    </row>
    <row r="994">
      <c r="J994" s="2"/>
      <c r="K994" s="3"/>
    </row>
    <row r="995">
      <c r="J995" s="2"/>
      <c r="K995" s="3"/>
    </row>
    <row r="996">
      <c r="J996" s="2"/>
      <c r="K996" s="3"/>
    </row>
    <row r="997">
      <c r="J997" s="2"/>
      <c r="K997" s="3"/>
    </row>
    <row r="998">
      <c r="J998" s="2"/>
      <c r="K998" s="3"/>
    </row>
    <row r="999">
      <c r="J999" s="2"/>
      <c r="K999" s="3"/>
    </row>
    <row r="1000">
      <c r="J1000" s="2"/>
      <c r="K1000" s="3"/>
    </row>
    <row r="1001">
      <c r="J1001" s="2"/>
      <c r="K1001" s="3"/>
    </row>
    <row r="1002">
      <c r="J1002" s="2"/>
      <c r="K1002" s="3"/>
    </row>
    <row r="1003">
      <c r="J1003" s="2"/>
      <c r="K1003" s="3"/>
    </row>
  </sheetData>
  <mergeCells count="1">
    <mergeCell ref="B2:F2"/>
  </mergeCells>
  <hyperlinks>
    <hyperlink r:id="rId1" ref="G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K1" s="3"/>
    </row>
    <row r="2">
      <c r="B2" s="8" t="s">
        <v>5</v>
      </c>
      <c r="C2" s="9" t="s">
        <v>6</v>
      </c>
      <c r="D2" s="9" t="s">
        <v>7</v>
      </c>
      <c r="E2" s="10" t="s">
        <v>8</v>
      </c>
      <c r="F2" s="11" t="s">
        <v>9</v>
      </c>
      <c r="G2" s="11" t="s">
        <v>10</v>
      </c>
      <c r="H2" s="11" t="s">
        <v>11</v>
      </c>
      <c r="I2" s="11" t="s">
        <v>12</v>
      </c>
      <c r="J2" s="12" t="s">
        <v>13</v>
      </c>
      <c r="K2" s="13" t="s">
        <v>14</v>
      </c>
      <c r="L2" s="11" t="s">
        <v>15</v>
      </c>
      <c r="M2" s="12" t="s">
        <v>16</v>
      </c>
      <c r="N2" s="11" t="s">
        <v>17</v>
      </c>
      <c r="O2" s="11" t="s">
        <v>18</v>
      </c>
      <c r="P2" s="11" t="s">
        <v>19</v>
      </c>
    </row>
    <row r="3">
      <c r="B3" s="30">
        <v>2017.0</v>
      </c>
      <c r="C3" s="31">
        <v>1.0</v>
      </c>
      <c r="D3" s="31">
        <v>17279.0</v>
      </c>
      <c r="E3" s="16"/>
      <c r="F3" s="16"/>
      <c r="G3" s="17">
        <v>0.0</v>
      </c>
      <c r="H3" s="16">
        <f t="shared" ref="H3:H86" si="1">G3^2</f>
        <v>0</v>
      </c>
      <c r="I3" s="16">
        <f t="shared" ref="I3:I86" si="2">G3*D3</f>
        <v>0</v>
      </c>
      <c r="J3" s="16">
        <f t="shared" ref="J3:J86" si="3">$C$97+$C$101*G3</f>
        <v>21490.58543</v>
      </c>
      <c r="K3" s="19"/>
      <c r="L3" s="16">
        <v>0.8526722196592875</v>
      </c>
      <c r="M3" s="18"/>
      <c r="N3" s="16"/>
      <c r="O3" s="16"/>
      <c r="P3" s="16"/>
      <c r="R3" s="32" t="s">
        <v>1</v>
      </c>
      <c r="S3" s="33" t="s">
        <v>29</v>
      </c>
      <c r="T3" s="34"/>
      <c r="U3" s="34"/>
      <c r="V3" s="35"/>
      <c r="W3" s="4"/>
    </row>
    <row r="4">
      <c r="B4" s="36"/>
      <c r="C4" s="31">
        <v>2.0</v>
      </c>
      <c r="D4" s="31">
        <v>11998.0</v>
      </c>
      <c r="E4" s="16"/>
      <c r="F4" s="16"/>
      <c r="G4" s="17">
        <v>1.0</v>
      </c>
      <c r="H4" s="16">
        <f t="shared" si="1"/>
        <v>1</v>
      </c>
      <c r="I4" s="16">
        <f t="shared" si="2"/>
        <v>11998</v>
      </c>
      <c r="J4" s="16">
        <f t="shared" si="3"/>
        <v>21297.95027</v>
      </c>
      <c r="K4" s="19"/>
      <c r="L4" s="16">
        <v>0.769675473655334</v>
      </c>
      <c r="M4" s="18"/>
      <c r="N4" s="16"/>
      <c r="O4" s="16"/>
      <c r="P4" s="16"/>
      <c r="R4" s="4"/>
      <c r="S4" s="33" t="s">
        <v>30</v>
      </c>
      <c r="T4" s="34"/>
      <c r="U4" s="34"/>
      <c r="V4" s="35"/>
      <c r="W4" s="4"/>
    </row>
    <row r="5">
      <c r="B5" s="36"/>
      <c r="C5" s="31">
        <v>3.0</v>
      </c>
      <c r="D5" s="31">
        <v>15844.0</v>
      </c>
      <c r="E5" s="16"/>
      <c r="F5" s="16"/>
      <c r="G5" s="17">
        <v>2.0</v>
      </c>
      <c r="H5" s="16">
        <f t="shared" si="1"/>
        <v>4</v>
      </c>
      <c r="I5" s="16">
        <f t="shared" si="2"/>
        <v>31688</v>
      </c>
      <c r="J5" s="16">
        <f t="shared" si="3"/>
        <v>21105.31511</v>
      </c>
      <c r="K5" s="19"/>
      <c r="L5" s="16">
        <v>0.8384566055943328</v>
      </c>
      <c r="M5" s="18"/>
      <c r="N5" s="16"/>
      <c r="O5" s="16"/>
      <c r="P5" s="16"/>
      <c r="S5" s="33" t="s">
        <v>31</v>
      </c>
      <c r="T5" s="34"/>
      <c r="U5" s="34"/>
      <c r="V5" s="35"/>
    </row>
    <row r="6">
      <c r="B6" s="36"/>
      <c r="C6" s="31">
        <v>4.0</v>
      </c>
      <c r="D6" s="31">
        <v>21461.0</v>
      </c>
      <c r="E6" s="16">
        <f t="shared" ref="E6:E86" si="4">SUM(D3:D6)/4</f>
        <v>16645.5</v>
      </c>
      <c r="F6" s="16"/>
      <c r="G6" s="17">
        <v>3.0</v>
      </c>
      <c r="H6" s="16">
        <f t="shared" si="1"/>
        <v>9</v>
      </c>
      <c r="I6" s="16">
        <f t="shared" si="2"/>
        <v>64383</v>
      </c>
      <c r="J6" s="16">
        <f t="shared" si="3"/>
        <v>20912.67995</v>
      </c>
      <c r="K6" s="19"/>
      <c r="L6" s="16">
        <v>0.8484699867599672</v>
      </c>
      <c r="M6" s="18"/>
      <c r="N6" s="16"/>
      <c r="O6" s="16"/>
      <c r="P6" s="16"/>
    </row>
    <row r="7">
      <c r="B7" s="36"/>
      <c r="C7" s="31">
        <v>5.0</v>
      </c>
      <c r="D7" s="31">
        <v>20447.0</v>
      </c>
      <c r="E7" s="16">
        <f t="shared" si="4"/>
        <v>17437.5</v>
      </c>
      <c r="F7" s="16">
        <f t="shared" ref="F7:F86" si="5">(E7+E6)/2</f>
        <v>17041.5</v>
      </c>
      <c r="G7" s="17">
        <v>4.0</v>
      </c>
      <c r="H7" s="16">
        <f t="shared" si="1"/>
        <v>16</v>
      </c>
      <c r="I7" s="16">
        <f t="shared" si="2"/>
        <v>81788</v>
      </c>
      <c r="J7" s="16">
        <f t="shared" si="3"/>
        <v>20720.04478</v>
      </c>
      <c r="K7" s="19">
        <f t="shared" ref="K7:K86" si="6">F7/J7</f>
        <v>0.8224644385</v>
      </c>
      <c r="L7" s="16">
        <v>0.8457390646238852</v>
      </c>
      <c r="M7" s="18">
        <f t="shared" ref="M7:M86" si="7">J7+K7+L7+1</f>
        <v>20722.71299</v>
      </c>
      <c r="N7" s="16">
        <f t="shared" ref="N7:N86" si="8">ABS(D7-M7)</f>
        <v>275.7129877</v>
      </c>
      <c r="O7" s="16">
        <f t="shared" ref="O7:O86" si="9">N7^2</f>
        <v>76017.65158</v>
      </c>
      <c r="P7" s="16">
        <f t="shared" ref="P7:P86" si="10">ABS(N7)/D7</f>
        <v>0.01348427582</v>
      </c>
    </row>
    <row r="8">
      <c r="B8" s="36"/>
      <c r="C8" s="31">
        <v>6.0</v>
      </c>
      <c r="D8" s="31">
        <v>19658.0</v>
      </c>
      <c r="E8" s="16">
        <f t="shared" si="4"/>
        <v>19352.5</v>
      </c>
      <c r="F8" s="16">
        <f t="shared" si="5"/>
        <v>18395</v>
      </c>
      <c r="G8" s="17">
        <v>5.0</v>
      </c>
      <c r="H8" s="16">
        <f t="shared" si="1"/>
        <v>25</v>
      </c>
      <c r="I8" s="16">
        <f t="shared" si="2"/>
        <v>98290</v>
      </c>
      <c r="J8" s="16">
        <f t="shared" si="3"/>
        <v>20527.40962</v>
      </c>
      <c r="K8" s="19">
        <f t="shared" si="6"/>
        <v>0.8961189132</v>
      </c>
      <c r="L8" s="16">
        <v>0.9790779256635231</v>
      </c>
      <c r="M8" s="18">
        <f t="shared" si="7"/>
        <v>20530.28482</v>
      </c>
      <c r="N8" s="16">
        <f t="shared" si="8"/>
        <v>872.2848185</v>
      </c>
      <c r="O8" s="16">
        <f t="shared" si="9"/>
        <v>760880.8046</v>
      </c>
      <c r="P8" s="16">
        <f t="shared" si="10"/>
        <v>0.04437301956</v>
      </c>
    </row>
    <row r="9">
      <c r="B9" s="36"/>
      <c r="C9" s="31">
        <v>7.0</v>
      </c>
      <c r="D9" s="37">
        <v>25252.0</v>
      </c>
      <c r="E9" s="16">
        <f t="shared" si="4"/>
        <v>21704.5</v>
      </c>
      <c r="F9" s="16">
        <f t="shared" si="5"/>
        <v>20528.5</v>
      </c>
      <c r="G9" s="17">
        <v>6.0</v>
      </c>
      <c r="H9" s="16">
        <f t="shared" si="1"/>
        <v>36</v>
      </c>
      <c r="I9" s="16">
        <f t="shared" si="2"/>
        <v>151512</v>
      </c>
      <c r="J9" s="16">
        <f t="shared" si="3"/>
        <v>20334.77446</v>
      </c>
      <c r="K9" s="19">
        <f t="shared" si="6"/>
        <v>1.00952681</v>
      </c>
      <c r="L9" s="16">
        <v>1.1651193499417385</v>
      </c>
      <c r="M9" s="18">
        <f t="shared" si="7"/>
        <v>20337.94911</v>
      </c>
      <c r="N9" s="16">
        <f t="shared" si="8"/>
        <v>4914.050895</v>
      </c>
      <c r="O9" s="16">
        <f t="shared" si="9"/>
        <v>24147896.2</v>
      </c>
      <c r="P9" s="16">
        <f t="shared" si="10"/>
        <v>0.1946004631</v>
      </c>
    </row>
    <row r="10">
      <c r="B10" s="36"/>
      <c r="C10" s="31">
        <v>8.0</v>
      </c>
      <c r="D10" s="31">
        <v>25330.0</v>
      </c>
      <c r="E10" s="16">
        <f t="shared" si="4"/>
        <v>22671.75</v>
      </c>
      <c r="F10" s="16">
        <f t="shared" si="5"/>
        <v>22188.125</v>
      </c>
      <c r="G10" s="17">
        <v>7.0</v>
      </c>
      <c r="H10" s="16">
        <f t="shared" si="1"/>
        <v>49</v>
      </c>
      <c r="I10" s="16">
        <f t="shared" si="2"/>
        <v>177310</v>
      </c>
      <c r="J10" s="16">
        <f t="shared" si="3"/>
        <v>20142.1393</v>
      </c>
      <c r="K10" s="19">
        <f t="shared" si="6"/>
        <v>1.101577378</v>
      </c>
      <c r="L10" s="16">
        <v>1.2981830017738645</v>
      </c>
      <c r="M10" s="18">
        <f t="shared" si="7"/>
        <v>20145.53906</v>
      </c>
      <c r="N10" s="16">
        <f t="shared" si="8"/>
        <v>5184.460943</v>
      </c>
      <c r="O10" s="16">
        <f t="shared" si="9"/>
        <v>26878635.27</v>
      </c>
      <c r="P10" s="16">
        <f t="shared" si="10"/>
        <v>0.2046767052</v>
      </c>
    </row>
    <row r="11">
      <c r="B11" s="36"/>
      <c r="C11" s="31">
        <v>9.0</v>
      </c>
      <c r="D11" s="38">
        <v>21890.0</v>
      </c>
      <c r="E11" s="16">
        <f t="shared" si="4"/>
        <v>23032.5</v>
      </c>
      <c r="F11" s="16">
        <f t="shared" si="5"/>
        <v>22852.125</v>
      </c>
      <c r="G11" s="17">
        <v>8.0</v>
      </c>
      <c r="H11" s="16">
        <f t="shared" si="1"/>
        <v>64</v>
      </c>
      <c r="I11" s="16">
        <f t="shared" si="2"/>
        <v>175120</v>
      </c>
      <c r="J11" s="16">
        <f t="shared" si="3"/>
        <v>19949.50413</v>
      </c>
      <c r="K11" s="19">
        <f t="shared" si="6"/>
        <v>1.145498397</v>
      </c>
      <c r="L11" s="16">
        <v>1.0791799824113089</v>
      </c>
      <c r="M11" s="18">
        <f t="shared" si="7"/>
        <v>19952.72881</v>
      </c>
      <c r="N11" s="16">
        <f t="shared" si="8"/>
        <v>1937.271187</v>
      </c>
      <c r="O11" s="16">
        <f t="shared" si="9"/>
        <v>3753019.654</v>
      </c>
      <c r="P11" s="16">
        <f t="shared" si="10"/>
        <v>0.08850028266</v>
      </c>
    </row>
    <row r="12">
      <c r="B12" s="36"/>
      <c r="C12" s="31">
        <v>10.0</v>
      </c>
      <c r="D12" s="31">
        <v>20439.0</v>
      </c>
      <c r="E12" s="16">
        <f t="shared" si="4"/>
        <v>23227.75</v>
      </c>
      <c r="F12" s="16">
        <f t="shared" si="5"/>
        <v>23130.125</v>
      </c>
      <c r="G12" s="17">
        <v>9.0</v>
      </c>
      <c r="H12" s="16">
        <f t="shared" si="1"/>
        <v>81</v>
      </c>
      <c r="I12" s="16">
        <f t="shared" si="2"/>
        <v>183951</v>
      </c>
      <c r="J12" s="16">
        <f t="shared" si="3"/>
        <v>19756.86897</v>
      </c>
      <c r="K12" s="19">
        <f t="shared" si="6"/>
        <v>1.170738391</v>
      </c>
      <c r="L12" s="16">
        <v>1.045339834856834</v>
      </c>
      <c r="M12" s="18">
        <f t="shared" si="7"/>
        <v>19760.08505</v>
      </c>
      <c r="N12" s="16">
        <f t="shared" si="8"/>
        <v>678.9149501</v>
      </c>
      <c r="O12" s="16">
        <f t="shared" si="9"/>
        <v>460925.5095</v>
      </c>
      <c r="P12" s="16">
        <f t="shared" si="10"/>
        <v>0.03321664221</v>
      </c>
    </row>
    <row r="13">
      <c r="B13" s="36"/>
      <c r="C13" s="31">
        <v>11.0</v>
      </c>
      <c r="D13" s="31">
        <v>24360.0</v>
      </c>
      <c r="E13" s="16">
        <f t="shared" si="4"/>
        <v>23004.75</v>
      </c>
      <c r="F13" s="16">
        <f t="shared" si="5"/>
        <v>23116.25</v>
      </c>
      <c r="G13" s="17">
        <v>10.0</v>
      </c>
      <c r="H13" s="16">
        <f t="shared" si="1"/>
        <v>100</v>
      </c>
      <c r="I13" s="16">
        <f t="shared" si="2"/>
        <v>243600</v>
      </c>
      <c r="J13" s="16">
        <f t="shared" si="3"/>
        <v>19564.23381</v>
      </c>
      <c r="K13" s="19">
        <f t="shared" si="6"/>
        <v>1.181556621</v>
      </c>
      <c r="L13" s="16">
        <v>1.1351744711705123</v>
      </c>
      <c r="M13" s="18">
        <f t="shared" si="7"/>
        <v>19567.55054</v>
      </c>
      <c r="N13" s="16">
        <f t="shared" si="8"/>
        <v>4792.44946</v>
      </c>
      <c r="O13" s="16">
        <f t="shared" si="9"/>
        <v>22967571.82</v>
      </c>
      <c r="P13" s="16">
        <f t="shared" si="10"/>
        <v>0.1967343785</v>
      </c>
    </row>
    <row r="14">
      <c r="B14" s="39"/>
      <c r="C14" s="31">
        <v>12.0</v>
      </c>
      <c r="D14" s="31">
        <v>23208.0</v>
      </c>
      <c r="E14" s="16">
        <f t="shared" si="4"/>
        <v>22474.25</v>
      </c>
      <c r="F14" s="16">
        <f t="shared" si="5"/>
        <v>22739.5</v>
      </c>
      <c r="G14" s="17">
        <v>11.0</v>
      </c>
      <c r="H14" s="16">
        <f t="shared" si="1"/>
        <v>121</v>
      </c>
      <c r="I14" s="16">
        <f t="shared" si="2"/>
        <v>255288</v>
      </c>
      <c r="J14" s="16">
        <f t="shared" si="3"/>
        <v>19371.59865</v>
      </c>
      <c r="K14" s="19">
        <f t="shared" si="6"/>
        <v>1.173857688</v>
      </c>
      <c r="L14" s="16">
        <v>1.1429120838894118</v>
      </c>
      <c r="M14" s="18">
        <f t="shared" si="7"/>
        <v>19374.91542</v>
      </c>
      <c r="N14" s="16">
        <f t="shared" si="8"/>
        <v>3833.084584</v>
      </c>
      <c r="O14" s="16">
        <f t="shared" si="9"/>
        <v>14692537.42</v>
      </c>
      <c r="P14" s="16">
        <f t="shared" si="10"/>
        <v>0.1651622106</v>
      </c>
    </row>
    <row r="15">
      <c r="B15" s="40">
        <v>2018.0</v>
      </c>
      <c r="C15" s="41">
        <v>1.0</v>
      </c>
      <c r="D15" s="41">
        <v>21532.0</v>
      </c>
      <c r="E15" s="16">
        <f t="shared" si="4"/>
        <v>22384.75</v>
      </c>
      <c r="F15" s="16">
        <f t="shared" si="5"/>
        <v>22429.5</v>
      </c>
      <c r="G15" s="17">
        <v>12.0</v>
      </c>
      <c r="H15" s="16">
        <f t="shared" si="1"/>
        <v>144</v>
      </c>
      <c r="I15" s="16">
        <f t="shared" si="2"/>
        <v>258384</v>
      </c>
      <c r="J15" s="16">
        <f t="shared" si="3"/>
        <v>19178.96348</v>
      </c>
      <c r="K15" s="19">
        <f t="shared" si="6"/>
        <v>1.169484473</v>
      </c>
      <c r="L15" s="16">
        <v>0.8526722196592875</v>
      </c>
      <c r="M15" s="18">
        <f t="shared" si="7"/>
        <v>19181.98564</v>
      </c>
      <c r="N15" s="16">
        <f t="shared" si="8"/>
        <v>2350.014359</v>
      </c>
      <c r="O15" s="16">
        <f t="shared" si="9"/>
        <v>5522567.488</v>
      </c>
      <c r="P15" s="16">
        <f t="shared" si="10"/>
        <v>0.1091405517</v>
      </c>
    </row>
    <row r="16">
      <c r="B16" s="36"/>
      <c r="C16" s="41">
        <v>2.0</v>
      </c>
      <c r="D16" s="41">
        <v>19621.0</v>
      </c>
      <c r="E16" s="16">
        <f t="shared" si="4"/>
        <v>22180.25</v>
      </c>
      <c r="F16" s="16">
        <f t="shared" si="5"/>
        <v>22282.5</v>
      </c>
      <c r="G16" s="17">
        <v>13.0</v>
      </c>
      <c r="H16" s="16">
        <f t="shared" si="1"/>
        <v>169</v>
      </c>
      <c r="I16" s="16">
        <f t="shared" si="2"/>
        <v>255073</v>
      </c>
      <c r="J16" s="16">
        <f t="shared" si="3"/>
        <v>18986.32832</v>
      </c>
      <c r="K16" s="19">
        <f t="shared" si="6"/>
        <v>1.173607641</v>
      </c>
      <c r="L16" s="16">
        <v>0.769675473655334</v>
      </c>
      <c r="M16" s="18">
        <f t="shared" si="7"/>
        <v>18989.2716</v>
      </c>
      <c r="N16" s="16">
        <f t="shared" si="8"/>
        <v>631.7283952</v>
      </c>
      <c r="O16" s="16">
        <f t="shared" si="9"/>
        <v>399080.7653</v>
      </c>
      <c r="P16" s="16">
        <f t="shared" si="10"/>
        <v>0.03219654427</v>
      </c>
    </row>
    <row r="17">
      <c r="B17" s="36"/>
      <c r="C17" s="41">
        <v>3.0</v>
      </c>
      <c r="D17" s="41">
        <v>26391.0</v>
      </c>
      <c r="E17" s="16">
        <f t="shared" si="4"/>
        <v>22688</v>
      </c>
      <c r="F17" s="16">
        <f t="shared" si="5"/>
        <v>22434.125</v>
      </c>
      <c r="G17" s="17">
        <v>14.0</v>
      </c>
      <c r="H17" s="16">
        <f t="shared" si="1"/>
        <v>196</v>
      </c>
      <c r="I17" s="16">
        <f t="shared" si="2"/>
        <v>369474</v>
      </c>
      <c r="J17" s="16">
        <f t="shared" si="3"/>
        <v>18793.69316</v>
      </c>
      <c r="K17" s="19">
        <f t="shared" si="6"/>
        <v>1.193704974</v>
      </c>
      <c r="L17" s="16">
        <v>0.8384566055943328</v>
      </c>
      <c r="M17" s="18">
        <f t="shared" si="7"/>
        <v>18796.72532</v>
      </c>
      <c r="N17" s="16">
        <f t="shared" si="8"/>
        <v>7594.274679</v>
      </c>
      <c r="O17" s="16">
        <f t="shared" si="9"/>
        <v>57673007.9</v>
      </c>
      <c r="P17" s="16">
        <f t="shared" si="10"/>
        <v>0.2877600197</v>
      </c>
    </row>
    <row r="18">
      <c r="B18" s="36"/>
      <c r="C18" s="41">
        <v>4.0</v>
      </c>
      <c r="D18" s="41">
        <v>26306.0</v>
      </c>
      <c r="E18" s="16">
        <f t="shared" si="4"/>
        <v>23462.5</v>
      </c>
      <c r="F18" s="16">
        <f t="shared" si="5"/>
        <v>23075.25</v>
      </c>
      <c r="G18" s="17">
        <v>15.0</v>
      </c>
      <c r="H18" s="16">
        <f t="shared" si="1"/>
        <v>225</v>
      </c>
      <c r="I18" s="16">
        <f t="shared" si="2"/>
        <v>394590</v>
      </c>
      <c r="J18" s="16">
        <f t="shared" si="3"/>
        <v>18601.058</v>
      </c>
      <c r="K18" s="19">
        <f t="shared" si="6"/>
        <v>1.240534275</v>
      </c>
      <c r="L18" s="16">
        <v>0.8484699867599672</v>
      </c>
      <c r="M18" s="18">
        <f t="shared" si="7"/>
        <v>18604.147</v>
      </c>
      <c r="N18" s="16">
        <f t="shared" si="8"/>
        <v>7701.852999</v>
      </c>
      <c r="O18" s="16">
        <f t="shared" si="9"/>
        <v>59318539.62</v>
      </c>
      <c r="P18" s="16">
        <f t="shared" si="10"/>
        <v>0.2927793279</v>
      </c>
    </row>
    <row r="19">
      <c r="B19" s="36"/>
      <c r="C19" s="41">
        <v>5.0</v>
      </c>
      <c r="D19" s="41">
        <v>24420.0</v>
      </c>
      <c r="E19" s="16">
        <f t="shared" si="4"/>
        <v>24184.5</v>
      </c>
      <c r="F19" s="16">
        <f t="shared" si="5"/>
        <v>23823.5</v>
      </c>
      <c r="G19" s="17">
        <v>16.0</v>
      </c>
      <c r="H19" s="16">
        <f t="shared" si="1"/>
        <v>256</v>
      </c>
      <c r="I19" s="16">
        <f t="shared" si="2"/>
        <v>390720</v>
      </c>
      <c r="J19" s="16">
        <f t="shared" si="3"/>
        <v>18408.42283</v>
      </c>
      <c r="K19" s="19">
        <f t="shared" si="6"/>
        <v>1.294163015</v>
      </c>
      <c r="L19" s="16">
        <v>0.8457390646238852</v>
      </c>
      <c r="M19" s="18">
        <f t="shared" si="7"/>
        <v>18411.56274</v>
      </c>
      <c r="N19" s="16">
        <f t="shared" si="8"/>
        <v>6008.437264</v>
      </c>
      <c r="O19" s="16">
        <f t="shared" si="9"/>
        <v>36101318.35</v>
      </c>
      <c r="P19" s="16">
        <f t="shared" si="10"/>
        <v>0.246045752</v>
      </c>
    </row>
    <row r="20">
      <c r="B20" s="36"/>
      <c r="C20" s="41">
        <v>6.0</v>
      </c>
      <c r="D20" s="41">
        <v>27329.0</v>
      </c>
      <c r="E20" s="16">
        <f t="shared" si="4"/>
        <v>26111.5</v>
      </c>
      <c r="F20" s="16">
        <f t="shared" si="5"/>
        <v>25148</v>
      </c>
      <c r="G20" s="17">
        <v>17.0</v>
      </c>
      <c r="H20" s="16">
        <f t="shared" si="1"/>
        <v>289</v>
      </c>
      <c r="I20" s="16">
        <f t="shared" si="2"/>
        <v>464593</v>
      </c>
      <c r="J20" s="16">
        <f t="shared" si="3"/>
        <v>18215.78767</v>
      </c>
      <c r="K20" s="19">
        <f t="shared" si="6"/>
        <v>1.380560668</v>
      </c>
      <c r="L20" s="16">
        <v>0.9790779256635231</v>
      </c>
      <c r="M20" s="18">
        <f t="shared" si="7"/>
        <v>18219.14731</v>
      </c>
      <c r="N20" s="16">
        <f t="shared" si="8"/>
        <v>9109.85269</v>
      </c>
      <c r="O20" s="16">
        <f t="shared" si="9"/>
        <v>82989416.03</v>
      </c>
      <c r="P20" s="16">
        <f t="shared" si="10"/>
        <v>0.3333401401</v>
      </c>
    </row>
    <row r="21">
      <c r="B21" s="36"/>
      <c r="C21" s="41">
        <v>7.0</v>
      </c>
      <c r="D21" s="41">
        <v>33390.0</v>
      </c>
      <c r="E21" s="16">
        <f t="shared" si="4"/>
        <v>27861.25</v>
      </c>
      <c r="F21" s="16">
        <f t="shared" si="5"/>
        <v>26986.375</v>
      </c>
      <c r="G21" s="17">
        <v>18.0</v>
      </c>
      <c r="H21" s="16">
        <f t="shared" si="1"/>
        <v>324</v>
      </c>
      <c r="I21" s="16">
        <f t="shared" si="2"/>
        <v>601020</v>
      </c>
      <c r="J21" s="16">
        <f t="shared" si="3"/>
        <v>18023.15251</v>
      </c>
      <c r="K21" s="19">
        <f t="shared" si="6"/>
        <v>1.497317131</v>
      </c>
      <c r="L21" s="16">
        <v>1.1651193499417385</v>
      </c>
      <c r="M21" s="18">
        <f t="shared" si="7"/>
        <v>18026.81495</v>
      </c>
      <c r="N21" s="16">
        <f t="shared" si="8"/>
        <v>15363.18505</v>
      </c>
      <c r="O21" s="16">
        <f t="shared" si="9"/>
        <v>236027455</v>
      </c>
      <c r="P21" s="16">
        <f t="shared" si="10"/>
        <v>0.4601133589</v>
      </c>
    </row>
    <row r="22">
      <c r="B22" s="36"/>
      <c r="C22" s="41">
        <v>8.0</v>
      </c>
      <c r="D22" s="41">
        <v>34166.0</v>
      </c>
      <c r="E22" s="16">
        <f t="shared" si="4"/>
        <v>29826.25</v>
      </c>
      <c r="F22" s="16">
        <f t="shared" si="5"/>
        <v>28843.75</v>
      </c>
      <c r="G22" s="17">
        <v>19.0</v>
      </c>
      <c r="H22" s="16">
        <f t="shared" si="1"/>
        <v>361</v>
      </c>
      <c r="I22" s="16">
        <f t="shared" si="2"/>
        <v>649154</v>
      </c>
      <c r="J22" s="16">
        <f t="shared" si="3"/>
        <v>17830.51735</v>
      </c>
      <c r="K22" s="19">
        <f t="shared" si="6"/>
        <v>1.61766198</v>
      </c>
      <c r="L22" s="16">
        <v>1.2981830017738645</v>
      </c>
      <c r="M22" s="18">
        <f t="shared" si="7"/>
        <v>17834.43319</v>
      </c>
      <c r="N22" s="16">
        <f t="shared" si="8"/>
        <v>16331.56681</v>
      </c>
      <c r="O22" s="16">
        <f t="shared" si="9"/>
        <v>266720074.4</v>
      </c>
      <c r="P22" s="16">
        <f t="shared" si="10"/>
        <v>0.4780064043</v>
      </c>
    </row>
    <row r="23">
      <c r="B23" s="36"/>
      <c r="C23" s="41">
        <v>9.0</v>
      </c>
      <c r="D23" s="41">
        <v>24835.0</v>
      </c>
      <c r="E23" s="16">
        <f t="shared" si="4"/>
        <v>29930</v>
      </c>
      <c r="F23" s="16">
        <f t="shared" si="5"/>
        <v>29878.125</v>
      </c>
      <c r="G23" s="17">
        <v>20.0</v>
      </c>
      <c r="H23" s="16">
        <f t="shared" si="1"/>
        <v>400</v>
      </c>
      <c r="I23" s="16">
        <f t="shared" si="2"/>
        <v>496700</v>
      </c>
      <c r="J23" s="16">
        <f t="shared" si="3"/>
        <v>17637.88218</v>
      </c>
      <c r="K23" s="19">
        <f t="shared" si="6"/>
        <v>1.693974633</v>
      </c>
      <c r="L23" s="16">
        <v>1.0791799824113089</v>
      </c>
      <c r="M23" s="18">
        <f t="shared" si="7"/>
        <v>17641.65534</v>
      </c>
      <c r="N23" s="16">
        <f t="shared" si="8"/>
        <v>7193.344661</v>
      </c>
      <c r="O23" s="16">
        <f t="shared" si="9"/>
        <v>51744207.41</v>
      </c>
      <c r="P23" s="16">
        <f t="shared" si="10"/>
        <v>0.2896454464</v>
      </c>
    </row>
    <row r="24">
      <c r="B24" s="36"/>
      <c r="C24" s="41">
        <v>10.0</v>
      </c>
      <c r="D24" s="41">
        <v>25938.0</v>
      </c>
      <c r="E24" s="16">
        <f t="shared" si="4"/>
        <v>29582.25</v>
      </c>
      <c r="F24" s="16">
        <f t="shared" si="5"/>
        <v>29756.125</v>
      </c>
      <c r="G24" s="17">
        <v>21.0</v>
      </c>
      <c r="H24" s="16">
        <f t="shared" si="1"/>
        <v>441</v>
      </c>
      <c r="I24" s="16">
        <f t="shared" si="2"/>
        <v>544698</v>
      </c>
      <c r="J24" s="16">
        <f t="shared" si="3"/>
        <v>17445.24702</v>
      </c>
      <c r="K24" s="19">
        <f t="shared" si="6"/>
        <v>1.705686653</v>
      </c>
      <c r="L24" s="16">
        <v>1.045339834856834</v>
      </c>
      <c r="M24" s="18">
        <f t="shared" si="7"/>
        <v>17448.99805</v>
      </c>
      <c r="N24" s="16">
        <f t="shared" si="8"/>
        <v>8489.001952</v>
      </c>
      <c r="O24" s="16">
        <f t="shared" si="9"/>
        <v>72063154.14</v>
      </c>
      <c r="P24" s="16">
        <f t="shared" si="10"/>
        <v>0.3272805132</v>
      </c>
    </row>
    <row r="25">
      <c r="B25" s="36"/>
      <c r="C25" s="41">
        <v>11.0</v>
      </c>
      <c r="D25" s="41">
        <v>29992.0</v>
      </c>
      <c r="E25" s="16">
        <f t="shared" si="4"/>
        <v>28732.75</v>
      </c>
      <c r="F25" s="16">
        <f t="shared" si="5"/>
        <v>29157.5</v>
      </c>
      <c r="G25" s="17">
        <v>22.0</v>
      </c>
      <c r="H25" s="16">
        <f t="shared" si="1"/>
        <v>484</v>
      </c>
      <c r="I25" s="16">
        <f t="shared" si="2"/>
        <v>659824</v>
      </c>
      <c r="J25" s="16">
        <f t="shared" si="3"/>
        <v>17252.61186</v>
      </c>
      <c r="K25" s="19">
        <f t="shared" si="6"/>
        <v>1.690033963</v>
      </c>
      <c r="L25" s="16">
        <v>1.1351744711705123</v>
      </c>
      <c r="M25" s="18">
        <f t="shared" si="7"/>
        <v>17256.43707</v>
      </c>
      <c r="N25" s="16">
        <f t="shared" si="8"/>
        <v>12735.56293</v>
      </c>
      <c r="O25" s="16">
        <f t="shared" si="9"/>
        <v>162194563.2</v>
      </c>
      <c r="P25" s="16">
        <f t="shared" si="10"/>
        <v>0.4246319996</v>
      </c>
    </row>
    <row r="26">
      <c r="B26" s="39"/>
      <c r="C26" s="41">
        <v>12.0</v>
      </c>
      <c r="D26" s="41">
        <v>26609.0</v>
      </c>
      <c r="E26" s="16">
        <f t="shared" si="4"/>
        <v>26843.5</v>
      </c>
      <c r="F26" s="16">
        <f t="shared" si="5"/>
        <v>27788.125</v>
      </c>
      <c r="G26" s="17">
        <v>23.0</v>
      </c>
      <c r="H26" s="16">
        <f t="shared" si="1"/>
        <v>529</v>
      </c>
      <c r="I26" s="16">
        <f t="shared" si="2"/>
        <v>612007</v>
      </c>
      <c r="J26" s="16">
        <f t="shared" si="3"/>
        <v>17059.9767</v>
      </c>
      <c r="K26" s="19">
        <f t="shared" si="6"/>
        <v>1.628848942</v>
      </c>
      <c r="L26" s="16">
        <v>1.1429120838894118</v>
      </c>
      <c r="M26" s="18">
        <f t="shared" si="7"/>
        <v>17063.74846</v>
      </c>
      <c r="N26" s="16">
        <f t="shared" si="8"/>
        <v>9545.251542</v>
      </c>
      <c r="O26" s="16">
        <f t="shared" si="9"/>
        <v>91111827.01</v>
      </c>
      <c r="P26" s="16">
        <f t="shared" si="10"/>
        <v>0.3587226706</v>
      </c>
    </row>
    <row r="27">
      <c r="B27" s="42">
        <v>2019.0</v>
      </c>
      <c r="C27" s="43">
        <v>1.0</v>
      </c>
      <c r="D27" s="43">
        <v>13792.0</v>
      </c>
      <c r="E27" s="16">
        <f t="shared" si="4"/>
        <v>24082.75</v>
      </c>
      <c r="F27" s="16">
        <f t="shared" si="5"/>
        <v>25463.125</v>
      </c>
      <c r="G27" s="17">
        <v>24.0</v>
      </c>
      <c r="H27" s="16">
        <f t="shared" si="1"/>
        <v>576</v>
      </c>
      <c r="I27" s="16">
        <f t="shared" si="2"/>
        <v>331008</v>
      </c>
      <c r="J27" s="16">
        <f t="shared" si="3"/>
        <v>16867.34153</v>
      </c>
      <c r="K27" s="19">
        <f t="shared" si="6"/>
        <v>1.50961104</v>
      </c>
      <c r="L27" s="16">
        <v>0.8526722196592875</v>
      </c>
      <c r="M27" s="18">
        <f t="shared" si="7"/>
        <v>16870.70382</v>
      </c>
      <c r="N27" s="16">
        <f t="shared" si="8"/>
        <v>3078.703817</v>
      </c>
      <c r="O27" s="16">
        <f t="shared" si="9"/>
        <v>9478417.196</v>
      </c>
      <c r="P27" s="16">
        <f t="shared" si="10"/>
        <v>0.2232238847</v>
      </c>
    </row>
    <row r="28">
      <c r="B28" s="36"/>
      <c r="C28" s="43">
        <v>2.0</v>
      </c>
      <c r="D28" s="43">
        <v>17389.0</v>
      </c>
      <c r="E28" s="16">
        <f t="shared" si="4"/>
        <v>21945.5</v>
      </c>
      <c r="F28" s="16">
        <f t="shared" si="5"/>
        <v>23014.125</v>
      </c>
      <c r="G28" s="17">
        <v>25.0</v>
      </c>
      <c r="H28" s="16">
        <f t="shared" si="1"/>
        <v>625</v>
      </c>
      <c r="I28" s="16">
        <f t="shared" si="2"/>
        <v>434725</v>
      </c>
      <c r="J28" s="16">
        <f t="shared" si="3"/>
        <v>16674.70637</v>
      </c>
      <c r="K28" s="19">
        <f t="shared" si="6"/>
        <v>1.380181725</v>
      </c>
      <c r="L28" s="16">
        <v>0.769675473655334</v>
      </c>
      <c r="M28" s="18">
        <f t="shared" si="7"/>
        <v>16677.85623</v>
      </c>
      <c r="N28" s="16">
        <f t="shared" si="8"/>
        <v>711.1437711</v>
      </c>
      <c r="O28" s="16">
        <f t="shared" si="9"/>
        <v>505725.4632</v>
      </c>
      <c r="P28" s="16">
        <f t="shared" si="10"/>
        <v>0.04089618558</v>
      </c>
    </row>
    <row r="29">
      <c r="B29" s="36"/>
      <c r="C29" s="43">
        <v>3.0</v>
      </c>
      <c r="D29" s="43">
        <v>20497.0</v>
      </c>
      <c r="E29" s="16">
        <f t="shared" si="4"/>
        <v>19571.75</v>
      </c>
      <c r="F29" s="16">
        <f t="shared" si="5"/>
        <v>20758.625</v>
      </c>
      <c r="G29" s="17">
        <v>26.0</v>
      </c>
      <c r="H29" s="16">
        <f t="shared" si="1"/>
        <v>676</v>
      </c>
      <c r="I29" s="16">
        <f t="shared" si="2"/>
        <v>532922</v>
      </c>
      <c r="J29" s="16">
        <f t="shared" si="3"/>
        <v>16482.07121</v>
      </c>
      <c r="K29" s="19">
        <f t="shared" si="6"/>
        <v>1.259467013</v>
      </c>
      <c r="L29" s="16">
        <v>0.8384566055943328</v>
      </c>
      <c r="M29" s="18">
        <f t="shared" si="7"/>
        <v>16485.16913</v>
      </c>
      <c r="N29" s="16">
        <f t="shared" si="8"/>
        <v>4011.830867</v>
      </c>
      <c r="O29" s="16">
        <f t="shared" si="9"/>
        <v>16094786.91</v>
      </c>
      <c r="P29" s="16">
        <f t="shared" si="10"/>
        <v>0.1957277098</v>
      </c>
    </row>
    <row r="30">
      <c r="B30" s="36"/>
      <c r="C30" s="43">
        <v>4.0</v>
      </c>
      <c r="D30" s="43">
        <v>18431.0</v>
      </c>
      <c r="E30" s="16">
        <f t="shared" si="4"/>
        <v>17527.25</v>
      </c>
      <c r="F30" s="16">
        <f t="shared" si="5"/>
        <v>18549.5</v>
      </c>
      <c r="G30" s="17">
        <v>27.0</v>
      </c>
      <c r="H30" s="16">
        <f t="shared" si="1"/>
        <v>729</v>
      </c>
      <c r="I30" s="16">
        <f t="shared" si="2"/>
        <v>497637</v>
      </c>
      <c r="J30" s="16">
        <f t="shared" si="3"/>
        <v>16289.43605</v>
      </c>
      <c r="K30" s="19">
        <f t="shared" si="6"/>
        <v>1.13874415</v>
      </c>
      <c r="L30" s="16">
        <v>0.8484699867599672</v>
      </c>
      <c r="M30" s="18">
        <f t="shared" si="7"/>
        <v>16292.42326</v>
      </c>
      <c r="N30" s="16">
        <f t="shared" si="8"/>
        <v>2138.576739</v>
      </c>
      <c r="O30" s="16">
        <f t="shared" si="9"/>
        <v>4573510.469</v>
      </c>
      <c r="P30" s="16">
        <f t="shared" si="10"/>
        <v>0.1160315088</v>
      </c>
    </row>
    <row r="31">
      <c r="B31" s="36"/>
      <c r="C31" s="43">
        <v>5.0</v>
      </c>
      <c r="D31" s="43">
        <v>14529.0</v>
      </c>
      <c r="E31" s="16">
        <f t="shared" si="4"/>
        <v>17711.5</v>
      </c>
      <c r="F31" s="16">
        <f t="shared" si="5"/>
        <v>17619.375</v>
      </c>
      <c r="G31" s="17">
        <v>28.0</v>
      </c>
      <c r="H31" s="16">
        <f t="shared" si="1"/>
        <v>784</v>
      </c>
      <c r="I31" s="16">
        <f t="shared" si="2"/>
        <v>406812</v>
      </c>
      <c r="J31" s="16">
        <f t="shared" si="3"/>
        <v>16096.80088</v>
      </c>
      <c r="K31" s="19">
        <f t="shared" si="6"/>
        <v>1.094588616</v>
      </c>
      <c r="L31" s="16">
        <v>0.8457390646238852</v>
      </c>
      <c r="M31" s="18">
        <f t="shared" si="7"/>
        <v>16099.74121</v>
      </c>
      <c r="N31" s="16">
        <f t="shared" si="8"/>
        <v>1570.741212</v>
      </c>
      <c r="O31" s="16">
        <f t="shared" si="9"/>
        <v>2467227.955</v>
      </c>
      <c r="P31" s="16">
        <f t="shared" si="10"/>
        <v>0.1081107586</v>
      </c>
    </row>
    <row r="32">
      <c r="B32" s="36"/>
      <c r="C32" s="43">
        <v>6.0</v>
      </c>
      <c r="D32" s="43">
        <v>22485.0</v>
      </c>
      <c r="E32" s="16">
        <f t="shared" si="4"/>
        <v>18985.5</v>
      </c>
      <c r="F32" s="16">
        <f t="shared" si="5"/>
        <v>18348.5</v>
      </c>
      <c r="G32" s="17">
        <v>29.0</v>
      </c>
      <c r="H32" s="16">
        <f t="shared" si="1"/>
        <v>841</v>
      </c>
      <c r="I32" s="16">
        <f t="shared" si="2"/>
        <v>652065</v>
      </c>
      <c r="J32" s="16">
        <f t="shared" si="3"/>
        <v>15904.16572</v>
      </c>
      <c r="K32" s="19">
        <f t="shared" si="6"/>
        <v>1.153691449</v>
      </c>
      <c r="L32" s="16">
        <v>0.9790779256635231</v>
      </c>
      <c r="M32" s="18">
        <f t="shared" si="7"/>
        <v>15907.29849</v>
      </c>
      <c r="N32" s="16">
        <f t="shared" si="8"/>
        <v>6577.701509</v>
      </c>
      <c r="O32" s="16">
        <f t="shared" si="9"/>
        <v>43266157.14</v>
      </c>
      <c r="P32" s="16">
        <f t="shared" si="10"/>
        <v>0.2925373142</v>
      </c>
    </row>
    <row r="33">
      <c r="B33" s="36"/>
      <c r="C33" s="43">
        <v>7.0</v>
      </c>
      <c r="D33" s="43">
        <v>24913.0</v>
      </c>
      <c r="E33" s="16">
        <f t="shared" si="4"/>
        <v>20089.5</v>
      </c>
      <c r="F33" s="16">
        <f t="shared" si="5"/>
        <v>19537.5</v>
      </c>
      <c r="G33" s="17">
        <v>30.0</v>
      </c>
      <c r="H33" s="16">
        <f t="shared" si="1"/>
        <v>900</v>
      </c>
      <c r="I33" s="16">
        <f t="shared" si="2"/>
        <v>747390</v>
      </c>
      <c r="J33" s="16">
        <f t="shared" si="3"/>
        <v>15711.53056</v>
      </c>
      <c r="K33" s="19">
        <f t="shared" si="6"/>
        <v>1.243513477</v>
      </c>
      <c r="L33" s="16">
        <v>1.1651193499417385</v>
      </c>
      <c r="M33" s="18">
        <f t="shared" si="7"/>
        <v>15714.93919</v>
      </c>
      <c r="N33" s="16">
        <f t="shared" si="8"/>
        <v>9198.060808</v>
      </c>
      <c r="O33" s="16">
        <f t="shared" si="9"/>
        <v>84604322.63</v>
      </c>
      <c r="P33" s="16">
        <f t="shared" si="10"/>
        <v>0.3692072736</v>
      </c>
    </row>
    <row r="34">
      <c r="B34" s="36"/>
      <c r="C34" s="43">
        <v>8.0</v>
      </c>
      <c r="D34" s="43">
        <v>29180.0</v>
      </c>
      <c r="E34" s="16">
        <f t="shared" si="4"/>
        <v>22776.75</v>
      </c>
      <c r="F34" s="16">
        <f t="shared" si="5"/>
        <v>21433.125</v>
      </c>
      <c r="G34" s="17">
        <v>31.0</v>
      </c>
      <c r="H34" s="16">
        <f t="shared" si="1"/>
        <v>961</v>
      </c>
      <c r="I34" s="16">
        <f t="shared" si="2"/>
        <v>904580</v>
      </c>
      <c r="J34" s="16">
        <f t="shared" si="3"/>
        <v>15518.8954</v>
      </c>
      <c r="K34" s="19">
        <f t="shared" si="6"/>
        <v>1.381098619</v>
      </c>
      <c r="L34" s="16">
        <v>1.2981830017738645</v>
      </c>
      <c r="M34" s="18">
        <f t="shared" si="7"/>
        <v>15522.57468</v>
      </c>
      <c r="N34" s="16">
        <f t="shared" si="8"/>
        <v>13657.42532</v>
      </c>
      <c r="O34" s="16">
        <f t="shared" si="9"/>
        <v>186525266.4</v>
      </c>
      <c r="P34" s="16">
        <f t="shared" si="10"/>
        <v>0.468040621</v>
      </c>
    </row>
    <row r="35">
      <c r="B35" s="36"/>
      <c r="C35" s="43">
        <v>9.0</v>
      </c>
      <c r="D35" s="44">
        <v>20462.0</v>
      </c>
      <c r="E35" s="16">
        <f t="shared" si="4"/>
        <v>24260</v>
      </c>
      <c r="F35" s="16">
        <f t="shared" si="5"/>
        <v>23518.375</v>
      </c>
      <c r="G35" s="17">
        <v>32.0</v>
      </c>
      <c r="H35" s="16">
        <f t="shared" si="1"/>
        <v>1024</v>
      </c>
      <c r="I35" s="16">
        <f t="shared" si="2"/>
        <v>654784</v>
      </c>
      <c r="J35" s="16">
        <f t="shared" si="3"/>
        <v>15326.26023</v>
      </c>
      <c r="K35" s="19">
        <f t="shared" si="6"/>
        <v>1.53451492</v>
      </c>
      <c r="L35" s="16">
        <v>1.0791799824113089</v>
      </c>
      <c r="M35" s="18">
        <f t="shared" si="7"/>
        <v>15329.87393</v>
      </c>
      <c r="N35" s="16">
        <f t="shared" si="8"/>
        <v>5132.126071</v>
      </c>
      <c r="O35" s="16">
        <f t="shared" si="9"/>
        <v>26338718.01</v>
      </c>
      <c r="P35" s="16">
        <f t="shared" si="10"/>
        <v>0.250812534</v>
      </c>
    </row>
    <row r="36">
      <c r="B36" s="36"/>
      <c r="C36" s="43">
        <v>10.0</v>
      </c>
      <c r="D36" s="43">
        <v>20895.0</v>
      </c>
      <c r="E36" s="16">
        <f t="shared" si="4"/>
        <v>23862.5</v>
      </c>
      <c r="F36" s="16">
        <f t="shared" si="5"/>
        <v>24061.25</v>
      </c>
      <c r="G36" s="17">
        <v>33.0</v>
      </c>
      <c r="H36" s="16">
        <f t="shared" si="1"/>
        <v>1089</v>
      </c>
      <c r="I36" s="16">
        <f t="shared" si="2"/>
        <v>689535</v>
      </c>
      <c r="J36" s="16">
        <f t="shared" si="3"/>
        <v>15133.62507</v>
      </c>
      <c r="K36" s="19">
        <f t="shared" si="6"/>
        <v>1.58991979</v>
      </c>
      <c r="L36" s="16">
        <v>1.045339834856834</v>
      </c>
      <c r="M36" s="18">
        <f t="shared" si="7"/>
        <v>15137.26033</v>
      </c>
      <c r="N36" s="16">
        <f t="shared" si="8"/>
        <v>5757.739669</v>
      </c>
      <c r="O36" s="16">
        <f t="shared" si="9"/>
        <v>33151566.09</v>
      </c>
      <c r="P36" s="16">
        <f t="shared" si="10"/>
        <v>0.2755558588</v>
      </c>
    </row>
    <row r="37">
      <c r="B37" s="36"/>
      <c r="C37" s="43">
        <v>11.0</v>
      </c>
      <c r="D37" s="43">
        <v>20780.0</v>
      </c>
      <c r="E37" s="16">
        <f t="shared" si="4"/>
        <v>22829.25</v>
      </c>
      <c r="F37" s="16">
        <f t="shared" si="5"/>
        <v>23345.875</v>
      </c>
      <c r="G37" s="17">
        <v>34.0</v>
      </c>
      <c r="H37" s="16">
        <f t="shared" si="1"/>
        <v>1156</v>
      </c>
      <c r="I37" s="16">
        <f t="shared" si="2"/>
        <v>706520</v>
      </c>
      <c r="J37" s="16">
        <f t="shared" si="3"/>
        <v>14940.98991</v>
      </c>
      <c r="K37" s="19">
        <f t="shared" si="6"/>
        <v>1.562538703</v>
      </c>
      <c r="L37" s="16">
        <v>1.1351744711705123</v>
      </c>
      <c r="M37" s="18">
        <f t="shared" si="7"/>
        <v>14944.68762</v>
      </c>
      <c r="N37" s="16">
        <f t="shared" si="8"/>
        <v>5835.312378</v>
      </c>
      <c r="O37" s="16">
        <f t="shared" si="9"/>
        <v>34050870.54</v>
      </c>
      <c r="P37" s="16">
        <f t="shared" si="10"/>
        <v>0.2808138777</v>
      </c>
    </row>
    <row r="38">
      <c r="B38" s="39"/>
      <c r="C38" s="43">
        <v>12.0</v>
      </c>
      <c r="D38" s="43">
        <v>20546.0</v>
      </c>
      <c r="E38" s="16">
        <f t="shared" si="4"/>
        <v>20670.75</v>
      </c>
      <c r="F38" s="16">
        <f t="shared" si="5"/>
        <v>21750</v>
      </c>
      <c r="G38" s="17">
        <v>35.0</v>
      </c>
      <c r="H38" s="16">
        <f t="shared" si="1"/>
        <v>1225</v>
      </c>
      <c r="I38" s="16">
        <f t="shared" si="2"/>
        <v>719110</v>
      </c>
      <c r="J38" s="16">
        <f t="shared" si="3"/>
        <v>14748.35475</v>
      </c>
      <c r="K38" s="19">
        <f t="shared" si="6"/>
        <v>1.474740768</v>
      </c>
      <c r="L38" s="16">
        <v>1.1429120838894118</v>
      </c>
      <c r="M38" s="18">
        <f t="shared" si="7"/>
        <v>14751.9724</v>
      </c>
      <c r="N38" s="16">
        <f t="shared" si="8"/>
        <v>5794.0276</v>
      </c>
      <c r="O38" s="16">
        <f t="shared" si="9"/>
        <v>33570755.83</v>
      </c>
      <c r="P38" s="16">
        <f t="shared" si="10"/>
        <v>0.2820027061</v>
      </c>
    </row>
    <row r="39">
      <c r="B39" s="45">
        <v>2020.0</v>
      </c>
      <c r="C39" s="14">
        <v>1.0</v>
      </c>
      <c r="D39" s="14">
        <v>17119.0</v>
      </c>
      <c r="E39" s="16">
        <f t="shared" si="4"/>
        <v>19835</v>
      </c>
      <c r="F39" s="16">
        <f t="shared" si="5"/>
        <v>20252.875</v>
      </c>
      <c r="G39" s="17">
        <v>36.0</v>
      </c>
      <c r="H39" s="16">
        <f t="shared" si="1"/>
        <v>1296</v>
      </c>
      <c r="I39" s="16">
        <f t="shared" si="2"/>
        <v>616284</v>
      </c>
      <c r="J39" s="16">
        <f t="shared" si="3"/>
        <v>14555.71958</v>
      </c>
      <c r="K39" s="19">
        <f t="shared" si="6"/>
        <v>1.391403213</v>
      </c>
      <c r="L39" s="16">
        <v>0.8526722196592875</v>
      </c>
      <c r="M39" s="18">
        <f t="shared" si="7"/>
        <v>14558.96366</v>
      </c>
      <c r="N39" s="16">
        <f t="shared" si="8"/>
        <v>2560.03634</v>
      </c>
      <c r="O39" s="16">
        <f t="shared" si="9"/>
        <v>6553786.064</v>
      </c>
      <c r="P39" s="16">
        <f t="shared" si="10"/>
        <v>0.149543568</v>
      </c>
    </row>
    <row r="40">
      <c r="B40" s="36"/>
      <c r="C40" s="14">
        <v>2.0</v>
      </c>
      <c r="D40" s="14">
        <v>11706.0</v>
      </c>
      <c r="E40" s="16">
        <f t="shared" si="4"/>
        <v>17537.75</v>
      </c>
      <c r="F40" s="16">
        <f t="shared" si="5"/>
        <v>18686.375</v>
      </c>
      <c r="G40" s="17">
        <v>37.0</v>
      </c>
      <c r="H40" s="16">
        <f t="shared" si="1"/>
        <v>1369</v>
      </c>
      <c r="I40" s="16">
        <f t="shared" si="2"/>
        <v>433122</v>
      </c>
      <c r="J40" s="16">
        <f t="shared" si="3"/>
        <v>14363.08442</v>
      </c>
      <c r="K40" s="19">
        <f t="shared" si="6"/>
        <v>1.301000151</v>
      </c>
      <c r="L40" s="16">
        <v>0.769675473655334</v>
      </c>
      <c r="M40" s="18">
        <f t="shared" si="7"/>
        <v>14366.1551</v>
      </c>
      <c r="N40" s="16">
        <f t="shared" si="8"/>
        <v>2660.155097</v>
      </c>
      <c r="O40" s="16">
        <f t="shared" si="9"/>
        <v>7076425.142</v>
      </c>
      <c r="P40" s="16">
        <f t="shared" si="10"/>
        <v>0.2272471465</v>
      </c>
    </row>
    <row r="41">
      <c r="B41" s="36"/>
      <c r="C41" s="14">
        <v>3.0</v>
      </c>
      <c r="D41" s="14">
        <v>5765.0</v>
      </c>
      <c r="E41" s="16">
        <f t="shared" si="4"/>
        <v>13784</v>
      </c>
      <c r="F41" s="16">
        <f t="shared" si="5"/>
        <v>15660.875</v>
      </c>
      <c r="G41" s="17">
        <v>38.0</v>
      </c>
      <c r="H41" s="16">
        <f t="shared" si="1"/>
        <v>1444</v>
      </c>
      <c r="I41" s="16">
        <f t="shared" si="2"/>
        <v>219070</v>
      </c>
      <c r="J41" s="16">
        <f t="shared" si="3"/>
        <v>14170.44926</v>
      </c>
      <c r="K41" s="19">
        <f t="shared" si="6"/>
        <v>1.10517844</v>
      </c>
      <c r="L41" s="16">
        <v>0.8384566055943328</v>
      </c>
      <c r="M41" s="18">
        <f t="shared" si="7"/>
        <v>14173.39289</v>
      </c>
      <c r="N41" s="16">
        <f t="shared" si="8"/>
        <v>8408.392894</v>
      </c>
      <c r="O41" s="16">
        <f t="shared" si="9"/>
        <v>70701071.06</v>
      </c>
      <c r="P41" s="16">
        <f t="shared" si="10"/>
        <v>1.458524353</v>
      </c>
    </row>
    <row r="42">
      <c r="B42" s="36"/>
      <c r="C42" s="14">
        <v>4.0</v>
      </c>
      <c r="D42" s="14">
        <v>25.0</v>
      </c>
      <c r="E42" s="16">
        <f t="shared" si="4"/>
        <v>8653.75</v>
      </c>
      <c r="F42" s="16">
        <f t="shared" si="5"/>
        <v>11218.875</v>
      </c>
      <c r="G42" s="17">
        <v>39.0</v>
      </c>
      <c r="H42" s="16">
        <f t="shared" si="1"/>
        <v>1521</v>
      </c>
      <c r="I42" s="16">
        <f t="shared" si="2"/>
        <v>975</v>
      </c>
      <c r="J42" s="16">
        <f t="shared" si="3"/>
        <v>13977.8141</v>
      </c>
      <c r="K42" s="19">
        <f t="shared" si="6"/>
        <v>0.8026201323</v>
      </c>
      <c r="L42" s="16">
        <v>0.8484699867599672</v>
      </c>
      <c r="M42" s="18">
        <f t="shared" si="7"/>
        <v>13980.46519</v>
      </c>
      <c r="N42" s="16">
        <f t="shared" si="8"/>
        <v>13955.46519</v>
      </c>
      <c r="O42" s="16">
        <f t="shared" si="9"/>
        <v>194755008.6</v>
      </c>
      <c r="P42" s="16">
        <f t="shared" si="10"/>
        <v>558.2186075</v>
      </c>
    </row>
    <row r="43">
      <c r="B43" s="36"/>
      <c r="C43" s="14">
        <v>5.0</v>
      </c>
      <c r="D43" s="14">
        <v>12.0</v>
      </c>
      <c r="E43" s="16">
        <f t="shared" si="4"/>
        <v>4377</v>
      </c>
      <c r="F43" s="16">
        <f t="shared" si="5"/>
        <v>6515.375</v>
      </c>
      <c r="G43" s="17">
        <v>40.0</v>
      </c>
      <c r="H43" s="16">
        <f t="shared" si="1"/>
        <v>1600</v>
      </c>
      <c r="I43" s="16">
        <f t="shared" si="2"/>
        <v>480</v>
      </c>
      <c r="J43" s="16">
        <f t="shared" si="3"/>
        <v>13785.17893</v>
      </c>
      <c r="K43" s="19">
        <f t="shared" si="6"/>
        <v>0.4726362299</v>
      </c>
      <c r="L43" s="16">
        <v>0.8457390646238852</v>
      </c>
      <c r="M43" s="18">
        <f t="shared" si="7"/>
        <v>13787.49731</v>
      </c>
      <c r="N43" s="16">
        <f t="shared" si="8"/>
        <v>13775.49731</v>
      </c>
      <c r="O43" s="16">
        <f t="shared" si="9"/>
        <v>189764326.1</v>
      </c>
      <c r="P43" s="16">
        <f t="shared" si="10"/>
        <v>1147.958109</v>
      </c>
    </row>
    <row r="44">
      <c r="B44" s="36"/>
      <c r="C44" s="14">
        <v>6.0</v>
      </c>
      <c r="D44" s="14">
        <v>97.0</v>
      </c>
      <c r="E44" s="16">
        <f t="shared" si="4"/>
        <v>1474.75</v>
      </c>
      <c r="F44" s="16">
        <f t="shared" si="5"/>
        <v>2925.875</v>
      </c>
      <c r="G44" s="17">
        <v>41.0</v>
      </c>
      <c r="H44" s="16">
        <f t="shared" si="1"/>
        <v>1681</v>
      </c>
      <c r="I44" s="16">
        <f t="shared" si="2"/>
        <v>3977</v>
      </c>
      <c r="J44" s="16">
        <f t="shared" si="3"/>
        <v>13592.54377</v>
      </c>
      <c r="K44" s="19">
        <f t="shared" si="6"/>
        <v>0.2152558821</v>
      </c>
      <c r="L44" s="16">
        <v>0.9790779256635231</v>
      </c>
      <c r="M44" s="18">
        <f t="shared" si="7"/>
        <v>13594.73811</v>
      </c>
      <c r="N44" s="16">
        <f t="shared" si="8"/>
        <v>13497.73811</v>
      </c>
      <c r="O44" s="16">
        <f t="shared" si="9"/>
        <v>182188934</v>
      </c>
      <c r="P44" s="16">
        <f t="shared" si="10"/>
        <v>139.1519392</v>
      </c>
    </row>
    <row r="45">
      <c r="B45" s="36"/>
      <c r="C45" s="14">
        <v>7.0</v>
      </c>
      <c r="D45" s="14">
        <v>76.0</v>
      </c>
      <c r="E45" s="16">
        <f t="shared" si="4"/>
        <v>52.5</v>
      </c>
      <c r="F45" s="16">
        <f t="shared" si="5"/>
        <v>763.625</v>
      </c>
      <c r="G45" s="17">
        <v>42.0</v>
      </c>
      <c r="H45" s="16">
        <f t="shared" si="1"/>
        <v>1764</v>
      </c>
      <c r="I45" s="16">
        <f t="shared" si="2"/>
        <v>3192</v>
      </c>
      <c r="J45" s="16">
        <f t="shared" si="3"/>
        <v>13399.90861</v>
      </c>
      <c r="K45" s="19">
        <f t="shared" si="6"/>
        <v>0.05698732896</v>
      </c>
      <c r="L45" s="16">
        <v>1.1651193499417385</v>
      </c>
      <c r="M45" s="18">
        <f t="shared" si="7"/>
        <v>13402.13072</v>
      </c>
      <c r="N45" s="16">
        <f t="shared" si="8"/>
        <v>13326.13072</v>
      </c>
      <c r="O45" s="16">
        <f t="shared" si="9"/>
        <v>177585759.9</v>
      </c>
      <c r="P45" s="16">
        <f t="shared" si="10"/>
        <v>175.3438252</v>
      </c>
    </row>
    <row r="46">
      <c r="B46" s="36"/>
      <c r="C46" s="14">
        <v>8.0</v>
      </c>
      <c r="D46" s="14">
        <v>24.0</v>
      </c>
      <c r="E46" s="16">
        <f t="shared" si="4"/>
        <v>52.25</v>
      </c>
      <c r="F46" s="16">
        <f t="shared" si="5"/>
        <v>52.375</v>
      </c>
      <c r="G46" s="17">
        <v>43.0</v>
      </c>
      <c r="H46" s="16">
        <f t="shared" si="1"/>
        <v>1849</v>
      </c>
      <c r="I46" s="16">
        <f t="shared" si="2"/>
        <v>1032</v>
      </c>
      <c r="J46" s="16">
        <f t="shared" si="3"/>
        <v>13207.27345</v>
      </c>
      <c r="K46" s="19">
        <f t="shared" si="6"/>
        <v>0.003965617901</v>
      </c>
      <c r="L46" s="16">
        <v>1.2981830017738645</v>
      </c>
      <c r="M46" s="18">
        <f t="shared" si="7"/>
        <v>13209.5756</v>
      </c>
      <c r="N46" s="16">
        <f t="shared" si="8"/>
        <v>13185.5756</v>
      </c>
      <c r="O46" s="16">
        <f t="shared" si="9"/>
        <v>173859403.8</v>
      </c>
      <c r="P46" s="16">
        <f t="shared" si="10"/>
        <v>549.3989831</v>
      </c>
    </row>
    <row r="47">
      <c r="B47" s="36"/>
      <c r="C47" s="14">
        <v>9.0</v>
      </c>
      <c r="D47" s="14">
        <v>20.0</v>
      </c>
      <c r="E47" s="16">
        <f t="shared" si="4"/>
        <v>54.25</v>
      </c>
      <c r="F47" s="16">
        <f t="shared" si="5"/>
        <v>53.25</v>
      </c>
      <c r="G47" s="17">
        <v>44.0</v>
      </c>
      <c r="H47" s="16">
        <f t="shared" si="1"/>
        <v>1936</v>
      </c>
      <c r="I47" s="16">
        <f t="shared" si="2"/>
        <v>880</v>
      </c>
      <c r="J47" s="16">
        <f t="shared" si="3"/>
        <v>13014.63828</v>
      </c>
      <c r="K47" s="19">
        <f t="shared" si="6"/>
        <v>0.004091546675</v>
      </c>
      <c r="L47" s="16">
        <v>1.0791799824113089</v>
      </c>
      <c r="M47" s="18">
        <f t="shared" si="7"/>
        <v>13016.72156</v>
      </c>
      <c r="N47" s="16">
        <f t="shared" si="8"/>
        <v>12996.72156</v>
      </c>
      <c r="O47" s="16">
        <f t="shared" si="9"/>
        <v>168914771.2</v>
      </c>
      <c r="P47" s="16">
        <f t="shared" si="10"/>
        <v>649.8360778</v>
      </c>
    </row>
    <row r="48">
      <c r="B48" s="36"/>
      <c r="C48" s="14">
        <v>10.0</v>
      </c>
      <c r="D48" s="14">
        <v>37.0</v>
      </c>
      <c r="E48" s="16">
        <f t="shared" si="4"/>
        <v>39.25</v>
      </c>
      <c r="F48" s="16">
        <f t="shared" si="5"/>
        <v>46.75</v>
      </c>
      <c r="G48" s="17">
        <v>45.0</v>
      </c>
      <c r="H48" s="16">
        <f t="shared" si="1"/>
        <v>2025</v>
      </c>
      <c r="I48" s="16">
        <f t="shared" si="2"/>
        <v>1665</v>
      </c>
      <c r="J48" s="16">
        <f t="shared" si="3"/>
        <v>12822.00312</v>
      </c>
      <c r="K48" s="19">
        <f t="shared" si="6"/>
        <v>0.003646076167</v>
      </c>
      <c r="L48" s="16">
        <v>1.045339834856834</v>
      </c>
      <c r="M48" s="18">
        <f t="shared" si="7"/>
        <v>12824.05211</v>
      </c>
      <c r="N48" s="16">
        <f t="shared" si="8"/>
        <v>12787.05211</v>
      </c>
      <c r="O48" s="16">
        <f t="shared" si="9"/>
        <v>163508701.6</v>
      </c>
      <c r="P48" s="16">
        <f t="shared" si="10"/>
        <v>345.5960029</v>
      </c>
    </row>
    <row r="49">
      <c r="B49" s="36"/>
      <c r="C49" s="14">
        <v>11.0</v>
      </c>
      <c r="D49" s="14">
        <v>69.0</v>
      </c>
      <c r="E49" s="16">
        <f t="shared" si="4"/>
        <v>37.5</v>
      </c>
      <c r="F49" s="16">
        <f t="shared" si="5"/>
        <v>38.375</v>
      </c>
      <c r="G49" s="17">
        <v>46.0</v>
      </c>
      <c r="H49" s="16">
        <f t="shared" si="1"/>
        <v>2116</v>
      </c>
      <c r="I49" s="16">
        <f t="shared" si="2"/>
        <v>3174</v>
      </c>
      <c r="J49" s="16">
        <f t="shared" si="3"/>
        <v>12629.36796</v>
      </c>
      <c r="K49" s="19">
        <f t="shared" si="6"/>
        <v>0.003038552691</v>
      </c>
      <c r="L49" s="16">
        <v>1.1351744711705123</v>
      </c>
      <c r="M49" s="18">
        <f t="shared" si="7"/>
        <v>12631.50617</v>
      </c>
      <c r="N49" s="16">
        <f t="shared" si="8"/>
        <v>12562.50617</v>
      </c>
      <c r="O49" s="16">
        <f t="shared" si="9"/>
        <v>157816561.3</v>
      </c>
      <c r="P49" s="16">
        <f t="shared" si="10"/>
        <v>182.0653068</v>
      </c>
    </row>
    <row r="50">
      <c r="B50" s="39"/>
      <c r="C50" s="14">
        <v>12.0</v>
      </c>
      <c r="D50" s="14">
        <v>85.0</v>
      </c>
      <c r="E50" s="16">
        <f t="shared" si="4"/>
        <v>52.75</v>
      </c>
      <c r="F50" s="16">
        <f t="shared" si="5"/>
        <v>45.125</v>
      </c>
      <c r="G50" s="17">
        <v>47.0</v>
      </c>
      <c r="H50" s="16">
        <f t="shared" si="1"/>
        <v>2209</v>
      </c>
      <c r="I50" s="16">
        <f t="shared" si="2"/>
        <v>3995</v>
      </c>
      <c r="J50" s="16">
        <f t="shared" si="3"/>
        <v>12436.7328</v>
      </c>
      <c r="K50" s="19">
        <f t="shared" si="6"/>
        <v>0.003628364518</v>
      </c>
      <c r="L50" s="16">
        <v>1.1429120838894118</v>
      </c>
      <c r="M50" s="18">
        <f t="shared" si="7"/>
        <v>12438.87934</v>
      </c>
      <c r="N50" s="16">
        <f t="shared" si="8"/>
        <v>12353.87934</v>
      </c>
      <c r="O50" s="16">
        <f t="shared" si="9"/>
        <v>152618334.7</v>
      </c>
      <c r="P50" s="16">
        <f t="shared" si="10"/>
        <v>145.3397569</v>
      </c>
    </row>
    <row r="51">
      <c r="B51" s="46">
        <v>2021.0</v>
      </c>
      <c r="C51" s="21">
        <v>1.0</v>
      </c>
      <c r="D51" s="21">
        <v>20.0</v>
      </c>
      <c r="E51" s="16">
        <f t="shared" si="4"/>
        <v>52.75</v>
      </c>
      <c r="F51" s="16">
        <f t="shared" si="5"/>
        <v>52.75</v>
      </c>
      <c r="G51" s="17">
        <v>48.0</v>
      </c>
      <c r="H51" s="16">
        <f t="shared" si="1"/>
        <v>2304</v>
      </c>
      <c r="I51" s="16">
        <f t="shared" si="2"/>
        <v>960</v>
      </c>
      <c r="J51" s="16">
        <f t="shared" si="3"/>
        <v>12244.09763</v>
      </c>
      <c r="K51" s="19">
        <f t="shared" si="6"/>
        <v>0.00430819825</v>
      </c>
      <c r="L51" s="16">
        <v>0.8526722196592875</v>
      </c>
      <c r="M51" s="18">
        <f t="shared" si="7"/>
        <v>12245.95461</v>
      </c>
      <c r="N51" s="16">
        <f t="shared" si="8"/>
        <v>12225.95461</v>
      </c>
      <c r="O51" s="16">
        <f t="shared" si="9"/>
        <v>149473966.2</v>
      </c>
      <c r="P51" s="16">
        <f t="shared" si="10"/>
        <v>611.2977307</v>
      </c>
    </row>
    <row r="52">
      <c r="B52" s="36"/>
      <c r="C52" s="21">
        <v>2.0</v>
      </c>
      <c r="D52" s="21">
        <v>69.0</v>
      </c>
      <c r="E52" s="16">
        <f t="shared" si="4"/>
        <v>60.75</v>
      </c>
      <c r="F52" s="16">
        <f t="shared" si="5"/>
        <v>56.75</v>
      </c>
      <c r="G52" s="17">
        <v>49.0</v>
      </c>
      <c r="H52" s="16">
        <f t="shared" si="1"/>
        <v>2401</v>
      </c>
      <c r="I52" s="16">
        <f t="shared" si="2"/>
        <v>3381</v>
      </c>
      <c r="J52" s="16">
        <f t="shared" si="3"/>
        <v>12051.46247</v>
      </c>
      <c r="K52" s="19">
        <f t="shared" si="6"/>
        <v>0.004708972055</v>
      </c>
      <c r="L52" s="16">
        <v>0.769675473655334</v>
      </c>
      <c r="M52" s="18">
        <f t="shared" si="7"/>
        <v>12053.23686</v>
      </c>
      <c r="N52" s="16">
        <f t="shared" si="8"/>
        <v>11984.23686</v>
      </c>
      <c r="O52" s="16">
        <f t="shared" si="9"/>
        <v>143621933</v>
      </c>
      <c r="P52" s="16">
        <f t="shared" si="10"/>
        <v>173.6845921</v>
      </c>
    </row>
    <row r="53">
      <c r="B53" s="36"/>
      <c r="C53" s="21">
        <v>3.0</v>
      </c>
      <c r="D53" s="21">
        <v>52.0</v>
      </c>
      <c r="E53" s="16">
        <f t="shared" si="4"/>
        <v>56.5</v>
      </c>
      <c r="F53" s="16">
        <f t="shared" si="5"/>
        <v>58.625</v>
      </c>
      <c r="G53" s="17">
        <v>50.0</v>
      </c>
      <c r="H53" s="16">
        <f t="shared" si="1"/>
        <v>2500</v>
      </c>
      <c r="I53" s="16">
        <f t="shared" si="2"/>
        <v>2600</v>
      </c>
      <c r="J53" s="16">
        <f t="shared" si="3"/>
        <v>11858.82731</v>
      </c>
      <c r="K53" s="19">
        <f t="shared" si="6"/>
        <v>0.004943574813</v>
      </c>
      <c r="L53" s="16">
        <v>0.8384566055943328</v>
      </c>
      <c r="M53" s="18">
        <f t="shared" si="7"/>
        <v>11860.67071</v>
      </c>
      <c r="N53" s="16">
        <f t="shared" si="8"/>
        <v>11808.67071</v>
      </c>
      <c r="O53" s="16">
        <f t="shared" si="9"/>
        <v>139444703.9</v>
      </c>
      <c r="P53" s="16">
        <f t="shared" si="10"/>
        <v>227.0898213</v>
      </c>
    </row>
    <row r="54">
      <c r="B54" s="36"/>
      <c r="C54" s="21">
        <v>4.0</v>
      </c>
      <c r="D54" s="21">
        <v>106.0</v>
      </c>
      <c r="E54" s="16">
        <f t="shared" si="4"/>
        <v>61.75</v>
      </c>
      <c r="F54" s="16">
        <f t="shared" si="5"/>
        <v>59.125</v>
      </c>
      <c r="G54" s="17">
        <v>51.0</v>
      </c>
      <c r="H54" s="16">
        <f t="shared" si="1"/>
        <v>2601</v>
      </c>
      <c r="I54" s="16">
        <f t="shared" si="2"/>
        <v>5406</v>
      </c>
      <c r="J54" s="16">
        <f t="shared" si="3"/>
        <v>11666.19215</v>
      </c>
      <c r="K54" s="19">
        <f t="shared" si="6"/>
        <v>0.005068063277</v>
      </c>
      <c r="L54" s="16">
        <v>0.8484699867599672</v>
      </c>
      <c r="M54" s="18">
        <f t="shared" si="7"/>
        <v>11668.04568</v>
      </c>
      <c r="N54" s="16">
        <f t="shared" si="8"/>
        <v>11562.04568</v>
      </c>
      <c r="O54" s="16">
        <f t="shared" si="9"/>
        <v>133680900.4</v>
      </c>
      <c r="P54" s="16">
        <f t="shared" si="10"/>
        <v>109.0759027</v>
      </c>
    </row>
    <row r="55">
      <c r="B55" s="36"/>
      <c r="C55" s="21">
        <v>5.0</v>
      </c>
      <c r="D55" s="21">
        <v>160.0</v>
      </c>
      <c r="E55" s="16">
        <f t="shared" si="4"/>
        <v>96.75</v>
      </c>
      <c r="F55" s="16">
        <f t="shared" si="5"/>
        <v>79.25</v>
      </c>
      <c r="G55" s="17">
        <v>52.0</v>
      </c>
      <c r="H55" s="16">
        <f t="shared" si="1"/>
        <v>2704</v>
      </c>
      <c r="I55" s="16">
        <f t="shared" si="2"/>
        <v>8320</v>
      </c>
      <c r="J55" s="16">
        <f t="shared" si="3"/>
        <v>11473.55698</v>
      </c>
      <c r="K55" s="19">
        <f t="shared" si="6"/>
        <v>0.006907186682</v>
      </c>
      <c r="L55" s="16">
        <v>0.8457390646238852</v>
      </c>
      <c r="M55" s="18">
        <f t="shared" si="7"/>
        <v>11475.40963</v>
      </c>
      <c r="N55" s="16">
        <f t="shared" si="8"/>
        <v>11315.40963</v>
      </c>
      <c r="O55" s="16">
        <f t="shared" si="9"/>
        <v>128038495.1</v>
      </c>
      <c r="P55" s="16">
        <f t="shared" si="10"/>
        <v>70.72131019</v>
      </c>
    </row>
    <row r="56">
      <c r="B56" s="36"/>
      <c r="C56" s="21">
        <v>6.0</v>
      </c>
      <c r="D56" s="21">
        <v>181.0</v>
      </c>
      <c r="E56" s="16">
        <f t="shared" si="4"/>
        <v>124.75</v>
      </c>
      <c r="F56" s="16">
        <f t="shared" si="5"/>
        <v>110.75</v>
      </c>
      <c r="G56" s="17">
        <v>53.0</v>
      </c>
      <c r="H56" s="16">
        <f t="shared" si="1"/>
        <v>2809</v>
      </c>
      <c r="I56" s="16">
        <f t="shared" si="2"/>
        <v>9593</v>
      </c>
      <c r="J56" s="16">
        <f t="shared" si="3"/>
        <v>11280.92182</v>
      </c>
      <c r="K56" s="19">
        <f t="shared" si="6"/>
        <v>0.009817460111</v>
      </c>
      <c r="L56" s="16">
        <v>0.9790779256635231</v>
      </c>
      <c r="M56" s="18">
        <f t="shared" si="7"/>
        <v>11282.91072</v>
      </c>
      <c r="N56" s="16">
        <f t="shared" si="8"/>
        <v>11101.91072</v>
      </c>
      <c r="O56" s="16">
        <f t="shared" si="9"/>
        <v>123252421.6</v>
      </c>
      <c r="P56" s="16">
        <f t="shared" si="10"/>
        <v>61.3365233</v>
      </c>
    </row>
    <row r="57">
      <c r="B57" s="36"/>
      <c r="C57" s="21">
        <v>7.0</v>
      </c>
      <c r="D57" s="21">
        <v>52.0</v>
      </c>
      <c r="E57" s="16">
        <f t="shared" si="4"/>
        <v>124.75</v>
      </c>
      <c r="F57" s="16">
        <f t="shared" si="5"/>
        <v>124.75</v>
      </c>
      <c r="G57" s="17">
        <v>54.0</v>
      </c>
      <c r="H57" s="16">
        <f t="shared" si="1"/>
        <v>2916</v>
      </c>
      <c r="I57" s="16">
        <f t="shared" si="2"/>
        <v>2808</v>
      </c>
      <c r="J57" s="16">
        <f t="shared" si="3"/>
        <v>11088.28666</v>
      </c>
      <c r="K57" s="19">
        <f t="shared" si="6"/>
        <v>0.01125061101</v>
      </c>
      <c r="L57" s="16">
        <v>1.1651193499417385</v>
      </c>
      <c r="M57" s="18">
        <f t="shared" si="7"/>
        <v>11090.46303</v>
      </c>
      <c r="N57" s="16">
        <f t="shared" si="8"/>
        <v>11038.46303</v>
      </c>
      <c r="O57" s="16">
        <f t="shared" si="9"/>
        <v>121847666</v>
      </c>
      <c r="P57" s="16">
        <f t="shared" si="10"/>
        <v>212.2781352</v>
      </c>
    </row>
    <row r="58">
      <c r="B58" s="36"/>
      <c r="C58" s="21">
        <v>8.0</v>
      </c>
      <c r="D58" s="21">
        <v>10.0</v>
      </c>
      <c r="E58" s="16">
        <f t="shared" si="4"/>
        <v>100.75</v>
      </c>
      <c r="F58" s="16">
        <f t="shared" si="5"/>
        <v>112.75</v>
      </c>
      <c r="G58" s="17">
        <v>55.0</v>
      </c>
      <c r="H58" s="16">
        <f t="shared" si="1"/>
        <v>3025</v>
      </c>
      <c r="I58" s="16">
        <f t="shared" si="2"/>
        <v>550</v>
      </c>
      <c r="J58" s="16">
        <f t="shared" si="3"/>
        <v>10895.6515</v>
      </c>
      <c r="K58" s="19">
        <f t="shared" si="6"/>
        <v>0.01034816505</v>
      </c>
      <c r="L58" s="16">
        <v>1.2981830017738645</v>
      </c>
      <c r="M58" s="18">
        <f t="shared" si="7"/>
        <v>10897.96003</v>
      </c>
      <c r="N58" s="16">
        <f t="shared" si="8"/>
        <v>10887.96003</v>
      </c>
      <c r="O58" s="16">
        <f t="shared" si="9"/>
        <v>118547673.6</v>
      </c>
      <c r="P58" s="16">
        <f t="shared" si="10"/>
        <v>1088.796003</v>
      </c>
    </row>
    <row r="59">
      <c r="B59" s="36"/>
      <c r="C59" s="21">
        <v>9.0</v>
      </c>
      <c r="D59" s="21">
        <v>2.0</v>
      </c>
      <c r="E59" s="16">
        <f t="shared" si="4"/>
        <v>61.25</v>
      </c>
      <c r="F59" s="16">
        <f t="shared" si="5"/>
        <v>81</v>
      </c>
      <c r="G59" s="17">
        <v>56.0</v>
      </c>
      <c r="H59" s="16">
        <f t="shared" si="1"/>
        <v>3136</v>
      </c>
      <c r="I59" s="16">
        <f t="shared" si="2"/>
        <v>112</v>
      </c>
      <c r="J59" s="16">
        <f t="shared" si="3"/>
        <v>10703.01633</v>
      </c>
      <c r="K59" s="19">
        <f t="shared" si="6"/>
        <v>0.007567960047</v>
      </c>
      <c r="L59" s="16">
        <v>1.0791799824113089</v>
      </c>
      <c r="M59" s="18">
        <f t="shared" si="7"/>
        <v>10705.10308</v>
      </c>
      <c r="N59" s="16">
        <f t="shared" si="8"/>
        <v>10703.10308</v>
      </c>
      <c r="O59" s="16">
        <f t="shared" si="9"/>
        <v>114556415.6</v>
      </c>
      <c r="P59" s="16">
        <f t="shared" si="10"/>
        <v>5351.551541</v>
      </c>
    </row>
    <row r="60">
      <c r="B60" s="36"/>
      <c r="C60" s="21">
        <v>10.0</v>
      </c>
      <c r="D60" s="21">
        <v>37.0</v>
      </c>
      <c r="E60" s="16">
        <f t="shared" si="4"/>
        <v>25.25</v>
      </c>
      <c r="F60" s="16">
        <f t="shared" si="5"/>
        <v>43.25</v>
      </c>
      <c r="G60" s="17">
        <v>57.0</v>
      </c>
      <c r="H60" s="16">
        <f t="shared" si="1"/>
        <v>3249</v>
      </c>
      <c r="I60" s="16">
        <f t="shared" si="2"/>
        <v>2109</v>
      </c>
      <c r="J60" s="16">
        <f t="shared" si="3"/>
        <v>10510.38117</v>
      </c>
      <c r="K60" s="19">
        <f t="shared" si="6"/>
        <v>0.004114979209</v>
      </c>
      <c r="L60" s="16">
        <v>1.045339834856834</v>
      </c>
      <c r="M60" s="18">
        <f t="shared" si="7"/>
        <v>10512.43063</v>
      </c>
      <c r="N60" s="16">
        <f t="shared" si="8"/>
        <v>10475.43063</v>
      </c>
      <c r="O60" s="16">
        <f t="shared" si="9"/>
        <v>109734646.8</v>
      </c>
      <c r="P60" s="16">
        <f t="shared" si="10"/>
        <v>283.1197467</v>
      </c>
    </row>
    <row r="61">
      <c r="B61" s="36"/>
      <c r="C61" s="21">
        <v>11.0</v>
      </c>
      <c r="D61" s="21">
        <v>10.0</v>
      </c>
      <c r="E61" s="16">
        <f t="shared" si="4"/>
        <v>14.75</v>
      </c>
      <c r="F61" s="16">
        <f t="shared" si="5"/>
        <v>20</v>
      </c>
      <c r="G61" s="17">
        <v>58.0</v>
      </c>
      <c r="H61" s="16">
        <f t="shared" si="1"/>
        <v>3364</v>
      </c>
      <c r="I61" s="16">
        <f t="shared" si="2"/>
        <v>580</v>
      </c>
      <c r="J61" s="16">
        <f t="shared" si="3"/>
        <v>10317.74601</v>
      </c>
      <c r="K61" s="19">
        <f t="shared" si="6"/>
        <v>0.001938407864</v>
      </c>
      <c r="L61" s="16">
        <v>1.1351744711705123</v>
      </c>
      <c r="M61" s="18">
        <f t="shared" si="7"/>
        <v>10319.88312</v>
      </c>
      <c r="N61" s="16">
        <f t="shared" si="8"/>
        <v>10309.88312</v>
      </c>
      <c r="O61" s="16">
        <f t="shared" si="9"/>
        <v>106293690</v>
      </c>
      <c r="P61" s="16">
        <f t="shared" si="10"/>
        <v>1030.988312</v>
      </c>
    </row>
    <row r="62">
      <c r="B62" s="39"/>
      <c r="C62" s="21">
        <v>12.0</v>
      </c>
      <c r="D62" s="21">
        <v>19.0</v>
      </c>
      <c r="E62" s="16">
        <f t="shared" si="4"/>
        <v>17</v>
      </c>
      <c r="F62" s="16">
        <f t="shared" si="5"/>
        <v>15.875</v>
      </c>
      <c r="G62" s="17">
        <v>59.0</v>
      </c>
      <c r="H62" s="16">
        <f t="shared" si="1"/>
        <v>3481</v>
      </c>
      <c r="I62" s="16">
        <f t="shared" si="2"/>
        <v>1121</v>
      </c>
      <c r="J62" s="16">
        <f t="shared" si="3"/>
        <v>10125.11085</v>
      </c>
      <c r="K62" s="19">
        <f t="shared" si="6"/>
        <v>0.00156788407</v>
      </c>
      <c r="L62" s="16">
        <v>1.1429120838894118</v>
      </c>
      <c r="M62" s="18">
        <f t="shared" si="7"/>
        <v>10127.25533</v>
      </c>
      <c r="N62" s="16">
        <f t="shared" si="8"/>
        <v>10108.25533</v>
      </c>
      <c r="O62" s="16">
        <f t="shared" si="9"/>
        <v>102176825.8</v>
      </c>
      <c r="P62" s="16">
        <f t="shared" si="10"/>
        <v>532.0134382</v>
      </c>
    </row>
    <row r="63">
      <c r="B63" s="47">
        <v>2022.0</v>
      </c>
      <c r="C63" s="22">
        <v>1.0</v>
      </c>
      <c r="D63" s="22">
        <v>36.0</v>
      </c>
      <c r="E63" s="16">
        <f t="shared" si="4"/>
        <v>25.5</v>
      </c>
      <c r="F63" s="16">
        <f t="shared" si="5"/>
        <v>21.25</v>
      </c>
      <c r="G63" s="17">
        <v>60.0</v>
      </c>
      <c r="H63" s="16">
        <f t="shared" si="1"/>
        <v>3600</v>
      </c>
      <c r="I63" s="16">
        <f t="shared" si="2"/>
        <v>2160</v>
      </c>
      <c r="J63" s="16">
        <f t="shared" si="3"/>
        <v>9932.475684</v>
      </c>
      <c r="K63" s="19">
        <f t="shared" si="6"/>
        <v>0.002139446466</v>
      </c>
      <c r="L63" s="16">
        <v>0.8526722196592875</v>
      </c>
      <c r="M63" s="18">
        <f t="shared" si="7"/>
        <v>9934.330496</v>
      </c>
      <c r="N63" s="16">
        <f t="shared" si="8"/>
        <v>9898.330496</v>
      </c>
      <c r="O63" s="16">
        <f t="shared" si="9"/>
        <v>97976946.61</v>
      </c>
      <c r="P63" s="16">
        <f t="shared" si="10"/>
        <v>274.9536249</v>
      </c>
    </row>
    <row r="64">
      <c r="B64" s="36"/>
      <c r="C64" s="22">
        <v>2.0</v>
      </c>
      <c r="D64" s="22">
        <v>49.0</v>
      </c>
      <c r="E64" s="16">
        <f t="shared" si="4"/>
        <v>28.5</v>
      </c>
      <c r="F64" s="16">
        <f t="shared" si="5"/>
        <v>27</v>
      </c>
      <c r="G64" s="17">
        <v>61.0</v>
      </c>
      <c r="H64" s="16">
        <f t="shared" si="1"/>
        <v>3721</v>
      </c>
      <c r="I64" s="16">
        <f t="shared" si="2"/>
        <v>2989</v>
      </c>
      <c r="J64" s="16">
        <f t="shared" si="3"/>
        <v>9739.840522</v>
      </c>
      <c r="K64" s="19">
        <f t="shared" si="6"/>
        <v>0.002772119311</v>
      </c>
      <c r="L64" s="16">
        <v>0.769675473655334</v>
      </c>
      <c r="M64" s="18">
        <f t="shared" si="7"/>
        <v>9741.612969</v>
      </c>
      <c r="N64" s="16">
        <f t="shared" si="8"/>
        <v>9692.612969</v>
      </c>
      <c r="O64" s="16">
        <f t="shared" si="9"/>
        <v>93946746.17</v>
      </c>
      <c r="P64" s="16">
        <f t="shared" si="10"/>
        <v>197.8084279</v>
      </c>
    </row>
    <row r="65">
      <c r="B65" s="36"/>
      <c r="C65" s="22">
        <v>3.0</v>
      </c>
      <c r="D65" s="22">
        <v>57.0</v>
      </c>
      <c r="E65" s="16">
        <f t="shared" si="4"/>
        <v>40.25</v>
      </c>
      <c r="F65" s="16">
        <f t="shared" si="5"/>
        <v>34.375</v>
      </c>
      <c r="G65" s="17">
        <v>62.0</v>
      </c>
      <c r="H65" s="16">
        <f t="shared" si="1"/>
        <v>3844</v>
      </c>
      <c r="I65" s="16">
        <f t="shared" si="2"/>
        <v>3534</v>
      </c>
      <c r="J65" s="16">
        <f t="shared" si="3"/>
        <v>9547.205359</v>
      </c>
      <c r="K65" s="19">
        <f t="shared" si="6"/>
        <v>0.003600530072</v>
      </c>
      <c r="L65" s="16">
        <v>0.8384566055943328</v>
      </c>
      <c r="M65" s="18">
        <f t="shared" si="7"/>
        <v>9549.047416</v>
      </c>
      <c r="N65" s="16">
        <f t="shared" si="8"/>
        <v>9492.047416</v>
      </c>
      <c r="O65" s="16">
        <f t="shared" si="9"/>
        <v>90098964.15</v>
      </c>
      <c r="P65" s="16">
        <f t="shared" si="10"/>
        <v>166.5271477</v>
      </c>
    </row>
    <row r="66">
      <c r="B66" s="36"/>
      <c r="C66" s="22">
        <v>4.0</v>
      </c>
      <c r="D66" s="22">
        <v>1468.0</v>
      </c>
      <c r="E66" s="16">
        <f t="shared" si="4"/>
        <v>402.5</v>
      </c>
      <c r="F66" s="16">
        <f t="shared" si="5"/>
        <v>221.375</v>
      </c>
      <c r="G66" s="17">
        <v>63.0</v>
      </c>
      <c r="H66" s="16">
        <f t="shared" si="1"/>
        <v>3969</v>
      </c>
      <c r="I66" s="16">
        <f t="shared" si="2"/>
        <v>92484</v>
      </c>
      <c r="J66" s="16">
        <f t="shared" si="3"/>
        <v>9354.570197</v>
      </c>
      <c r="K66" s="19">
        <f t="shared" si="6"/>
        <v>0.02366490339</v>
      </c>
      <c r="L66" s="16">
        <v>0.8484699867599672</v>
      </c>
      <c r="M66" s="18">
        <f t="shared" si="7"/>
        <v>9356.442332</v>
      </c>
      <c r="N66" s="16">
        <f t="shared" si="8"/>
        <v>7888.442332</v>
      </c>
      <c r="O66" s="16">
        <f t="shared" si="9"/>
        <v>62227522.42</v>
      </c>
      <c r="P66" s="16">
        <f t="shared" si="10"/>
        <v>5.373598319</v>
      </c>
    </row>
    <row r="67">
      <c r="B67" s="36"/>
      <c r="C67" s="22">
        <v>5.0</v>
      </c>
      <c r="D67" s="22">
        <v>4598.0</v>
      </c>
      <c r="E67" s="16">
        <f t="shared" si="4"/>
        <v>1543</v>
      </c>
      <c r="F67" s="16">
        <f t="shared" si="5"/>
        <v>972.75</v>
      </c>
      <c r="G67" s="17">
        <v>64.0</v>
      </c>
      <c r="H67" s="16">
        <f t="shared" si="1"/>
        <v>4096</v>
      </c>
      <c r="I67" s="16">
        <f t="shared" si="2"/>
        <v>294272</v>
      </c>
      <c r="J67" s="16">
        <f t="shared" si="3"/>
        <v>9161.935034</v>
      </c>
      <c r="K67" s="19">
        <f t="shared" si="6"/>
        <v>0.106172986</v>
      </c>
      <c r="L67" s="16">
        <v>0.8457390646238852</v>
      </c>
      <c r="M67" s="18">
        <f t="shared" si="7"/>
        <v>9163.886946</v>
      </c>
      <c r="N67" s="16">
        <f t="shared" si="8"/>
        <v>4565.886946</v>
      </c>
      <c r="O67" s="16">
        <f t="shared" si="9"/>
        <v>20847323.61</v>
      </c>
      <c r="P67" s="16">
        <f t="shared" si="10"/>
        <v>0.9930158648</v>
      </c>
    </row>
    <row r="68">
      <c r="B68" s="36"/>
      <c r="C68" s="22">
        <v>6.0</v>
      </c>
      <c r="D68" s="22">
        <v>4722.0</v>
      </c>
      <c r="E68" s="16">
        <f t="shared" si="4"/>
        <v>2711.25</v>
      </c>
      <c r="F68" s="16">
        <f t="shared" si="5"/>
        <v>2127.125</v>
      </c>
      <c r="G68" s="17">
        <v>65.0</v>
      </c>
      <c r="H68" s="16">
        <f t="shared" si="1"/>
        <v>4225</v>
      </c>
      <c r="I68" s="16">
        <f t="shared" si="2"/>
        <v>306930</v>
      </c>
      <c r="J68" s="16">
        <f t="shared" si="3"/>
        <v>8969.299872</v>
      </c>
      <c r="K68" s="19">
        <f t="shared" si="6"/>
        <v>0.2371561917</v>
      </c>
      <c r="L68" s="16">
        <v>0.9790779256635231</v>
      </c>
      <c r="M68" s="18">
        <f t="shared" si="7"/>
        <v>8971.516106</v>
      </c>
      <c r="N68" s="16">
        <f t="shared" si="8"/>
        <v>4249.516106</v>
      </c>
      <c r="O68" s="16">
        <f t="shared" si="9"/>
        <v>18058387.13</v>
      </c>
      <c r="P68" s="16">
        <f t="shared" si="10"/>
        <v>0.8999398784</v>
      </c>
    </row>
    <row r="69">
      <c r="B69" s="36"/>
      <c r="C69" s="22">
        <v>7.0</v>
      </c>
      <c r="D69" s="22">
        <v>6087.0</v>
      </c>
      <c r="E69" s="16">
        <f t="shared" si="4"/>
        <v>4218.75</v>
      </c>
      <c r="F69" s="16">
        <f t="shared" si="5"/>
        <v>3465</v>
      </c>
      <c r="G69" s="17">
        <v>66.0</v>
      </c>
      <c r="H69" s="16">
        <f t="shared" si="1"/>
        <v>4356</v>
      </c>
      <c r="I69" s="16">
        <f t="shared" si="2"/>
        <v>401742</v>
      </c>
      <c r="J69" s="16">
        <f t="shared" si="3"/>
        <v>8776.664709</v>
      </c>
      <c r="K69" s="19">
        <f t="shared" si="6"/>
        <v>0.3947968978</v>
      </c>
      <c r="L69" s="16">
        <v>1.1651193499417385</v>
      </c>
      <c r="M69" s="18">
        <f t="shared" si="7"/>
        <v>8779.224626</v>
      </c>
      <c r="N69" s="16">
        <f t="shared" si="8"/>
        <v>2692.224626</v>
      </c>
      <c r="O69" s="16">
        <f t="shared" si="9"/>
        <v>7248073.434</v>
      </c>
      <c r="P69" s="16">
        <f t="shared" si="10"/>
        <v>0.4422908864</v>
      </c>
    </row>
    <row r="70">
      <c r="B70" s="36"/>
      <c r="C70" s="22">
        <v>8.0</v>
      </c>
      <c r="D70" s="22">
        <v>8386.0</v>
      </c>
      <c r="E70" s="16">
        <f t="shared" si="4"/>
        <v>5948.25</v>
      </c>
      <c r="F70" s="16">
        <f t="shared" si="5"/>
        <v>5083.5</v>
      </c>
      <c r="G70" s="17">
        <v>67.0</v>
      </c>
      <c r="H70" s="16">
        <f t="shared" si="1"/>
        <v>4489</v>
      </c>
      <c r="I70" s="16">
        <f t="shared" si="2"/>
        <v>561862</v>
      </c>
      <c r="J70" s="16">
        <f t="shared" si="3"/>
        <v>8584.029547</v>
      </c>
      <c r="K70" s="19">
        <f t="shared" si="6"/>
        <v>0.5922043922</v>
      </c>
      <c r="L70" s="16">
        <v>1.2981830017738645</v>
      </c>
      <c r="M70" s="18">
        <f t="shared" si="7"/>
        <v>8586.919934</v>
      </c>
      <c r="N70" s="16">
        <f t="shared" si="8"/>
        <v>200.9199342</v>
      </c>
      <c r="O70" s="16">
        <f t="shared" si="9"/>
        <v>40368.81994</v>
      </c>
      <c r="P70" s="16">
        <f t="shared" si="10"/>
        <v>0.0239589714</v>
      </c>
    </row>
    <row r="71">
      <c r="B71" s="36"/>
      <c r="C71" s="22">
        <v>9.0</v>
      </c>
      <c r="D71" s="22">
        <v>9152.0</v>
      </c>
      <c r="E71" s="16">
        <f t="shared" si="4"/>
        <v>7086.75</v>
      </c>
      <c r="F71" s="16">
        <f t="shared" si="5"/>
        <v>6517.5</v>
      </c>
      <c r="G71" s="17">
        <v>68.0</v>
      </c>
      <c r="H71" s="16">
        <f t="shared" si="1"/>
        <v>4624</v>
      </c>
      <c r="I71" s="16">
        <f t="shared" si="2"/>
        <v>622336</v>
      </c>
      <c r="J71" s="16">
        <f t="shared" si="3"/>
        <v>8391.394384</v>
      </c>
      <c r="K71" s="19">
        <f t="shared" si="6"/>
        <v>0.7766885575</v>
      </c>
      <c r="L71" s="16">
        <v>1.0791799824113089</v>
      </c>
      <c r="M71" s="18">
        <f t="shared" si="7"/>
        <v>8394.250253</v>
      </c>
      <c r="N71" s="16">
        <f t="shared" si="8"/>
        <v>757.7497472</v>
      </c>
      <c r="O71" s="16">
        <f t="shared" si="9"/>
        <v>574184.6794</v>
      </c>
      <c r="P71" s="16">
        <f t="shared" si="10"/>
        <v>0.08279608252</v>
      </c>
    </row>
    <row r="72">
      <c r="B72" s="36"/>
      <c r="C72" s="22">
        <v>10.0</v>
      </c>
      <c r="D72" s="22">
        <v>9415.0</v>
      </c>
      <c r="E72" s="16">
        <f t="shared" si="4"/>
        <v>8260</v>
      </c>
      <c r="F72" s="16">
        <f t="shared" si="5"/>
        <v>7673.375</v>
      </c>
      <c r="G72" s="17">
        <v>69.0</v>
      </c>
      <c r="H72" s="16">
        <f t="shared" si="1"/>
        <v>4761</v>
      </c>
      <c r="I72" s="16">
        <f t="shared" si="2"/>
        <v>649635</v>
      </c>
      <c r="J72" s="16">
        <f t="shared" si="3"/>
        <v>8198.759222</v>
      </c>
      <c r="K72" s="19">
        <f t="shared" si="6"/>
        <v>0.9359190571</v>
      </c>
      <c r="L72" s="16">
        <v>1.045339834856834</v>
      </c>
      <c r="M72" s="18">
        <f t="shared" si="7"/>
        <v>8201.740481</v>
      </c>
      <c r="N72" s="16">
        <f t="shared" si="8"/>
        <v>1213.259519</v>
      </c>
      <c r="O72" s="16">
        <f t="shared" si="9"/>
        <v>1471998.661</v>
      </c>
      <c r="P72" s="16">
        <f t="shared" si="10"/>
        <v>0.1288645267</v>
      </c>
    </row>
    <row r="73">
      <c r="B73" s="36"/>
      <c r="C73" s="22">
        <v>11.0</v>
      </c>
      <c r="D73" s="22">
        <v>9644.0</v>
      </c>
      <c r="E73" s="16">
        <f t="shared" si="4"/>
        <v>9149.25</v>
      </c>
      <c r="F73" s="16">
        <f t="shared" si="5"/>
        <v>8704.625</v>
      </c>
      <c r="G73" s="17">
        <v>70.0</v>
      </c>
      <c r="H73" s="16">
        <f t="shared" si="1"/>
        <v>4900</v>
      </c>
      <c r="I73" s="16">
        <f t="shared" si="2"/>
        <v>675080</v>
      </c>
      <c r="J73" s="16">
        <f t="shared" si="3"/>
        <v>8006.124059</v>
      </c>
      <c r="K73" s="19">
        <f t="shared" si="6"/>
        <v>1.08724583</v>
      </c>
      <c r="L73" s="16">
        <v>1.1351744711705123</v>
      </c>
      <c r="M73" s="18">
        <f t="shared" si="7"/>
        <v>8009.34648</v>
      </c>
      <c r="N73" s="16">
        <f t="shared" si="8"/>
        <v>1634.65352</v>
      </c>
      <c r="O73" s="16">
        <f t="shared" si="9"/>
        <v>2672092.132</v>
      </c>
      <c r="P73" s="16">
        <f t="shared" si="10"/>
        <v>0.1694995355</v>
      </c>
    </row>
    <row r="74">
      <c r="B74" s="39"/>
      <c r="C74" s="22">
        <v>12.0</v>
      </c>
      <c r="D74" s="22">
        <v>14264.0</v>
      </c>
      <c r="E74" s="16">
        <f t="shared" si="4"/>
        <v>10618.75</v>
      </c>
      <c r="F74" s="16">
        <f t="shared" si="5"/>
        <v>9884</v>
      </c>
      <c r="G74" s="17">
        <v>71.0</v>
      </c>
      <c r="H74" s="16">
        <f t="shared" si="1"/>
        <v>5041</v>
      </c>
      <c r="I74" s="16">
        <f t="shared" si="2"/>
        <v>1012744</v>
      </c>
      <c r="J74" s="16">
        <f t="shared" si="3"/>
        <v>7813.488897</v>
      </c>
      <c r="K74" s="19">
        <f t="shared" si="6"/>
        <v>1.264991879</v>
      </c>
      <c r="L74" s="16">
        <v>1.1429120838894118</v>
      </c>
      <c r="M74" s="18">
        <f t="shared" si="7"/>
        <v>7816.896801</v>
      </c>
      <c r="N74" s="16">
        <f t="shared" si="8"/>
        <v>6447.103199</v>
      </c>
      <c r="O74" s="16">
        <f t="shared" si="9"/>
        <v>41565139.66</v>
      </c>
      <c r="P74" s="16">
        <f t="shared" si="10"/>
        <v>0.45198424</v>
      </c>
    </row>
    <row r="75">
      <c r="B75" s="48">
        <v>2023.0</v>
      </c>
      <c r="C75" s="49">
        <v>1.0</v>
      </c>
      <c r="D75" s="50">
        <v>10777.0</v>
      </c>
      <c r="E75" s="16">
        <f t="shared" si="4"/>
        <v>11025</v>
      </c>
      <c r="F75" s="16">
        <f t="shared" si="5"/>
        <v>10821.875</v>
      </c>
      <c r="G75" s="17">
        <v>72.0</v>
      </c>
      <c r="H75" s="16">
        <f t="shared" si="1"/>
        <v>5184</v>
      </c>
      <c r="I75" s="16">
        <f t="shared" si="2"/>
        <v>775944</v>
      </c>
      <c r="J75" s="16">
        <f t="shared" si="3"/>
        <v>7620.853734</v>
      </c>
      <c r="K75" s="19">
        <f t="shared" si="6"/>
        <v>1.420034471</v>
      </c>
      <c r="L75" s="16">
        <v>0.8526722196592875</v>
      </c>
      <c r="M75" s="18">
        <f t="shared" si="7"/>
        <v>7624.126441</v>
      </c>
      <c r="N75" s="16">
        <f t="shared" si="8"/>
        <v>3152.873559</v>
      </c>
      <c r="O75" s="16">
        <f t="shared" si="9"/>
        <v>9940611.679</v>
      </c>
      <c r="P75" s="16">
        <f t="shared" si="10"/>
        <v>0.2925557724</v>
      </c>
    </row>
    <row r="76">
      <c r="B76" s="36"/>
      <c r="C76" s="49">
        <v>2.0</v>
      </c>
      <c r="D76" s="50">
        <v>11882.0</v>
      </c>
      <c r="E76" s="16">
        <f t="shared" si="4"/>
        <v>11641.75</v>
      </c>
      <c r="F76" s="16">
        <f t="shared" si="5"/>
        <v>11333.375</v>
      </c>
      <c r="G76" s="17">
        <v>73.0</v>
      </c>
      <c r="H76" s="16">
        <f t="shared" si="1"/>
        <v>5329</v>
      </c>
      <c r="I76" s="16">
        <f t="shared" si="2"/>
        <v>867386</v>
      </c>
      <c r="J76" s="16">
        <f t="shared" si="3"/>
        <v>7428.218572</v>
      </c>
      <c r="K76" s="19">
        <f t="shared" si="6"/>
        <v>1.525719106</v>
      </c>
      <c r="L76" s="16">
        <v>0.769675473655334</v>
      </c>
      <c r="M76" s="18">
        <f t="shared" si="7"/>
        <v>7431.513966</v>
      </c>
      <c r="N76" s="16">
        <f t="shared" si="8"/>
        <v>4450.486034</v>
      </c>
      <c r="O76" s="16">
        <f t="shared" si="9"/>
        <v>19806825.94</v>
      </c>
      <c r="P76" s="16">
        <f t="shared" si="10"/>
        <v>0.3745569798</v>
      </c>
    </row>
    <row r="77">
      <c r="B77" s="36"/>
      <c r="C77" s="49">
        <v>3.0</v>
      </c>
      <c r="D77" s="50">
        <v>10606.0</v>
      </c>
      <c r="E77" s="16">
        <f t="shared" si="4"/>
        <v>11882.25</v>
      </c>
      <c r="F77" s="16">
        <f t="shared" si="5"/>
        <v>11762</v>
      </c>
      <c r="G77" s="17">
        <v>74.0</v>
      </c>
      <c r="H77" s="16">
        <f t="shared" si="1"/>
        <v>5476</v>
      </c>
      <c r="I77" s="16">
        <f t="shared" si="2"/>
        <v>784844</v>
      </c>
      <c r="J77" s="16">
        <f t="shared" si="3"/>
        <v>7235.583409</v>
      </c>
      <c r="K77" s="19">
        <f t="shared" si="6"/>
        <v>1.62557728</v>
      </c>
      <c r="L77" s="16">
        <v>0.8384566055943328</v>
      </c>
      <c r="M77" s="18">
        <f t="shared" si="7"/>
        <v>7239.047443</v>
      </c>
      <c r="N77" s="16">
        <f t="shared" si="8"/>
        <v>3366.952557</v>
      </c>
      <c r="O77" s="16">
        <f t="shared" si="9"/>
        <v>11336369.52</v>
      </c>
      <c r="P77" s="16">
        <f t="shared" si="10"/>
        <v>0.3174573408</v>
      </c>
    </row>
    <row r="78">
      <c r="B78" s="36"/>
      <c r="C78" s="49">
        <v>4.0</v>
      </c>
      <c r="D78" s="50">
        <v>12361.0</v>
      </c>
      <c r="E78" s="16">
        <f t="shared" si="4"/>
        <v>11406.5</v>
      </c>
      <c r="F78" s="16">
        <f t="shared" si="5"/>
        <v>11644.375</v>
      </c>
      <c r="G78" s="17">
        <v>75.0</v>
      </c>
      <c r="H78" s="16">
        <f t="shared" si="1"/>
        <v>5625</v>
      </c>
      <c r="I78" s="16">
        <f t="shared" si="2"/>
        <v>927075</v>
      </c>
      <c r="J78" s="16">
        <f t="shared" si="3"/>
        <v>7042.948247</v>
      </c>
      <c r="K78" s="19">
        <f t="shared" si="6"/>
        <v>1.653338146</v>
      </c>
      <c r="L78" s="16">
        <v>0.8484699867599672</v>
      </c>
      <c r="M78" s="18">
        <f t="shared" si="7"/>
        <v>7046.450055</v>
      </c>
      <c r="N78" s="16">
        <f t="shared" si="8"/>
        <v>5314.549945</v>
      </c>
      <c r="O78" s="16">
        <f t="shared" si="9"/>
        <v>28244441.12</v>
      </c>
      <c r="P78" s="16">
        <f t="shared" si="10"/>
        <v>0.4299449838</v>
      </c>
    </row>
    <row r="79">
      <c r="B79" s="36"/>
      <c r="C79" s="49">
        <v>5.0</v>
      </c>
      <c r="D79" s="50">
        <v>15734.0</v>
      </c>
      <c r="E79" s="16">
        <f t="shared" si="4"/>
        <v>12645.75</v>
      </c>
      <c r="F79" s="16">
        <f t="shared" si="5"/>
        <v>12026.125</v>
      </c>
      <c r="G79" s="17">
        <v>76.0</v>
      </c>
      <c r="H79" s="16">
        <f t="shared" si="1"/>
        <v>5776</v>
      </c>
      <c r="I79" s="16">
        <f t="shared" si="2"/>
        <v>1195784</v>
      </c>
      <c r="J79" s="16">
        <f t="shared" si="3"/>
        <v>6850.313084</v>
      </c>
      <c r="K79" s="19">
        <f t="shared" si="6"/>
        <v>1.755558447</v>
      </c>
      <c r="L79" s="16">
        <v>0.8457390646238852</v>
      </c>
      <c r="M79" s="18">
        <f t="shared" si="7"/>
        <v>6853.914382</v>
      </c>
      <c r="N79" s="16">
        <f t="shared" si="8"/>
        <v>8880.085618</v>
      </c>
      <c r="O79" s="16">
        <f t="shared" si="9"/>
        <v>78855920.59</v>
      </c>
      <c r="P79" s="16">
        <f t="shared" si="10"/>
        <v>0.5643883067</v>
      </c>
    </row>
    <row r="80">
      <c r="B80" s="36"/>
      <c r="C80" s="49">
        <v>6.0</v>
      </c>
      <c r="D80" s="50">
        <v>18025.0</v>
      </c>
      <c r="E80" s="16">
        <f t="shared" si="4"/>
        <v>14181.5</v>
      </c>
      <c r="F80" s="16">
        <f t="shared" si="5"/>
        <v>13413.625</v>
      </c>
      <c r="G80" s="17">
        <v>77.0</v>
      </c>
      <c r="H80" s="16">
        <f t="shared" si="1"/>
        <v>5929</v>
      </c>
      <c r="I80" s="16">
        <f t="shared" si="2"/>
        <v>1387925</v>
      </c>
      <c r="J80" s="16">
        <f t="shared" si="3"/>
        <v>6657.677922</v>
      </c>
      <c r="K80" s="19">
        <f t="shared" si="6"/>
        <v>2.014760275</v>
      </c>
      <c r="L80" s="16">
        <v>0.9790779256635231</v>
      </c>
      <c r="M80" s="18">
        <f t="shared" si="7"/>
        <v>6661.67176</v>
      </c>
      <c r="N80" s="16">
        <f t="shared" si="8"/>
        <v>11363.32824</v>
      </c>
      <c r="O80" s="16">
        <f t="shared" si="9"/>
        <v>129125228.7</v>
      </c>
      <c r="P80" s="16">
        <f t="shared" si="10"/>
        <v>0.6304204294</v>
      </c>
    </row>
    <row r="81">
      <c r="B81" s="36"/>
      <c r="C81" s="49">
        <v>7.0</v>
      </c>
      <c r="D81" s="50">
        <v>20303.0</v>
      </c>
      <c r="E81" s="16">
        <f t="shared" si="4"/>
        <v>16605.75</v>
      </c>
      <c r="F81" s="16">
        <f t="shared" si="5"/>
        <v>15393.625</v>
      </c>
      <c r="G81" s="17">
        <v>78.0</v>
      </c>
      <c r="H81" s="16">
        <f t="shared" si="1"/>
        <v>6084</v>
      </c>
      <c r="I81" s="16">
        <f t="shared" si="2"/>
        <v>1583634</v>
      </c>
      <c r="J81" s="16">
        <f t="shared" si="3"/>
        <v>6465.042759</v>
      </c>
      <c r="K81" s="19">
        <f t="shared" si="6"/>
        <v>2.381055404</v>
      </c>
      <c r="L81" s="16">
        <v>1.1651193499417385</v>
      </c>
      <c r="M81" s="18">
        <f t="shared" si="7"/>
        <v>6469.588934</v>
      </c>
      <c r="N81" s="16">
        <f t="shared" si="8"/>
        <v>13833.41107</v>
      </c>
      <c r="O81" s="16">
        <f t="shared" si="9"/>
        <v>191363261.7</v>
      </c>
      <c r="P81" s="16">
        <f t="shared" si="10"/>
        <v>0.6813481291</v>
      </c>
    </row>
    <row r="82">
      <c r="B82" s="36"/>
      <c r="C82" s="49">
        <v>8.0</v>
      </c>
      <c r="D82" s="50">
        <v>25548.0</v>
      </c>
      <c r="E82" s="16">
        <f t="shared" si="4"/>
        <v>19902.5</v>
      </c>
      <c r="F82" s="16">
        <f t="shared" si="5"/>
        <v>18254.125</v>
      </c>
      <c r="G82" s="17">
        <v>79.0</v>
      </c>
      <c r="H82" s="16">
        <f t="shared" si="1"/>
        <v>6241</v>
      </c>
      <c r="I82" s="16">
        <f t="shared" si="2"/>
        <v>2018292</v>
      </c>
      <c r="J82" s="16">
        <f t="shared" si="3"/>
        <v>6272.407597</v>
      </c>
      <c r="K82" s="19">
        <f t="shared" si="6"/>
        <v>2.910226212</v>
      </c>
      <c r="L82" s="16">
        <v>1.2981830017738645</v>
      </c>
      <c r="M82" s="18">
        <f t="shared" si="7"/>
        <v>6277.616006</v>
      </c>
      <c r="N82" s="16">
        <f t="shared" si="8"/>
        <v>19270.38399</v>
      </c>
      <c r="O82" s="16">
        <f t="shared" si="9"/>
        <v>371347699.3</v>
      </c>
      <c r="P82" s="16">
        <f t="shared" si="10"/>
        <v>0.7542815091</v>
      </c>
    </row>
    <row r="83">
      <c r="B83" s="36"/>
      <c r="C83" s="49">
        <v>9.0</v>
      </c>
      <c r="D83" s="50">
        <v>25593.0</v>
      </c>
      <c r="E83" s="16">
        <f t="shared" si="4"/>
        <v>22367.25</v>
      </c>
      <c r="F83" s="16">
        <f t="shared" si="5"/>
        <v>21134.875</v>
      </c>
      <c r="G83" s="17">
        <v>80.0</v>
      </c>
      <c r="H83" s="16">
        <f t="shared" si="1"/>
        <v>6400</v>
      </c>
      <c r="I83" s="16">
        <f t="shared" si="2"/>
        <v>2047440</v>
      </c>
      <c r="J83" s="16">
        <f t="shared" si="3"/>
        <v>6079.772434</v>
      </c>
      <c r="K83" s="19">
        <f t="shared" si="6"/>
        <v>3.476260868</v>
      </c>
      <c r="L83" s="16">
        <v>1.0791799824113089</v>
      </c>
      <c r="M83" s="18">
        <f t="shared" si="7"/>
        <v>6085.327875</v>
      </c>
      <c r="N83" s="16">
        <f t="shared" si="8"/>
        <v>19507.67212</v>
      </c>
      <c r="O83" s="16">
        <f t="shared" si="9"/>
        <v>380549271.7</v>
      </c>
      <c r="P83" s="16">
        <f t="shared" si="10"/>
        <v>0.7622268638</v>
      </c>
    </row>
    <row r="84">
      <c r="B84" s="36"/>
      <c r="C84" s="49">
        <v>10.0</v>
      </c>
      <c r="D84" s="50">
        <v>21996.0</v>
      </c>
      <c r="E84" s="16">
        <f t="shared" si="4"/>
        <v>23360</v>
      </c>
      <c r="F84" s="16">
        <f t="shared" si="5"/>
        <v>22863.625</v>
      </c>
      <c r="G84" s="17">
        <v>81.0</v>
      </c>
      <c r="H84" s="16">
        <f t="shared" si="1"/>
        <v>6561</v>
      </c>
      <c r="I84" s="16">
        <f t="shared" si="2"/>
        <v>1781676</v>
      </c>
      <c r="J84" s="16">
        <f t="shared" si="3"/>
        <v>5887.137272</v>
      </c>
      <c r="K84" s="19">
        <f t="shared" si="6"/>
        <v>3.883657531</v>
      </c>
      <c r="L84" s="16">
        <v>1.045339834856834</v>
      </c>
      <c r="M84" s="18">
        <f t="shared" si="7"/>
        <v>5893.066269</v>
      </c>
      <c r="N84" s="16">
        <f t="shared" si="8"/>
        <v>16102.93373</v>
      </c>
      <c r="O84" s="16">
        <f t="shared" si="9"/>
        <v>259304474.7</v>
      </c>
      <c r="P84" s="16">
        <f t="shared" si="10"/>
        <v>0.7320846395</v>
      </c>
    </row>
    <row r="85">
      <c r="B85" s="36"/>
      <c r="C85" s="49">
        <v>11.0</v>
      </c>
      <c r="D85" s="50">
        <v>22389.0</v>
      </c>
      <c r="E85" s="16">
        <f t="shared" si="4"/>
        <v>23881.5</v>
      </c>
      <c r="F85" s="16">
        <f t="shared" si="5"/>
        <v>23620.75</v>
      </c>
      <c r="G85" s="17">
        <v>82.0</v>
      </c>
      <c r="H85" s="16">
        <f t="shared" si="1"/>
        <v>6724</v>
      </c>
      <c r="I85" s="16">
        <f t="shared" si="2"/>
        <v>1835898</v>
      </c>
      <c r="J85" s="16">
        <f t="shared" si="3"/>
        <v>5694.502109</v>
      </c>
      <c r="K85" s="19">
        <f t="shared" si="6"/>
        <v>4.147992142</v>
      </c>
      <c r="L85" s="16">
        <v>1.1351744711705123</v>
      </c>
      <c r="M85" s="18">
        <f t="shared" si="7"/>
        <v>5700.785276</v>
      </c>
      <c r="N85" s="16">
        <f t="shared" si="8"/>
        <v>16688.21472</v>
      </c>
      <c r="O85" s="16">
        <f t="shared" si="9"/>
        <v>278496510.7</v>
      </c>
      <c r="P85" s="16">
        <f t="shared" si="10"/>
        <v>0.7453756186</v>
      </c>
    </row>
    <row r="86">
      <c r="B86" s="39"/>
      <c r="C86" s="49">
        <v>12.0</v>
      </c>
      <c r="D86" s="50">
        <v>23244.0</v>
      </c>
      <c r="E86" s="16">
        <f t="shared" si="4"/>
        <v>23305.5</v>
      </c>
      <c r="F86" s="16">
        <f t="shared" si="5"/>
        <v>23593.5</v>
      </c>
      <c r="G86" s="17">
        <v>83.0</v>
      </c>
      <c r="H86" s="16">
        <f t="shared" si="1"/>
        <v>6889</v>
      </c>
      <c r="I86" s="16">
        <f t="shared" si="2"/>
        <v>1929252</v>
      </c>
      <c r="J86" s="16">
        <f t="shared" si="3"/>
        <v>5501.866947</v>
      </c>
      <c r="K86" s="19">
        <f t="shared" si="6"/>
        <v>4.288271641</v>
      </c>
      <c r="L86" s="16">
        <v>1.1429120838894118</v>
      </c>
      <c r="M86" s="18">
        <f t="shared" si="7"/>
        <v>5508.298131</v>
      </c>
      <c r="N86" s="16">
        <f t="shared" si="8"/>
        <v>17735.70187</v>
      </c>
      <c r="O86" s="16">
        <f t="shared" si="9"/>
        <v>314555120.8</v>
      </c>
      <c r="P86" s="16">
        <f t="shared" si="10"/>
        <v>0.763022796</v>
      </c>
    </row>
    <row r="87">
      <c r="K87" s="3"/>
      <c r="O87" s="51">
        <f t="shared" ref="O87:P87" si="11">SUM(O3:O86)</f>
        <v>7335895926</v>
      </c>
      <c r="P87" s="51">
        <f t="shared" si="11"/>
        <v>14309.08316</v>
      </c>
    </row>
    <row r="88">
      <c r="B88" s="52" t="s">
        <v>32</v>
      </c>
      <c r="C88" s="35"/>
      <c r="D88" s="16">
        <f>SUM(D3:D86)</f>
        <v>1133683</v>
      </c>
      <c r="E88" s="16">
        <f>sum(E6:E86)</f>
        <v>1076637.25</v>
      </c>
      <c r="F88" s="16">
        <f>SUM(F7:F86)</f>
        <v>1056661.75</v>
      </c>
      <c r="G88" s="16">
        <f t="shared" ref="G88:I88" si="12">SUM(G3:G86)</f>
        <v>3486</v>
      </c>
      <c r="H88" s="16">
        <f t="shared" si="12"/>
        <v>194054</v>
      </c>
      <c r="I88" s="16">
        <f t="shared" si="12"/>
        <v>37534557</v>
      </c>
      <c r="K88" s="3"/>
    </row>
    <row r="89">
      <c r="K89" s="3"/>
      <c r="O89" s="53" t="s">
        <v>33</v>
      </c>
      <c r="P89" s="54">
        <f>O87/80</f>
        <v>91698699.07</v>
      </c>
    </row>
    <row r="90">
      <c r="A90" s="55" t="s">
        <v>34</v>
      </c>
      <c r="B90" s="55">
        <v>2024.0</v>
      </c>
      <c r="C90" s="55">
        <v>1.0</v>
      </c>
      <c r="D90" s="56"/>
      <c r="E90" s="56">
        <f>SUM(D83:D86)/4</f>
        <v>23305.5</v>
      </c>
      <c r="F90" s="56">
        <f>(E86+E90)/2</f>
        <v>23305.5</v>
      </c>
      <c r="G90" s="55">
        <v>84.0</v>
      </c>
      <c r="H90" s="56">
        <f>G90^2</f>
        <v>7056</v>
      </c>
      <c r="I90" s="56"/>
      <c r="J90" s="56">
        <f>$C$97+$C$101*G90</f>
        <v>5309.231784</v>
      </c>
      <c r="K90" s="57">
        <f>F90/J90</f>
        <v>4.389618112</v>
      </c>
      <c r="L90" s="56">
        <f>K90*12</f>
        <v>52.67541734</v>
      </c>
      <c r="M90" s="57">
        <f>J90+K90+L90+1</f>
        <v>5367.29682</v>
      </c>
      <c r="O90" s="36"/>
      <c r="P90" s="36"/>
    </row>
    <row r="91">
      <c r="K91" s="3"/>
      <c r="O91" s="39"/>
      <c r="P91" s="39"/>
    </row>
    <row r="92">
      <c r="K92" s="3"/>
      <c r="O92" s="58"/>
      <c r="P92" s="58"/>
    </row>
    <row r="93">
      <c r="K93" s="3"/>
      <c r="O93" s="53" t="s">
        <v>35</v>
      </c>
      <c r="P93" s="54">
        <f>P87*100/80</f>
        <v>17886.35395</v>
      </c>
    </row>
    <row r="94">
      <c r="K94" s="3"/>
      <c r="O94" s="36"/>
      <c r="P94" s="36"/>
    </row>
    <row r="95">
      <c r="B95" s="17" t="s">
        <v>23</v>
      </c>
      <c r="C95" s="16">
        <f>D88*H88-G88*I88</f>
        <v>89150255180</v>
      </c>
      <c r="K95" s="3"/>
      <c r="O95" s="39"/>
      <c r="P95" s="39"/>
    </row>
    <row r="96">
      <c r="B96" s="16"/>
      <c r="C96" s="16">
        <f>84*H88-(G88)^2</f>
        <v>4148340</v>
      </c>
      <c r="K96" s="3"/>
    </row>
    <row r="97">
      <c r="B97" s="17" t="s">
        <v>24</v>
      </c>
      <c r="C97" s="16">
        <f>C95/C96</f>
        <v>21490.58543</v>
      </c>
      <c r="K97" s="3"/>
    </row>
    <row r="98">
      <c r="K98" s="3"/>
    </row>
    <row r="99">
      <c r="B99" s="17" t="s">
        <v>25</v>
      </c>
      <c r="C99" s="16">
        <f>84*I88-G88*D88</f>
        <v>-799116150</v>
      </c>
      <c r="K99" s="3"/>
    </row>
    <row r="100">
      <c r="B100" s="16"/>
      <c r="C100" s="16">
        <f>84*H88-(G88)^2</f>
        <v>4148340</v>
      </c>
      <c r="K100" s="3"/>
    </row>
    <row r="101">
      <c r="B101" s="17" t="s">
        <v>26</v>
      </c>
      <c r="C101" s="18">
        <f>C99/C100</f>
        <v>-192.6351625</v>
      </c>
      <c r="K101" s="3"/>
    </row>
    <row r="102">
      <c r="K102" s="3"/>
    </row>
    <row r="103">
      <c r="K103" s="3"/>
      <c r="W103" s="59" t="s">
        <v>27</v>
      </c>
      <c r="X103" s="17" t="s">
        <v>28</v>
      </c>
      <c r="Y103" s="17" t="s">
        <v>15</v>
      </c>
    </row>
    <row r="104">
      <c r="B104" s="30">
        <v>2017.0</v>
      </c>
      <c r="C104" s="31">
        <v>1.0</v>
      </c>
      <c r="D104" s="31">
        <v>17279.0</v>
      </c>
      <c r="E104" s="40">
        <v>2018.0</v>
      </c>
      <c r="F104" s="41">
        <v>1.0</v>
      </c>
      <c r="G104" s="41">
        <v>21532.0</v>
      </c>
      <c r="H104" s="42">
        <v>2019.0</v>
      </c>
      <c r="I104" s="43">
        <v>1.0</v>
      </c>
      <c r="J104" s="43">
        <v>13792.0</v>
      </c>
      <c r="K104" s="45">
        <v>2020.0</v>
      </c>
      <c r="L104" s="14">
        <v>1.0</v>
      </c>
      <c r="M104" s="14">
        <v>17119.0</v>
      </c>
      <c r="N104" s="46">
        <v>2021.0</v>
      </c>
      <c r="O104" s="21">
        <v>1.0</v>
      </c>
      <c r="P104" s="21">
        <v>20.0</v>
      </c>
      <c r="Q104" s="47">
        <v>2022.0</v>
      </c>
      <c r="R104" s="22">
        <v>1.0</v>
      </c>
      <c r="S104" s="22">
        <v>36.0</v>
      </c>
      <c r="T104" s="48">
        <v>2023.0</v>
      </c>
      <c r="U104" s="49">
        <v>1.0</v>
      </c>
      <c r="V104" s="50">
        <v>10777.0</v>
      </c>
      <c r="W104" s="16">
        <f t="shared" ref="W104:W115" si="13">D104+G104+J104+M104+P104+S104+V104</f>
        <v>80555</v>
      </c>
      <c r="X104" s="16">
        <f t="shared" ref="X104:X115" si="14">W104/$W$116</f>
        <v>0.0710560183</v>
      </c>
      <c r="Y104" s="16">
        <f t="shared" ref="Y104:Y115" si="15">X104*12</f>
        <v>0.8526722197</v>
      </c>
    </row>
    <row r="105">
      <c r="B105" s="36"/>
      <c r="C105" s="31">
        <v>2.0</v>
      </c>
      <c r="D105" s="31">
        <v>11998.0</v>
      </c>
      <c r="E105" s="36"/>
      <c r="F105" s="41">
        <v>2.0</v>
      </c>
      <c r="G105" s="41">
        <v>19621.0</v>
      </c>
      <c r="H105" s="36"/>
      <c r="I105" s="43">
        <v>2.0</v>
      </c>
      <c r="J105" s="43">
        <v>17389.0</v>
      </c>
      <c r="K105" s="36"/>
      <c r="L105" s="14">
        <v>2.0</v>
      </c>
      <c r="M105" s="14">
        <v>11706.0</v>
      </c>
      <c r="N105" s="36"/>
      <c r="O105" s="21">
        <v>2.0</v>
      </c>
      <c r="P105" s="21">
        <v>69.0</v>
      </c>
      <c r="Q105" s="36"/>
      <c r="R105" s="22">
        <v>2.0</v>
      </c>
      <c r="S105" s="22">
        <v>49.0</v>
      </c>
      <c r="T105" s="36"/>
      <c r="U105" s="49">
        <v>2.0</v>
      </c>
      <c r="V105" s="50">
        <v>11882.0</v>
      </c>
      <c r="W105" s="16">
        <f t="shared" si="13"/>
        <v>72714</v>
      </c>
      <c r="X105" s="16">
        <f t="shared" si="14"/>
        <v>0.0641396228</v>
      </c>
      <c r="Y105" s="16">
        <f t="shared" si="15"/>
        <v>0.7696754737</v>
      </c>
    </row>
    <row r="106">
      <c r="B106" s="36"/>
      <c r="C106" s="31">
        <v>3.0</v>
      </c>
      <c r="D106" s="31">
        <v>15844.0</v>
      </c>
      <c r="E106" s="36"/>
      <c r="F106" s="41">
        <v>3.0</v>
      </c>
      <c r="G106" s="41">
        <v>26391.0</v>
      </c>
      <c r="H106" s="36"/>
      <c r="I106" s="43">
        <v>3.0</v>
      </c>
      <c r="J106" s="43">
        <v>20497.0</v>
      </c>
      <c r="K106" s="36"/>
      <c r="L106" s="14">
        <v>3.0</v>
      </c>
      <c r="M106" s="14">
        <v>5765.0</v>
      </c>
      <c r="N106" s="36"/>
      <c r="O106" s="21">
        <v>3.0</v>
      </c>
      <c r="P106" s="21">
        <v>52.0</v>
      </c>
      <c r="Q106" s="36"/>
      <c r="R106" s="22">
        <v>3.0</v>
      </c>
      <c r="S106" s="22">
        <v>57.0</v>
      </c>
      <c r="T106" s="36"/>
      <c r="U106" s="49">
        <v>3.0</v>
      </c>
      <c r="V106" s="50">
        <v>10606.0</v>
      </c>
      <c r="W106" s="16">
        <f t="shared" si="13"/>
        <v>79212</v>
      </c>
      <c r="X106" s="16">
        <f t="shared" si="14"/>
        <v>0.0698713838</v>
      </c>
      <c r="Y106" s="16">
        <f t="shared" si="15"/>
        <v>0.8384566056</v>
      </c>
    </row>
    <row r="107">
      <c r="B107" s="36"/>
      <c r="C107" s="31">
        <v>4.0</v>
      </c>
      <c r="D107" s="31">
        <v>21461.0</v>
      </c>
      <c r="E107" s="36"/>
      <c r="F107" s="41">
        <v>4.0</v>
      </c>
      <c r="G107" s="41">
        <v>26306.0</v>
      </c>
      <c r="H107" s="36"/>
      <c r="I107" s="43">
        <v>4.0</v>
      </c>
      <c r="J107" s="43">
        <v>18431.0</v>
      </c>
      <c r="K107" s="36"/>
      <c r="L107" s="14">
        <v>4.0</v>
      </c>
      <c r="M107" s="14">
        <v>25.0</v>
      </c>
      <c r="N107" s="36"/>
      <c r="O107" s="21">
        <v>4.0</v>
      </c>
      <c r="P107" s="21">
        <v>106.0</v>
      </c>
      <c r="Q107" s="36"/>
      <c r="R107" s="22">
        <v>4.0</v>
      </c>
      <c r="S107" s="22">
        <v>1468.0</v>
      </c>
      <c r="T107" s="36"/>
      <c r="U107" s="49">
        <v>4.0</v>
      </c>
      <c r="V107" s="50">
        <v>12361.0</v>
      </c>
      <c r="W107" s="16">
        <f t="shared" si="13"/>
        <v>80158</v>
      </c>
      <c r="X107" s="16">
        <f t="shared" si="14"/>
        <v>0.07070583223</v>
      </c>
      <c r="Y107" s="16">
        <f t="shared" si="15"/>
        <v>0.8484699868</v>
      </c>
    </row>
    <row r="108">
      <c r="B108" s="36"/>
      <c r="C108" s="31">
        <v>5.0</v>
      </c>
      <c r="D108" s="31">
        <v>20447.0</v>
      </c>
      <c r="E108" s="36"/>
      <c r="F108" s="41">
        <v>5.0</v>
      </c>
      <c r="G108" s="41">
        <v>24420.0</v>
      </c>
      <c r="H108" s="36"/>
      <c r="I108" s="43">
        <v>5.0</v>
      </c>
      <c r="J108" s="43">
        <v>14529.0</v>
      </c>
      <c r="K108" s="36"/>
      <c r="L108" s="14">
        <v>5.0</v>
      </c>
      <c r="M108" s="14">
        <v>12.0</v>
      </c>
      <c r="N108" s="36"/>
      <c r="O108" s="21">
        <v>5.0</v>
      </c>
      <c r="P108" s="21">
        <v>160.0</v>
      </c>
      <c r="Q108" s="36"/>
      <c r="R108" s="22">
        <v>5.0</v>
      </c>
      <c r="S108" s="22">
        <v>4598.0</v>
      </c>
      <c r="T108" s="36"/>
      <c r="U108" s="49">
        <v>5.0</v>
      </c>
      <c r="V108" s="50">
        <v>15734.0</v>
      </c>
      <c r="W108" s="16">
        <f t="shared" si="13"/>
        <v>79900</v>
      </c>
      <c r="X108" s="16">
        <f t="shared" si="14"/>
        <v>0.07047825539</v>
      </c>
      <c r="Y108" s="16">
        <f t="shared" si="15"/>
        <v>0.8457390646</v>
      </c>
    </row>
    <row r="109">
      <c r="B109" s="36"/>
      <c r="C109" s="31">
        <v>6.0</v>
      </c>
      <c r="D109" s="31">
        <v>19658.0</v>
      </c>
      <c r="E109" s="36"/>
      <c r="F109" s="41">
        <v>6.0</v>
      </c>
      <c r="G109" s="41">
        <v>27329.0</v>
      </c>
      <c r="H109" s="36"/>
      <c r="I109" s="43">
        <v>6.0</v>
      </c>
      <c r="J109" s="43">
        <v>22485.0</v>
      </c>
      <c r="K109" s="36"/>
      <c r="L109" s="14">
        <v>6.0</v>
      </c>
      <c r="M109" s="14">
        <v>97.0</v>
      </c>
      <c r="N109" s="36"/>
      <c r="O109" s="21">
        <v>6.0</v>
      </c>
      <c r="P109" s="21">
        <v>181.0</v>
      </c>
      <c r="Q109" s="36"/>
      <c r="R109" s="22">
        <v>6.0</v>
      </c>
      <c r="S109" s="22">
        <v>4722.0</v>
      </c>
      <c r="T109" s="36"/>
      <c r="U109" s="49">
        <v>6.0</v>
      </c>
      <c r="V109" s="50">
        <v>18025.0</v>
      </c>
      <c r="W109" s="16">
        <f t="shared" si="13"/>
        <v>92497</v>
      </c>
      <c r="X109" s="16">
        <f t="shared" si="14"/>
        <v>0.08158982714</v>
      </c>
      <c r="Y109" s="16">
        <f t="shared" si="15"/>
        <v>0.9790779257</v>
      </c>
    </row>
    <row r="110">
      <c r="B110" s="36"/>
      <c r="C110" s="31">
        <v>7.0</v>
      </c>
      <c r="D110" s="37">
        <v>25252.0</v>
      </c>
      <c r="E110" s="36"/>
      <c r="F110" s="41">
        <v>7.0</v>
      </c>
      <c r="G110" s="41">
        <v>33390.0</v>
      </c>
      <c r="H110" s="36"/>
      <c r="I110" s="43">
        <v>7.0</v>
      </c>
      <c r="J110" s="43">
        <v>24913.0</v>
      </c>
      <c r="K110" s="36"/>
      <c r="L110" s="14">
        <v>7.0</v>
      </c>
      <c r="M110" s="14">
        <v>76.0</v>
      </c>
      <c r="N110" s="36"/>
      <c r="O110" s="21">
        <v>7.0</v>
      </c>
      <c r="P110" s="21">
        <v>52.0</v>
      </c>
      <c r="Q110" s="36"/>
      <c r="R110" s="22">
        <v>7.0</v>
      </c>
      <c r="S110" s="22">
        <v>6087.0</v>
      </c>
      <c r="T110" s="36"/>
      <c r="U110" s="49">
        <v>7.0</v>
      </c>
      <c r="V110" s="50">
        <v>20303.0</v>
      </c>
      <c r="W110" s="16">
        <f t="shared" si="13"/>
        <v>110073</v>
      </c>
      <c r="X110" s="16">
        <f t="shared" si="14"/>
        <v>0.09709327916</v>
      </c>
      <c r="Y110" s="16">
        <f t="shared" si="15"/>
        <v>1.16511935</v>
      </c>
    </row>
    <row r="111">
      <c r="B111" s="36"/>
      <c r="C111" s="31">
        <v>8.0</v>
      </c>
      <c r="D111" s="31">
        <v>25330.0</v>
      </c>
      <c r="E111" s="36"/>
      <c r="F111" s="41">
        <v>8.0</v>
      </c>
      <c r="G111" s="41">
        <v>34166.0</v>
      </c>
      <c r="H111" s="36"/>
      <c r="I111" s="43">
        <v>8.0</v>
      </c>
      <c r="J111" s="43">
        <v>29180.0</v>
      </c>
      <c r="K111" s="36"/>
      <c r="L111" s="14">
        <v>8.0</v>
      </c>
      <c r="M111" s="14">
        <v>24.0</v>
      </c>
      <c r="N111" s="36"/>
      <c r="O111" s="21">
        <v>8.0</v>
      </c>
      <c r="P111" s="21">
        <v>10.0</v>
      </c>
      <c r="Q111" s="36"/>
      <c r="R111" s="22">
        <v>8.0</v>
      </c>
      <c r="S111" s="22">
        <v>8386.0</v>
      </c>
      <c r="T111" s="36"/>
      <c r="U111" s="49">
        <v>8.0</v>
      </c>
      <c r="V111" s="50">
        <v>25548.0</v>
      </c>
      <c r="W111" s="16">
        <f t="shared" si="13"/>
        <v>122644</v>
      </c>
      <c r="X111" s="16">
        <f t="shared" si="14"/>
        <v>0.1081819168</v>
      </c>
      <c r="Y111" s="16">
        <f t="shared" si="15"/>
        <v>1.298183002</v>
      </c>
    </row>
    <row r="112">
      <c r="B112" s="36"/>
      <c r="C112" s="31">
        <v>9.0</v>
      </c>
      <c r="D112" s="38">
        <v>21890.0</v>
      </c>
      <c r="E112" s="36"/>
      <c r="F112" s="41">
        <v>9.0</v>
      </c>
      <c r="G112" s="41">
        <v>24835.0</v>
      </c>
      <c r="H112" s="36"/>
      <c r="I112" s="43">
        <v>9.0</v>
      </c>
      <c r="J112" s="44">
        <v>20462.0</v>
      </c>
      <c r="K112" s="36"/>
      <c r="L112" s="14">
        <v>9.0</v>
      </c>
      <c r="M112" s="14">
        <v>20.0</v>
      </c>
      <c r="N112" s="36"/>
      <c r="O112" s="21">
        <v>9.0</v>
      </c>
      <c r="P112" s="21">
        <v>2.0</v>
      </c>
      <c r="Q112" s="36"/>
      <c r="R112" s="22">
        <v>9.0</v>
      </c>
      <c r="S112" s="22">
        <v>9152.0</v>
      </c>
      <c r="T112" s="36"/>
      <c r="U112" s="49">
        <v>9.0</v>
      </c>
      <c r="V112" s="50">
        <v>25593.0</v>
      </c>
      <c r="W112" s="16">
        <f t="shared" si="13"/>
        <v>101954</v>
      </c>
      <c r="X112" s="16">
        <f t="shared" si="14"/>
        <v>0.0899316652</v>
      </c>
      <c r="Y112" s="16">
        <f t="shared" si="15"/>
        <v>1.079179982</v>
      </c>
    </row>
    <row r="113">
      <c r="B113" s="36"/>
      <c r="C113" s="31">
        <v>10.0</v>
      </c>
      <c r="D113" s="31">
        <v>20439.0</v>
      </c>
      <c r="E113" s="36"/>
      <c r="F113" s="41">
        <v>10.0</v>
      </c>
      <c r="G113" s="41">
        <v>25938.0</v>
      </c>
      <c r="H113" s="36"/>
      <c r="I113" s="43">
        <v>10.0</v>
      </c>
      <c r="J113" s="43">
        <v>20895.0</v>
      </c>
      <c r="K113" s="36"/>
      <c r="L113" s="14">
        <v>10.0</v>
      </c>
      <c r="M113" s="14">
        <v>37.0</v>
      </c>
      <c r="N113" s="36"/>
      <c r="O113" s="21">
        <v>10.0</v>
      </c>
      <c r="P113" s="21">
        <v>37.0</v>
      </c>
      <c r="Q113" s="36"/>
      <c r="R113" s="22">
        <v>10.0</v>
      </c>
      <c r="S113" s="22">
        <v>9415.0</v>
      </c>
      <c r="T113" s="36"/>
      <c r="U113" s="49">
        <v>10.0</v>
      </c>
      <c r="V113" s="50">
        <v>21996.0</v>
      </c>
      <c r="W113" s="16">
        <f t="shared" si="13"/>
        <v>98757</v>
      </c>
      <c r="X113" s="16">
        <f t="shared" si="14"/>
        <v>0.0871116529</v>
      </c>
      <c r="Y113" s="16">
        <f t="shared" si="15"/>
        <v>1.045339835</v>
      </c>
    </row>
    <row r="114">
      <c r="B114" s="36"/>
      <c r="C114" s="31">
        <v>11.0</v>
      </c>
      <c r="D114" s="31">
        <v>24360.0</v>
      </c>
      <c r="E114" s="36"/>
      <c r="F114" s="41">
        <v>11.0</v>
      </c>
      <c r="G114" s="41">
        <v>29992.0</v>
      </c>
      <c r="H114" s="36"/>
      <c r="I114" s="43">
        <v>11.0</v>
      </c>
      <c r="J114" s="43">
        <v>20780.0</v>
      </c>
      <c r="K114" s="36"/>
      <c r="L114" s="14">
        <v>11.0</v>
      </c>
      <c r="M114" s="14">
        <v>69.0</v>
      </c>
      <c r="N114" s="36"/>
      <c r="O114" s="21">
        <v>11.0</v>
      </c>
      <c r="P114" s="21">
        <v>10.0</v>
      </c>
      <c r="Q114" s="36"/>
      <c r="R114" s="22">
        <v>11.0</v>
      </c>
      <c r="S114" s="22">
        <v>9644.0</v>
      </c>
      <c r="T114" s="36"/>
      <c r="U114" s="49">
        <v>11.0</v>
      </c>
      <c r="V114" s="50">
        <v>22389.0</v>
      </c>
      <c r="W114" s="60">
        <f t="shared" si="13"/>
        <v>107244</v>
      </c>
      <c r="X114" s="60">
        <f t="shared" si="14"/>
        <v>0.0945978726</v>
      </c>
      <c r="Y114" s="16">
        <f t="shared" si="15"/>
        <v>1.135174471</v>
      </c>
    </row>
    <row r="115">
      <c r="B115" s="39"/>
      <c r="C115" s="31">
        <v>12.0</v>
      </c>
      <c r="D115" s="31">
        <v>23208.0</v>
      </c>
      <c r="E115" s="39"/>
      <c r="F115" s="41">
        <v>12.0</v>
      </c>
      <c r="G115" s="41">
        <v>26609.0</v>
      </c>
      <c r="H115" s="39"/>
      <c r="I115" s="43">
        <v>12.0</v>
      </c>
      <c r="J115" s="43">
        <v>20546.0</v>
      </c>
      <c r="K115" s="39"/>
      <c r="L115" s="14">
        <v>12.0</v>
      </c>
      <c r="M115" s="14">
        <v>85.0</v>
      </c>
      <c r="N115" s="39"/>
      <c r="O115" s="21">
        <v>12.0</v>
      </c>
      <c r="P115" s="21">
        <v>19.0</v>
      </c>
      <c r="Q115" s="39"/>
      <c r="R115" s="22">
        <v>12.0</v>
      </c>
      <c r="S115" s="22">
        <v>14264.0</v>
      </c>
      <c r="T115" s="39"/>
      <c r="U115" s="49">
        <v>12.0</v>
      </c>
      <c r="V115" s="61">
        <v>23244.0</v>
      </c>
      <c r="W115" s="16">
        <f t="shared" si="13"/>
        <v>107975</v>
      </c>
      <c r="X115" s="16">
        <f t="shared" si="14"/>
        <v>0.09524267366</v>
      </c>
      <c r="Y115" s="16">
        <f t="shared" si="15"/>
        <v>1.142912084</v>
      </c>
    </row>
    <row r="116">
      <c r="K116" s="3"/>
      <c r="W116" s="16">
        <f>SUM(W104:W115)</f>
        <v>1133683</v>
      </c>
    </row>
    <row r="117">
      <c r="K117" s="3"/>
    </row>
    <row r="118">
      <c r="K118" s="3"/>
    </row>
    <row r="119">
      <c r="K119" s="3"/>
    </row>
    <row r="120">
      <c r="K120" s="3"/>
    </row>
    <row r="121">
      <c r="K121" s="3"/>
    </row>
    <row r="122">
      <c r="K122" s="3"/>
    </row>
    <row r="123">
      <c r="K123" s="3"/>
    </row>
    <row r="124">
      <c r="K124" s="3"/>
    </row>
    <row r="125">
      <c r="K125" s="3"/>
    </row>
    <row r="126">
      <c r="K126" s="3"/>
    </row>
    <row r="127">
      <c r="K127" s="3"/>
    </row>
    <row r="128">
      <c r="K128" s="3"/>
    </row>
    <row r="129">
      <c r="K129" s="3"/>
    </row>
    <row r="130">
      <c r="K130" s="3"/>
    </row>
    <row r="131">
      <c r="K131" s="3"/>
    </row>
    <row r="132">
      <c r="K132" s="3"/>
    </row>
    <row r="133">
      <c r="K133" s="3"/>
    </row>
    <row r="134">
      <c r="K134" s="3"/>
    </row>
    <row r="135">
      <c r="K135" s="3"/>
    </row>
    <row r="136">
      <c r="K136" s="3"/>
    </row>
    <row r="137">
      <c r="K137" s="3"/>
    </row>
    <row r="138">
      <c r="K138" s="3"/>
    </row>
    <row r="139">
      <c r="K139" s="3"/>
    </row>
    <row r="140">
      <c r="K140" s="3"/>
    </row>
    <row r="141">
      <c r="K141" s="3"/>
    </row>
    <row r="142">
      <c r="K142" s="3"/>
    </row>
    <row r="143">
      <c r="K143" s="3"/>
    </row>
    <row r="144">
      <c r="K144" s="3"/>
    </row>
    <row r="145">
      <c r="K145" s="3"/>
    </row>
    <row r="146">
      <c r="K146" s="3"/>
    </row>
    <row r="147">
      <c r="K147" s="3"/>
    </row>
    <row r="148">
      <c r="K148" s="3"/>
    </row>
    <row r="149">
      <c r="K149" s="3"/>
    </row>
    <row r="150">
      <c r="K150" s="3"/>
    </row>
    <row r="151">
      <c r="K151" s="3"/>
    </row>
    <row r="152">
      <c r="K152" s="3"/>
    </row>
    <row r="153">
      <c r="K153" s="3"/>
    </row>
    <row r="154">
      <c r="K154" s="3"/>
    </row>
    <row r="155">
      <c r="K155" s="3"/>
    </row>
    <row r="156">
      <c r="K156" s="3"/>
    </row>
    <row r="157">
      <c r="K157" s="3"/>
    </row>
    <row r="158">
      <c r="K158" s="3"/>
    </row>
    <row r="159">
      <c r="K159" s="3"/>
    </row>
    <row r="160">
      <c r="K160" s="3"/>
    </row>
    <row r="161">
      <c r="K161" s="3"/>
    </row>
    <row r="162">
      <c r="K162" s="3"/>
    </row>
    <row r="163">
      <c r="K163" s="3"/>
    </row>
    <row r="164">
      <c r="K164" s="3"/>
    </row>
    <row r="165">
      <c r="K165" s="3"/>
    </row>
    <row r="166">
      <c r="K166" s="3"/>
    </row>
    <row r="167">
      <c r="K167" s="3"/>
    </row>
    <row r="168">
      <c r="K168" s="3"/>
    </row>
    <row r="169">
      <c r="K169" s="3"/>
    </row>
    <row r="170">
      <c r="K170" s="3"/>
    </row>
    <row r="171">
      <c r="K171" s="3"/>
    </row>
    <row r="172">
      <c r="K172" s="3"/>
    </row>
    <row r="173">
      <c r="K173" s="3"/>
    </row>
    <row r="174">
      <c r="K174" s="3"/>
    </row>
    <row r="175">
      <c r="K175" s="3"/>
    </row>
    <row r="176">
      <c r="K176" s="3"/>
    </row>
    <row r="177">
      <c r="K177" s="3"/>
    </row>
    <row r="178">
      <c r="K178" s="3"/>
    </row>
    <row r="179">
      <c r="K179" s="3"/>
    </row>
    <row r="180">
      <c r="K180" s="3"/>
    </row>
    <row r="181">
      <c r="K181" s="3"/>
    </row>
    <row r="182">
      <c r="K182" s="3"/>
    </row>
    <row r="183">
      <c r="K183" s="3"/>
    </row>
    <row r="184">
      <c r="K184" s="3"/>
    </row>
    <row r="185">
      <c r="K185" s="3"/>
    </row>
    <row r="186">
      <c r="K186" s="3"/>
    </row>
    <row r="187">
      <c r="K187" s="3"/>
    </row>
    <row r="188">
      <c r="K188" s="3"/>
    </row>
    <row r="189">
      <c r="K189" s="3"/>
    </row>
    <row r="190">
      <c r="K190" s="3"/>
    </row>
    <row r="191">
      <c r="K191" s="3"/>
    </row>
    <row r="192">
      <c r="K192" s="3"/>
    </row>
    <row r="193">
      <c r="K193" s="3"/>
    </row>
    <row r="194">
      <c r="K194" s="3"/>
    </row>
    <row r="195">
      <c r="K195" s="3"/>
    </row>
    <row r="196">
      <c r="K196" s="3"/>
    </row>
    <row r="197">
      <c r="K197" s="3"/>
    </row>
    <row r="198">
      <c r="K198" s="3"/>
    </row>
    <row r="199">
      <c r="K199" s="3"/>
    </row>
    <row r="200">
      <c r="K200" s="3"/>
    </row>
    <row r="201">
      <c r="K201" s="3"/>
    </row>
    <row r="202">
      <c r="K202" s="3"/>
    </row>
    <row r="203">
      <c r="K203" s="3"/>
    </row>
    <row r="204">
      <c r="K204" s="3"/>
    </row>
    <row r="205">
      <c r="K205" s="3"/>
    </row>
    <row r="206">
      <c r="K206" s="3"/>
    </row>
    <row r="207">
      <c r="K207" s="3"/>
    </row>
    <row r="208">
      <c r="K208" s="3"/>
    </row>
    <row r="209">
      <c r="K209" s="3"/>
    </row>
    <row r="210">
      <c r="K210" s="3"/>
    </row>
    <row r="211">
      <c r="K211" s="3"/>
    </row>
    <row r="212">
      <c r="K212" s="3"/>
    </row>
    <row r="213">
      <c r="K213" s="3"/>
    </row>
    <row r="214">
      <c r="K214" s="3"/>
    </row>
    <row r="215">
      <c r="K215" s="3"/>
    </row>
    <row r="216">
      <c r="K216" s="3"/>
    </row>
    <row r="217">
      <c r="K217" s="3"/>
    </row>
    <row r="218">
      <c r="K218" s="3"/>
    </row>
    <row r="219">
      <c r="K219" s="3"/>
    </row>
    <row r="220">
      <c r="K220" s="3"/>
    </row>
    <row r="221">
      <c r="K221" s="3"/>
    </row>
    <row r="222">
      <c r="K222" s="3"/>
    </row>
    <row r="223">
      <c r="K223" s="3"/>
    </row>
    <row r="224">
      <c r="K224" s="3"/>
    </row>
    <row r="225">
      <c r="K225" s="3"/>
    </row>
    <row r="226">
      <c r="K226" s="3"/>
    </row>
    <row r="227">
      <c r="K227" s="3"/>
    </row>
    <row r="228">
      <c r="K228" s="3"/>
    </row>
    <row r="229">
      <c r="K229" s="3"/>
    </row>
    <row r="230">
      <c r="K230" s="3"/>
    </row>
    <row r="231">
      <c r="K231" s="3"/>
    </row>
    <row r="232">
      <c r="K232" s="3"/>
    </row>
    <row r="233">
      <c r="K233" s="3"/>
    </row>
    <row r="234">
      <c r="K234" s="3"/>
    </row>
    <row r="235">
      <c r="K235" s="3"/>
    </row>
    <row r="236">
      <c r="K236" s="3"/>
    </row>
    <row r="237">
      <c r="K237" s="3"/>
    </row>
    <row r="238">
      <c r="K238" s="3"/>
    </row>
    <row r="239">
      <c r="K239" s="3"/>
    </row>
    <row r="240">
      <c r="K240" s="3"/>
    </row>
    <row r="241">
      <c r="K241" s="3"/>
    </row>
    <row r="242">
      <c r="K242" s="3"/>
    </row>
    <row r="243">
      <c r="K243" s="3"/>
    </row>
    <row r="244">
      <c r="K244" s="3"/>
    </row>
    <row r="245">
      <c r="K245" s="3"/>
    </row>
    <row r="246">
      <c r="K246" s="3"/>
    </row>
    <row r="247">
      <c r="K247" s="3"/>
    </row>
    <row r="248">
      <c r="K248" s="3"/>
    </row>
    <row r="249">
      <c r="K249" s="3"/>
    </row>
    <row r="250">
      <c r="K250" s="3"/>
    </row>
    <row r="251">
      <c r="K251" s="3"/>
    </row>
    <row r="252">
      <c r="K252" s="3"/>
    </row>
    <row r="253">
      <c r="K253" s="3"/>
    </row>
    <row r="254">
      <c r="K254" s="3"/>
    </row>
    <row r="255">
      <c r="K255" s="3"/>
    </row>
    <row r="256">
      <c r="K256" s="3"/>
    </row>
    <row r="257">
      <c r="K257" s="3"/>
    </row>
    <row r="258">
      <c r="K258" s="3"/>
    </row>
    <row r="259">
      <c r="K259" s="3"/>
    </row>
    <row r="260">
      <c r="K260" s="3"/>
    </row>
    <row r="261">
      <c r="K261" s="3"/>
    </row>
    <row r="262">
      <c r="K262" s="3"/>
    </row>
    <row r="263">
      <c r="K263" s="3"/>
    </row>
    <row r="264">
      <c r="K264" s="3"/>
    </row>
    <row r="265">
      <c r="K265" s="3"/>
    </row>
    <row r="266">
      <c r="K266" s="3"/>
    </row>
    <row r="267">
      <c r="K267" s="3"/>
    </row>
    <row r="268">
      <c r="K268" s="3"/>
    </row>
    <row r="269">
      <c r="K269" s="3"/>
    </row>
    <row r="270">
      <c r="K270" s="3"/>
    </row>
    <row r="271">
      <c r="K271" s="3"/>
    </row>
    <row r="272">
      <c r="K272" s="3"/>
    </row>
    <row r="273">
      <c r="K273" s="3"/>
    </row>
    <row r="274">
      <c r="K274" s="3"/>
    </row>
    <row r="275">
      <c r="K275" s="3"/>
    </row>
    <row r="276">
      <c r="K276" s="3"/>
    </row>
    <row r="277">
      <c r="K277" s="3"/>
    </row>
    <row r="278">
      <c r="K278" s="3"/>
    </row>
    <row r="279">
      <c r="K279" s="3"/>
    </row>
    <row r="280">
      <c r="K280" s="3"/>
    </row>
    <row r="281">
      <c r="K281" s="3"/>
    </row>
    <row r="282">
      <c r="K282" s="3"/>
    </row>
    <row r="283">
      <c r="K283" s="3"/>
    </row>
    <row r="284">
      <c r="K284" s="3"/>
    </row>
    <row r="285">
      <c r="K285" s="3"/>
    </row>
    <row r="286">
      <c r="K286" s="3"/>
    </row>
    <row r="287">
      <c r="K287" s="3"/>
    </row>
    <row r="288">
      <c r="K288" s="3"/>
    </row>
    <row r="289">
      <c r="K289" s="3"/>
    </row>
    <row r="290">
      <c r="K290" s="3"/>
    </row>
    <row r="291">
      <c r="K291" s="3"/>
    </row>
    <row r="292">
      <c r="K292" s="3"/>
    </row>
    <row r="293">
      <c r="K293" s="3"/>
    </row>
    <row r="294">
      <c r="K294" s="3"/>
    </row>
    <row r="295">
      <c r="K295" s="3"/>
    </row>
    <row r="296">
      <c r="K296" s="3"/>
    </row>
    <row r="297">
      <c r="K297" s="3"/>
    </row>
    <row r="298">
      <c r="K298" s="3"/>
    </row>
    <row r="299">
      <c r="K299" s="3"/>
    </row>
    <row r="300">
      <c r="K300" s="3"/>
    </row>
    <row r="301">
      <c r="K301" s="3"/>
    </row>
    <row r="302">
      <c r="K302" s="3"/>
    </row>
    <row r="303">
      <c r="K303" s="3"/>
    </row>
    <row r="304">
      <c r="K304" s="3"/>
    </row>
    <row r="305">
      <c r="K305" s="3"/>
    </row>
    <row r="306">
      <c r="K306" s="3"/>
    </row>
    <row r="307">
      <c r="K307" s="3"/>
    </row>
    <row r="308">
      <c r="K308" s="3"/>
    </row>
    <row r="309">
      <c r="K309" s="3"/>
    </row>
    <row r="310">
      <c r="K310" s="3"/>
    </row>
    <row r="311">
      <c r="K311" s="3"/>
    </row>
    <row r="312">
      <c r="K312" s="3"/>
    </row>
    <row r="313">
      <c r="K313" s="3"/>
    </row>
    <row r="314">
      <c r="K314" s="3"/>
    </row>
    <row r="315">
      <c r="K315" s="3"/>
    </row>
    <row r="316">
      <c r="K316" s="3"/>
    </row>
    <row r="317">
      <c r="K317" s="3"/>
    </row>
    <row r="318">
      <c r="K318" s="3"/>
    </row>
    <row r="319">
      <c r="K319" s="3"/>
    </row>
    <row r="320">
      <c r="K320" s="3"/>
    </row>
    <row r="321">
      <c r="K321" s="3"/>
    </row>
    <row r="322">
      <c r="K322" s="3"/>
    </row>
    <row r="323">
      <c r="K323" s="3"/>
    </row>
    <row r="324">
      <c r="K324" s="3"/>
    </row>
    <row r="325">
      <c r="K325" s="3"/>
    </row>
    <row r="326">
      <c r="K326" s="3"/>
    </row>
    <row r="327">
      <c r="K327" s="3"/>
    </row>
    <row r="328">
      <c r="K328" s="3"/>
    </row>
    <row r="329">
      <c r="K329" s="3"/>
    </row>
    <row r="330">
      <c r="K330" s="3"/>
    </row>
    <row r="331">
      <c r="K331" s="3"/>
    </row>
    <row r="332">
      <c r="K332" s="3"/>
    </row>
    <row r="333">
      <c r="K333" s="3"/>
    </row>
    <row r="334">
      <c r="K334" s="3"/>
    </row>
    <row r="335">
      <c r="K335" s="3"/>
    </row>
    <row r="336">
      <c r="K336" s="3"/>
    </row>
    <row r="337">
      <c r="K337" s="3"/>
    </row>
    <row r="338">
      <c r="K338" s="3"/>
    </row>
    <row r="339">
      <c r="K339" s="3"/>
    </row>
    <row r="340">
      <c r="K340" s="3"/>
    </row>
    <row r="341">
      <c r="K341" s="3"/>
    </row>
    <row r="342">
      <c r="K342" s="3"/>
    </row>
    <row r="343">
      <c r="K343" s="3"/>
    </row>
    <row r="344">
      <c r="K344" s="3"/>
    </row>
    <row r="345">
      <c r="K345" s="3"/>
    </row>
    <row r="346">
      <c r="K346" s="3"/>
    </row>
    <row r="347">
      <c r="K347" s="3"/>
    </row>
    <row r="348">
      <c r="K348" s="3"/>
    </row>
    <row r="349">
      <c r="K349" s="3"/>
    </row>
    <row r="350">
      <c r="K350" s="3"/>
    </row>
    <row r="351">
      <c r="K351" s="3"/>
    </row>
    <row r="352">
      <c r="K352" s="3"/>
    </row>
    <row r="353">
      <c r="K353" s="3"/>
    </row>
    <row r="354">
      <c r="K354" s="3"/>
    </row>
    <row r="355">
      <c r="K355" s="3"/>
    </row>
    <row r="356">
      <c r="K356" s="3"/>
    </row>
    <row r="357">
      <c r="K357" s="3"/>
    </row>
    <row r="358">
      <c r="K358" s="3"/>
    </row>
    <row r="359">
      <c r="K359" s="3"/>
    </row>
    <row r="360">
      <c r="K360" s="3"/>
    </row>
    <row r="361">
      <c r="K361" s="3"/>
    </row>
    <row r="362">
      <c r="K362" s="3"/>
    </row>
    <row r="363">
      <c r="K363" s="3"/>
    </row>
    <row r="364">
      <c r="K364" s="3"/>
    </row>
    <row r="365">
      <c r="K365" s="3"/>
    </row>
    <row r="366">
      <c r="K366" s="3"/>
    </row>
    <row r="367">
      <c r="K367" s="3"/>
    </row>
    <row r="368">
      <c r="K368" s="3"/>
    </row>
    <row r="369">
      <c r="K369" s="3"/>
    </row>
    <row r="370">
      <c r="K370" s="3"/>
    </row>
    <row r="371">
      <c r="K371" s="3"/>
    </row>
    <row r="372">
      <c r="K372" s="3"/>
    </row>
    <row r="373">
      <c r="K373" s="3"/>
    </row>
    <row r="374">
      <c r="K374" s="3"/>
    </row>
    <row r="375">
      <c r="K375" s="3"/>
    </row>
    <row r="376">
      <c r="K376" s="3"/>
    </row>
    <row r="377">
      <c r="K377" s="3"/>
    </row>
    <row r="378">
      <c r="K378" s="3"/>
    </row>
    <row r="379">
      <c r="K379" s="3"/>
    </row>
    <row r="380">
      <c r="K380" s="3"/>
    </row>
    <row r="381">
      <c r="K381" s="3"/>
    </row>
    <row r="382">
      <c r="K382" s="3"/>
    </row>
    <row r="383">
      <c r="K383" s="3"/>
    </row>
    <row r="384">
      <c r="K384" s="3"/>
    </row>
    <row r="385">
      <c r="K385" s="3"/>
    </row>
    <row r="386">
      <c r="K386" s="3"/>
    </row>
    <row r="387">
      <c r="K387" s="3"/>
    </row>
    <row r="388">
      <c r="K388" s="3"/>
    </row>
    <row r="389">
      <c r="K389" s="3"/>
    </row>
    <row r="390">
      <c r="K390" s="3"/>
    </row>
    <row r="391">
      <c r="K391" s="3"/>
    </row>
    <row r="392">
      <c r="K392" s="3"/>
    </row>
    <row r="393">
      <c r="K393" s="3"/>
    </row>
    <row r="394">
      <c r="K394" s="3"/>
    </row>
    <row r="395">
      <c r="K395" s="3"/>
    </row>
    <row r="396">
      <c r="K396" s="3"/>
    </row>
    <row r="397">
      <c r="K397" s="3"/>
    </row>
    <row r="398">
      <c r="K398" s="3"/>
    </row>
    <row r="399">
      <c r="K399" s="3"/>
    </row>
    <row r="400">
      <c r="K400" s="3"/>
    </row>
    <row r="401">
      <c r="K401" s="3"/>
    </row>
    <row r="402">
      <c r="K402" s="3"/>
    </row>
    <row r="403">
      <c r="K403" s="3"/>
    </row>
    <row r="404">
      <c r="K404" s="3"/>
    </row>
    <row r="405">
      <c r="K405" s="3"/>
    </row>
    <row r="406">
      <c r="K406" s="3"/>
    </row>
    <row r="407">
      <c r="K407" s="3"/>
    </row>
    <row r="408">
      <c r="K408" s="3"/>
    </row>
    <row r="409">
      <c r="K409" s="3"/>
    </row>
    <row r="410">
      <c r="K410" s="3"/>
    </row>
    <row r="411">
      <c r="K411" s="3"/>
    </row>
    <row r="412">
      <c r="K412" s="3"/>
    </row>
    <row r="413">
      <c r="K413" s="3"/>
    </row>
    <row r="414">
      <c r="K414" s="3"/>
    </row>
    <row r="415">
      <c r="K415" s="3"/>
    </row>
    <row r="416">
      <c r="K416" s="3"/>
    </row>
    <row r="417">
      <c r="K417" s="3"/>
    </row>
    <row r="418">
      <c r="K418" s="3"/>
    </row>
    <row r="419">
      <c r="K419" s="3"/>
    </row>
    <row r="420">
      <c r="K420" s="3"/>
    </row>
    <row r="421">
      <c r="K421" s="3"/>
    </row>
    <row r="422">
      <c r="K422" s="3"/>
    </row>
    <row r="423">
      <c r="K423" s="3"/>
    </row>
    <row r="424">
      <c r="K424" s="3"/>
    </row>
    <row r="425">
      <c r="K425" s="3"/>
    </row>
    <row r="426">
      <c r="K426" s="3"/>
    </row>
    <row r="427">
      <c r="K427" s="3"/>
    </row>
    <row r="428">
      <c r="K428" s="3"/>
    </row>
    <row r="429">
      <c r="K429" s="3"/>
    </row>
    <row r="430">
      <c r="K430" s="3"/>
    </row>
    <row r="431">
      <c r="K431" s="3"/>
    </row>
    <row r="432">
      <c r="K432" s="3"/>
    </row>
    <row r="433">
      <c r="K433" s="3"/>
    </row>
    <row r="434">
      <c r="K434" s="3"/>
    </row>
    <row r="435">
      <c r="K435" s="3"/>
    </row>
    <row r="436">
      <c r="K436" s="3"/>
    </row>
    <row r="437">
      <c r="K437" s="3"/>
    </row>
    <row r="438">
      <c r="K438" s="3"/>
    </row>
    <row r="439">
      <c r="K439" s="3"/>
    </row>
    <row r="440">
      <c r="K440" s="3"/>
    </row>
    <row r="441">
      <c r="K441" s="3"/>
    </row>
    <row r="442">
      <c r="K442" s="3"/>
    </row>
    <row r="443">
      <c r="K443" s="3"/>
    </row>
    <row r="444">
      <c r="K444" s="3"/>
    </row>
    <row r="445">
      <c r="K445" s="3"/>
    </row>
    <row r="446">
      <c r="K446" s="3"/>
    </row>
    <row r="447">
      <c r="K447" s="3"/>
    </row>
    <row r="448">
      <c r="K448" s="3"/>
    </row>
    <row r="449">
      <c r="K449" s="3"/>
    </row>
    <row r="450">
      <c r="K450" s="3"/>
    </row>
    <row r="451">
      <c r="K451" s="3"/>
    </row>
    <row r="452">
      <c r="K452" s="3"/>
    </row>
    <row r="453">
      <c r="K453" s="3"/>
    </row>
    <row r="454">
      <c r="K454" s="3"/>
    </row>
    <row r="455">
      <c r="K455" s="3"/>
    </row>
    <row r="456">
      <c r="K456" s="3"/>
    </row>
    <row r="457">
      <c r="K457" s="3"/>
    </row>
    <row r="458">
      <c r="K458" s="3"/>
    </row>
    <row r="459">
      <c r="K459" s="3"/>
    </row>
    <row r="460">
      <c r="K460" s="3"/>
    </row>
    <row r="461">
      <c r="K461" s="3"/>
    </row>
    <row r="462">
      <c r="K462" s="3"/>
    </row>
    <row r="463">
      <c r="K463" s="3"/>
    </row>
    <row r="464">
      <c r="K464" s="3"/>
    </row>
    <row r="465">
      <c r="K465" s="3"/>
    </row>
    <row r="466">
      <c r="K466" s="3"/>
    </row>
    <row r="467">
      <c r="K467" s="3"/>
    </row>
    <row r="468">
      <c r="K468" s="3"/>
    </row>
    <row r="469">
      <c r="K469" s="3"/>
    </row>
    <row r="470">
      <c r="K470" s="3"/>
    </row>
    <row r="471">
      <c r="K471" s="3"/>
    </row>
    <row r="472">
      <c r="K472" s="3"/>
    </row>
    <row r="473">
      <c r="K473" s="3"/>
    </row>
    <row r="474">
      <c r="K474" s="3"/>
    </row>
    <row r="475">
      <c r="K475" s="3"/>
    </row>
    <row r="476">
      <c r="K476" s="3"/>
    </row>
    <row r="477">
      <c r="K477" s="3"/>
    </row>
    <row r="478">
      <c r="K478" s="3"/>
    </row>
    <row r="479">
      <c r="K479" s="3"/>
    </row>
    <row r="480">
      <c r="K480" s="3"/>
    </row>
    <row r="481">
      <c r="K481" s="3"/>
    </row>
    <row r="482">
      <c r="K482" s="3"/>
    </row>
    <row r="483">
      <c r="K483" s="3"/>
    </row>
    <row r="484">
      <c r="K484" s="3"/>
    </row>
    <row r="485">
      <c r="K485" s="3"/>
    </row>
    <row r="486">
      <c r="K486" s="3"/>
    </row>
    <row r="487">
      <c r="K487" s="3"/>
    </row>
    <row r="488">
      <c r="K488" s="3"/>
    </row>
    <row r="489">
      <c r="K489" s="3"/>
    </row>
    <row r="490">
      <c r="K490" s="3"/>
    </row>
    <row r="491">
      <c r="K491" s="3"/>
    </row>
    <row r="492">
      <c r="K492" s="3"/>
    </row>
    <row r="493">
      <c r="K493" s="3"/>
    </row>
    <row r="494">
      <c r="K494" s="3"/>
    </row>
    <row r="495">
      <c r="K495" s="3"/>
    </row>
    <row r="496">
      <c r="K496" s="3"/>
    </row>
    <row r="497">
      <c r="K497" s="3"/>
    </row>
    <row r="498">
      <c r="K498" s="3"/>
    </row>
    <row r="499">
      <c r="K499" s="3"/>
    </row>
    <row r="500">
      <c r="K500" s="3"/>
    </row>
    <row r="501">
      <c r="K501" s="3"/>
    </row>
    <row r="502">
      <c r="K502" s="3"/>
    </row>
    <row r="503">
      <c r="K503" s="3"/>
    </row>
    <row r="504">
      <c r="K504" s="3"/>
    </row>
    <row r="505">
      <c r="K505" s="3"/>
    </row>
    <row r="506">
      <c r="K506" s="3"/>
    </row>
    <row r="507">
      <c r="K507" s="3"/>
    </row>
    <row r="508">
      <c r="K508" s="3"/>
    </row>
    <row r="509">
      <c r="K509" s="3"/>
    </row>
    <row r="510">
      <c r="K510" s="3"/>
    </row>
    <row r="511">
      <c r="K511" s="3"/>
    </row>
    <row r="512">
      <c r="K512" s="3"/>
    </row>
    <row r="513">
      <c r="K513" s="3"/>
    </row>
    <row r="514">
      <c r="K514" s="3"/>
    </row>
    <row r="515">
      <c r="K515" s="3"/>
    </row>
    <row r="516">
      <c r="K516" s="3"/>
    </row>
    <row r="517">
      <c r="K517" s="3"/>
    </row>
    <row r="518">
      <c r="K518" s="3"/>
    </row>
    <row r="519">
      <c r="K519" s="3"/>
    </row>
    <row r="520">
      <c r="K520" s="3"/>
    </row>
    <row r="521">
      <c r="K521" s="3"/>
    </row>
    <row r="522">
      <c r="K522" s="3"/>
    </row>
    <row r="523">
      <c r="K523" s="3"/>
    </row>
    <row r="524">
      <c r="K524" s="3"/>
    </row>
    <row r="525">
      <c r="K525" s="3"/>
    </row>
    <row r="526">
      <c r="K526" s="3"/>
    </row>
    <row r="527">
      <c r="K527" s="3"/>
    </row>
    <row r="528">
      <c r="K528" s="3"/>
    </row>
    <row r="529">
      <c r="K529" s="3"/>
    </row>
    <row r="530">
      <c r="K530" s="3"/>
    </row>
    <row r="531">
      <c r="K531" s="3"/>
    </row>
    <row r="532">
      <c r="K532" s="3"/>
    </row>
    <row r="533">
      <c r="K533" s="3"/>
    </row>
    <row r="534">
      <c r="K534" s="3"/>
    </row>
    <row r="535">
      <c r="K535" s="3"/>
    </row>
    <row r="536">
      <c r="K536" s="3"/>
    </row>
    <row r="537">
      <c r="K537" s="3"/>
    </row>
    <row r="538">
      <c r="K538" s="3"/>
    </row>
    <row r="539">
      <c r="K539" s="3"/>
    </row>
    <row r="540">
      <c r="K540" s="3"/>
    </row>
    <row r="541">
      <c r="K541" s="3"/>
    </row>
    <row r="542">
      <c r="K542" s="3"/>
    </row>
    <row r="543">
      <c r="K543" s="3"/>
    </row>
    <row r="544">
      <c r="K544" s="3"/>
    </row>
    <row r="545">
      <c r="K545" s="3"/>
    </row>
    <row r="546">
      <c r="K546" s="3"/>
    </row>
    <row r="547">
      <c r="K547" s="3"/>
    </row>
    <row r="548">
      <c r="K548" s="3"/>
    </row>
    <row r="549">
      <c r="K549" s="3"/>
    </row>
    <row r="550">
      <c r="K550" s="3"/>
    </row>
    <row r="551">
      <c r="K551" s="3"/>
    </row>
    <row r="552">
      <c r="K552" s="3"/>
    </row>
    <row r="553">
      <c r="K553" s="3"/>
    </row>
    <row r="554">
      <c r="K554" s="3"/>
    </row>
    <row r="555">
      <c r="K555" s="3"/>
    </row>
    <row r="556">
      <c r="K556" s="3"/>
    </row>
    <row r="557">
      <c r="K557" s="3"/>
    </row>
    <row r="558">
      <c r="K558" s="3"/>
    </row>
    <row r="559">
      <c r="K559" s="3"/>
    </row>
    <row r="560">
      <c r="K560" s="3"/>
    </row>
    <row r="561">
      <c r="K561" s="3"/>
    </row>
    <row r="562">
      <c r="K562" s="3"/>
    </row>
    <row r="563">
      <c r="K563" s="3"/>
    </row>
    <row r="564">
      <c r="K564" s="3"/>
    </row>
    <row r="565">
      <c r="K565" s="3"/>
    </row>
    <row r="566">
      <c r="K566" s="3"/>
    </row>
    <row r="567">
      <c r="K567" s="3"/>
    </row>
    <row r="568">
      <c r="K568" s="3"/>
    </row>
    <row r="569">
      <c r="K569" s="3"/>
    </row>
    <row r="570">
      <c r="K570" s="3"/>
    </row>
    <row r="571">
      <c r="K571" s="3"/>
    </row>
    <row r="572">
      <c r="K572" s="3"/>
    </row>
    <row r="573">
      <c r="K573" s="3"/>
    </row>
    <row r="574">
      <c r="K574" s="3"/>
    </row>
    <row r="575">
      <c r="K575" s="3"/>
    </row>
    <row r="576">
      <c r="K576" s="3"/>
    </row>
    <row r="577">
      <c r="K577" s="3"/>
    </row>
    <row r="578">
      <c r="K578" s="3"/>
    </row>
    <row r="579">
      <c r="K579" s="3"/>
    </row>
    <row r="580">
      <c r="K580" s="3"/>
    </row>
    <row r="581">
      <c r="K581" s="3"/>
    </row>
    <row r="582">
      <c r="K582" s="3"/>
    </row>
    <row r="583">
      <c r="K583" s="3"/>
    </row>
    <row r="584">
      <c r="K584" s="3"/>
    </row>
    <row r="585">
      <c r="K585" s="3"/>
    </row>
    <row r="586">
      <c r="K586" s="3"/>
    </row>
    <row r="587">
      <c r="K587" s="3"/>
    </row>
    <row r="588">
      <c r="K588" s="3"/>
    </row>
    <row r="589">
      <c r="K589" s="3"/>
    </row>
    <row r="590">
      <c r="K590" s="3"/>
    </row>
    <row r="591">
      <c r="K591" s="3"/>
    </row>
    <row r="592">
      <c r="K592" s="3"/>
    </row>
    <row r="593">
      <c r="K593" s="3"/>
    </row>
    <row r="594">
      <c r="K594" s="3"/>
    </row>
    <row r="595">
      <c r="K595" s="3"/>
    </row>
    <row r="596">
      <c r="K596" s="3"/>
    </row>
    <row r="597">
      <c r="K597" s="3"/>
    </row>
    <row r="598">
      <c r="K598" s="3"/>
    </row>
    <row r="599">
      <c r="K599" s="3"/>
    </row>
    <row r="600">
      <c r="K600" s="3"/>
    </row>
    <row r="601">
      <c r="K601" s="3"/>
    </row>
    <row r="602">
      <c r="K602" s="3"/>
    </row>
    <row r="603">
      <c r="K603" s="3"/>
    </row>
    <row r="604">
      <c r="K604" s="3"/>
    </row>
    <row r="605">
      <c r="K605" s="3"/>
    </row>
    <row r="606">
      <c r="K606" s="3"/>
    </row>
    <row r="607">
      <c r="K607" s="3"/>
    </row>
    <row r="608">
      <c r="K608" s="3"/>
    </row>
    <row r="609">
      <c r="K609" s="3"/>
    </row>
    <row r="610">
      <c r="K610" s="3"/>
    </row>
    <row r="611">
      <c r="K611" s="3"/>
    </row>
    <row r="612">
      <c r="K612" s="3"/>
    </row>
    <row r="613">
      <c r="K613" s="3"/>
    </row>
    <row r="614">
      <c r="K614" s="3"/>
    </row>
    <row r="615">
      <c r="K615" s="3"/>
    </row>
    <row r="616">
      <c r="K616" s="3"/>
    </row>
    <row r="617">
      <c r="K617" s="3"/>
    </row>
    <row r="618">
      <c r="K618" s="3"/>
    </row>
    <row r="619">
      <c r="K619" s="3"/>
    </row>
    <row r="620">
      <c r="K620" s="3"/>
    </row>
    <row r="621">
      <c r="K621" s="3"/>
    </row>
    <row r="622">
      <c r="K622" s="3"/>
    </row>
    <row r="623">
      <c r="K623" s="3"/>
    </row>
    <row r="624">
      <c r="K624" s="3"/>
    </row>
    <row r="625">
      <c r="K625" s="3"/>
    </row>
    <row r="626">
      <c r="K626" s="3"/>
    </row>
    <row r="627">
      <c r="K627" s="3"/>
    </row>
    <row r="628">
      <c r="K628" s="3"/>
    </row>
    <row r="629">
      <c r="K629" s="3"/>
    </row>
    <row r="630">
      <c r="K630" s="3"/>
    </row>
    <row r="631">
      <c r="K631" s="3"/>
    </row>
    <row r="632">
      <c r="K632" s="3"/>
    </row>
    <row r="633">
      <c r="K633" s="3"/>
    </row>
    <row r="634">
      <c r="K634" s="3"/>
    </row>
    <row r="635">
      <c r="K635" s="3"/>
    </row>
    <row r="636">
      <c r="K636" s="3"/>
    </row>
    <row r="637">
      <c r="K637" s="3"/>
    </row>
    <row r="638">
      <c r="K638" s="3"/>
    </row>
    <row r="639">
      <c r="K639" s="3"/>
    </row>
    <row r="640">
      <c r="K640" s="3"/>
    </row>
    <row r="641">
      <c r="K641" s="3"/>
    </row>
    <row r="642">
      <c r="K642" s="3"/>
    </row>
    <row r="643">
      <c r="K643" s="3"/>
    </row>
    <row r="644">
      <c r="K644" s="3"/>
    </row>
    <row r="645">
      <c r="K645" s="3"/>
    </row>
    <row r="646">
      <c r="K646" s="3"/>
    </row>
    <row r="647">
      <c r="K647" s="3"/>
    </row>
    <row r="648">
      <c r="K648" s="3"/>
    </row>
    <row r="649">
      <c r="K649" s="3"/>
    </row>
    <row r="650">
      <c r="K650" s="3"/>
    </row>
    <row r="651">
      <c r="K651" s="3"/>
    </row>
    <row r="652">
      <c r="K652" s="3"/>
    </row>
    <row r="653">
      <c r="K653" s="3"/>
    </row>
    <row r="654">
      <c r="K654" s="3"/>
    </row>
    <row r="655">
      <c r="K655" s="3"/>
    </row>
    <row r="656">
      <c r="K656" s="3"/>
    </row>
    <row r="657">
      <c r="K657" s="3"/>
    </row>
    <row r="658">
      <c r="K658" s="3"/>
    </row>
    <row r="659">
      <c r="K659" s="3"/>
    </row>
    <row r="660">
      <c r="K660" s="3"/>
    </row>
    <row r="661">
      <c r="K661" s="3"/>
    </row>
    <row r="662">
      <c r="K662" s="3"/>
    </row>
    <row r="663">
      <c r="K663" s="3"/>
    </row>
    <row r="664">
      <c r="K664" s="3"/>
    </row>
    <row r="665">
      <c r="K665" s="3"/>
    </row>
    <row r="666">
      <c r="K666" s="3"/>
    </row>
    <row r="667">
      <c r="K667" s="3"/>
    </row>
    <row r="668">
      <c r="K668" s="3"/>
    </row>
    <row r="669">
      <c r="K669" s="3"/>
    </row>
    <row r="670">
      <c r="K670" s="3"/>
    </row>
    <row r="671">
      <c r="K671" s="3"/>
    </row>
    <row r="672">
      <c r="K672" s="3"/>
    </row>
    <row r="673">
      <c r="K673" s="3"/>
    </row>
    <row r="674">
      <c r="K674" s="3"/>
    </row>
    <row r="675">
      <c r="K675" s="3"/>
    </row>
    <row r="676">
      <c r="K676" s="3"/>
    </row>
    <row r="677">
      <c r="K677" s="3"/>
    </row>
    <row r="678">
      <c r="K678" s="3"/>
    </row>
    <row r="679">
      <c r="K679" s="3"/>
    </row>
    <row r="680">
      <c r="K680" s="3"/>
    </row>
    <row r="681">
      <c r="K681" s="3"/>
    </row>
    <row r="682">
      <c r="K682" s="3"/>
    </row>
    <row r="683">
      <c r="K683" s="3"/>
    </row>
    <row r="684">
      <c r="K684" s="3"/>
    </row>
    <row r="685">
      <c r="K685" s="3"/>
    </row>
    <row r="686">
      <c r="K686" s="3"/>
    </row>
    <row r="687">
      <c r="K687" s="3"/>
    </row>
    <row r="688">
      <c r="K688" s="3"/>
    </row>
    <row r="689">
      <c r="K689" s="3"/>
    </row>
    <row r="690">
      <c r="K690" s="3"/>
    </row>
    <row r="691">
      <c r="K691" s="3"/>
    </row>
    <row r="692">
      <c r="K692" s="3"/>
    </row>
    <row r="693">
      <c r="K693" s="3"/>
    </row>
    <row r="694">
      <c r="K694" s="3"/>
    </row>
    <row r="695">
      <c r="K695" s="3"/>
    </row>
    <row r="696">
      <c r="K696" s="3"/>
    </row>
    <row r="697">
      <c r="K697" s="3"/>
    </row>
    <row r="698">
      <c r="K698" s="3"/>
    </row>
    <row r="699">
      <c r="K699" s="3"/>
    </row>
    <row r="700">
      <c r="K700" s="3"/>
    </row>
    <row r="701">
      <c r="K701" s="3"/>
    </row>
    <row r="702">
      <c r="K702" s="3"/>
    </row>
    <row r="703">
      <c r="K703" s="3"/>
    </row>
    <row r="704">
      <c r="K704" s="3"/>
    </row>
    <row r="705">
      <c r="K705" s="3"/>
    </row>
    <row r="706">
      <c r="K706" s="3"/>
    </row>
    <row r="707">
      <c r="K707" s="3"/>
    </row>
    <row r="708">
      <c r="K708" s="3"/>
    </row>
    <row r="709">
      <c r="K709" s="3"/>
    </row>
    <row r="710">
      <c r="K710" s="3"/>
    </row>
    <row r="711">
      <c r="K711" s="3"/>
    </row>
    <row r="712">
      <c r="K712" s="3"/>
    </row>
    <row r="713">
      <c r="K713" s="3"/>
    </row>
    <row r="714">
      <c r="K714" s="3"/>
    </row>
    <row r="715">
      <c r="K715" s="3"/>
    </row>
    <row r="716">
      <c r="K716" s="3"/>
    </row>
    <row r="717">
      <c r="K717" s="3"/>
    </row>
    <row r="718">
      <c r="K718" s="3"/>
    </row>
    <row r="719">
      <c r="K719" s="3"/>
    </row>
    <row r="720">
      <c r="K720" s="3"/>
    </row>
    <row r="721">
      <c r="K721" s="3"/>
    </row>
    <row r="722">
      <c r="K722" s="3"/>
    </row>
    <row r="723">
      <c r="K723" s="3"/>
    </row>
    <row r="724">
      <c r="K724" s="3"/>
    </row>
    <row r="725">
      <c r="K725" s="3"/>
    </row>
    <row r="726">
      <c r="K726" s="3"/>
    </row>
    <row r="727">
      <c r="K727" s="3"/>
    </row>
    <row r="728">
      <c r="K728" s="3"/>
    </row>
    <row r="729">
      <c r="K729" s="3"/>
    </row>
    <row r="730">
      <c r="K730" s="3"/>
    </row>
    <row r="731">
      <c r="K731" s="3"/>
    </row>
    <row r="732">
      <c r="K732" s="3"/>
    </row>
    <row r="733">
      <c r="K733" s="3"/>
    </row>
    <row r="734">
      <c r="K734" s="3"/>
    </row>
    <row r="735">
      <c r="K735" s="3"/>
    </row>
    <row r="736">
      <c r="K736" s="3"/>
    </row>
    <row r="737">
      <c r="K737" s="3"/>
    </row>
    <row r="738">
      <c r="K738" s="3"/>
    </row>
    <row r="739">
      <c r="K739" s="3"/>
    </row>
    <row r="740">
      <c r="K740" s="3"/>
    </row>
    <row r="741">
      <c r="K741" s="3"/>
    </row>
    <row r="742">
      <c r="K742" s="3"/>
    </row>
    <row r="743">
      <c r="K743" s="3"/>
    </row>
    <row r="744">
      <c r="K744" s="3"/>
    </row>
    <row r="745">
      <c r="K745" s="3"/>
    </row>
    <row r="746">
      <c r="K746" s="3"/>
    </row>
    <row r="747">
      <c r="K747" s="3"/>
    </row>
    <row r="748">
      <c r="K748" s="3"/>
    </row>
    <row r="749">
      <c r="K749" s="3"/>
    </row>
    <row r="750">
      <c r="K750" s="3"/>
    </row>
    <row r="751">
      <c r="K751" s="3"/>
    </row>
    <row r="752">
      <c r="K752" s="3"/>
    </row>
    <row r="753">
      <c r="K753" s="3"/>
    </row>
    <row r="754">
      <c r="K754" s="3"/>
    </row>
    <row r="755">
      <c r="K755" s="3"/>
    </row>
    <row r="756">
      <c r="K756" s="3"/>
    </row>
    <row r="757">
      <c r="K757" s="3"/>
    </row>
    <row r="758">
      <c r="K758" s="3"/>
    </row>
    <row r="759">
      <c r="K759" s="3"/>
    </row>
    <row r="760">
      <c r="K760" s="3"/>
    </row>
    <row r="761">
      <c r="K761" s="3"/>
    </row>
    <row r="762">
      <c r="K762" s="3"/>
    </row>
    <row r="763">
      <c r="K763" s="3"/>
    </row>
    <row r="764">
      <c r="K764" s="3"/>
    </row>
    <row r="765">
      <c r="K765" s="3"/>
    </row>
    <row r="766">
      <c r="K766" s="3"/>
    </row>
    <row r="767">
      <c r="K767" s="3"/>
    </row>
    <row r="768">
      <c r="K768" s="3"/>
    </row>
    <row r="769">
      <c r="K769" s="3"/>
    </row>
    <row r="770">
      <c r="K770" s="3"/>
    </row>
    <row r="771">
      <c r="K771" s="3"/>
    </row>
    <row r="772">
      <c r="K772" s="3"/>
    </row>
    <row r="773">
      <c r="K773" s="3"/>
    </row>
    <row r="774">
      <c r="K774" s="3"/>
    </row>
    <row r="775">
      <c r="K775" s="3"/>
    </row>
    <row r="776">
      <c r="K776" s="3"/>
    </row>
    <row r="777">
      <c r="K777" s="3"/>
    </row>
    <row r="778">
      <c r="K778" s="3"/>
    </row>
    <row r="779">
      <c r="K779" s="3"/>
    </row>
    <row r="780">
      <c r="K780" s="3"/>
    </row>
    <row r="781">
      <c r="K781" s="3"/>
    </row>
    <row r="782">
      <c r="K782" s="3"/>
    </row>
    <row r="783">
      <c r="K783" s="3"/>
    </row>
    <row r="784">
      <c r="K784" s="3"/>
    </row>
    <row r="785">
      <c r="K785" s="3"/>
    </row>
    <row r="786">
      <c r="K786" s="3"/>
    </row>
    <row r="787">
      <c r="K787" s="3"/>
    </row>
    <row r="788">
      <c r="K788" s="3"/>
    </row>
    <row r="789">
      <c r="K789" s="3"/>
    </row>
    <row r="790">
      <c r="K790" s="3"/>
    </row>
    <row r="791">
      <c r="K791" s="3"/>
    </row>
    <row r="792">
      <c r="K792" s="3"/>
    </row>
    <row r="793">
      <c r="K793" s="3"/>
    </row>
    <row r="794">
      <c r="K794" s="3"/>
    </row>
    <row r="795">
      <c r="K795" s="3"/>
    </row>
    <row r="796">
      <c r="K796" s="3"/>
    </row>
    <row r="797">
      <c r="K797" s="3"/>
    </row>
    <row r="798">
      <c r="K798" s="3"/>
    </row>
    <row r="799">
      <c r="K799" s="3"/>
    </row>
    <row r="800">
      <c r="K800" s="3"/>
    </row>
    <row r="801">
      <c r="K801" s="3"/>
    </row>
    <row r="802">
      <c r="K802" s="3"/>
    </row>
    <row r="803">
      <c r="K803" s="3"/>
    </row>
    <row r="804">
      <c r="K804" s="3"/>
    </row>
    <row r="805">
      <c r="K805" s="3"/>
    </row>
    <row r="806">
      <c r="K806" s="3"/>
    </row>
    <row r="807">
      <c r="K807" s="3"/>
    </row>
    <row r="808">
      <c r="K808" s="3"/>
    </row>
    <row r="809">
      <c r="K809" s="3"/>
    </row>
    <row r="810">
      <c r="K810" s="3"/>
    </row>
    <row r="811">
      <c r="K811" s="3"/>
    </row>
    <row r="812">
      <c r="K812" s="3"/>
    </row>
    <row r="813">
      <c r="K813" s="3"/>
    </row>
    <row r="814">
      <c r="K814" s="3"/>
    </row>
    <row r="815">
      <c r="K815" s="3"/>
    </row>
    <row r="816">
      <c r="K816" s="3"/>
    </row>
    <row r="817">
      <c r="K817" s="3"/>
    </row>
    <row r="818">
      <c r="K818" s="3"/>
    </row>
    <row r="819">
      <c r="K819" s="3"/>
    </row>
    <row r="820">
      <c r="K820" s="3"/>
    </row>
    <row r="821">
      <c r="K821" s="3"/>
    </row>
    <row r="822">
      <c r="K822" s="3"/>
    </row>
    <row r="823">
      <c r="K823" s="3"/>
    </row>
    <row r="824">
      <c r="K824" s="3"/>
    </row>
    <row r="825">
      <c r="K825" s="3"/>
    </row>
    <row r="826">
      <c r="K826" s="3"/>
    </row>
    <row r="827">
      <c r="K827" s="3"/>
    </row>
    <row r="828">
      <c r="K828" s="3"/>
    </row>
    <row r="829">
      <c r="K829" s="3"/>
    </row>
    <row r="830">
      <c r="K830" s="3"/>
    </row>
    <row r="831">
      <c r="K831" s="3"/>
    </row>
    <row r="832">
      <c r="K832" s="3"/>
    </row>
    <row r="833">
      <c r="K833" s="3"/>
    </row>
    <row r="834">
      <c r="K834" s="3"/>
    </row>
    <row r="835">
      <c r="K835" s="3"/>
    </row>
    <row r="836">
      <c r="K836" s="3"/>
    </row>
    <row r="837">
      <c r="K837" s="3"/>
    </row>
    <row r="838">
      <c r="K838" s="3"/>
    </row>
    <row r="839">
      <c r="K839" s="3"/>
    </row>
    <row r="840">
      <c r="K840" s="3"/>
    </row>
    <row r="841">
      <c r="K841" s="3"/>
    </row>
    <row r="842">
      <c r="K842" s="3"/>
    </row>
    <row r="843">
      <c r="K843" s="3"/>
    </row>
    <row r="844">
      <c r="K844" s="3"/>
    </row>
    <row r="845">
      <c r="K845" s="3"/>
    </row>
    <row r="846">
      <c r="K846" s="3"/>
    </row>
    <row r="847">
      <c r="K847" s="3"/>
    </row>
    <row r="848">
      <c r="K848" s="3"/>
    </row>
    <row r="849">
      <c r="K849" s="3"/>
    </row>
    <row r="850">
      <c r="K850" s="3"/>
    </row>
    <row r="851">
      <c r="K851" s="3"/>
    </row>
    <row r="852">
      <c r="K852" s="3"/>
    </row>
    <row r="853">
      <c r="K853" s="3"/>
    </row>
    <row r="854">
      <c r="K854" s="3"/>
    </row>
    <row r="855">
      <c r="K855" s="3"/>
    </row>
    <row r="856">
      <c r="K856" s="3"/>
    </row>
    <row r="857">
      <c r="K857" s="3"/>
    </row>
    <row r="858">
      <c r="K858" s="3"/>
    </row>
    <row r="859">
      <c r="K859" s="3"/>
    </row>
    <row r="860">
      <c r="K860" s="3"/>
    </row>
    <row r="861">
      <c r="K861" s="3"/>
    </row>
    <row r="862">
      <c r="K862" s="3"/>
    </row>
    <row r="863">
      <c r="K863" s="3"/>
    </row>
    <row r="864">
      <c r="K864" s="3"/>
    </row>
    <row r="865">
      <c r="K865" s="3"/>
    </row>
    <row r="866">
      <c r="K866" s="3"/>
    </row>
    <row r="867">
      <c r="K867" s="3"/>
    </row>
    <row r="868">
      <c r="K868" s="3"/>
    </row>
    <row r="869">
      <c r="K869" s="3"/>
    </row>
    <row r="870">
      <c r="K870" s="3"/>
    </row>
    <row r="871">
      <c r="K871" s="3"/>
    </row>
    <row r="872">
      <c r="K872" s="3"/>
    </row>
    <row r="873">
      <c r="K873" s="3"/>
    </row>
    <row r="874">
      <c r="K874" s="3"/>
    </row>
    <row r="875">
      <c r="K875" s="3"/>
    </row>
    <row r="876">
      <c r="K876" s="3"/>
    </row>
    <row r="877">
      <c r="K877" s="3"/>
    </row>
    <row r="878">
      <c r="K878" s="3"/>
    </row>
    <row r="879">
      <c r="K879" s="3"/>
    </row>
    <row r="880">
      <c r="K880" s="3"/>
    </row>
    <row r="881">
      <c r="K881" s="3"/>
    </row>
    <row r="882">
      <c r="K882" s="3"/>
    </row>
    <row r="883">
      <c r="K883" s="3"/>
    </row>
    <row r="884">
      <c r="K884" s="3"/>
    </row>
    <row r="885">
      <c r="K885" s="3"/>
    </row>
    <row r="886">
      <c r="K886" s="3"/>
    </row>
    <row r="887">
      <c r="K887" s="3"/>
    </row>
    <row r="888">
      <c r="K888" s="3"/>
    </row>
    <row r="889">
      <c r="K889" s="3"/>
    </row>
    <row r="890">
      <c r="K890" s="3"/>
    </row>
    <row r="891">
      <c r="K891" s="3"/>
    </row>
    <row r="892">
      <c r="K892" s="3"/>
    </row>
    <row r="893">
      <c r="K893" s="3"/>
    </row>
    <row r="894">
      <c r="K894" s="3"/>
    </row>
    <row r="895">
      <c r="K895" s="3"/>
    </row>
    <row r="896">
      <c r="K896" s="3"/>
    </row>
    <row r="897">
      <c r="K897" s="3"/>
    </row>
    <row r="898">
      <c r="K898" s="3"/>
    </row>
    <row r="899">
      <c r="K899" s="3"/>
    </row>
    <row r="900">
      <c r="K900" s="3"/>
    </row>
    <row r="901">
      <c r="K901" s="3"/>
    </row>
    <row r="902">
      <c r="K902" s="3"/>
    </row>
    <row r="903">
      <c r="K903" s="3"/>
    </row>
    <row r="904">
      <c r="K904" s="3"/>
    </row>
    <row r="905">
      <c r="K905" s="3"/>
    </row>
    <row r="906">
      <c r="K906" s="3"/>
    </row>
    <row r="907">
      <c r="K907" s="3"/>
    </row>
    <row r="908">
      <c r="K908" s="3"/>
    </row>
    <row r="909">
      <c r="K909" s="3"/>
    </row>
    <row r="910">
      <c r="K910" s="3"/>
    </row>
    <row r="911">
      <c r="K911" s="3"/>
    </row>
    <row r="912">
      <c r="K912" s="3"/>
    </row>
    <row r="913">
      <c r="K913" s="3"/>
    </row>
    <row r="914">
      <c r="K914" s="3"/>
    </row>
    <row r="915">
      <c r="K915" s="3"/>
    </row>
    <row r="916">
      <c r="K916" s="3"/>
    </row>
    <row r="917">
      <c r="K917" s="3"/>
    </row>
    <row r="918">
      <c r="K918" s="3"/>
    </row>
    <row r="919">
      <c r="K919" s="3"/>
    </row>
    <row r="920">
      <c r="K920" s="3"/>
    </row>
    <row r="921">
      <c r="K921" s="3"/>
    </row>
    <row r="922">
      <c r="K922" s="3"/>
    </row>
    <row r="923">
      <c r="K923" s="3"/>
    </row>
    <row r="924">
      <c r="K924" s="3"/>
    </row>
    <row r="925">
      <c r="K925" s="3"/>
    </row>
    <row r="926">
      <c r="K926" s="3"/>
    </row>
    <row r="927">
      <c r="K927" s="3"/>
    </row>
    <row r="928">
      <c r="K928" s="3"/>
    </row>
    <row r="929">
      <c r="K929" s="3"/>
    </row>
    <row r="930">
      <c r="K930" s="3"/>
    </row>
    <row r="931">
      <c r="K931" s="3"/>
    </row>
    <row r="932">
      <c r="K932" s="3"/>
    </row>
    <row r="933">
      <c r="K933" s="3"/>
    </row>
    <row r="934">
      <c r="K934" s="3"/>
    </row>
    <row r="935">
      <c r="K935" s="3"/>
    </row>
    <row r="936">
      <c r="K936" s="3"/>
    </row>
    <row r="937">
      <c r="K937" s="3"/>
    </row>
    <row r="938">
      <c r="K938" s="3"/>
    </row>
    <row r="939">
      <c r="K939" s="3"/>
    </row>
    <row r="940">
      <c r="K940" s="3"/>
    </row>
    <row r="941">
      <c r="K941" s="3"/>
    </row>
    <row r="942">
      <c r="K942" s="3"/>
    </row>
    <row r="943">
      <c r="K943" s="3"/>
    </row>
    <row r="944">
      <c r="K944" s="3"/>
    </row>
    <row r="945">
      <c r="K945" s="3"/>
    </row>
    <row r="946">
      <c r="K946" s="3"/>
    </row>
    <row r="947">
      <c r="K947" s="3"/>
    </row>
    <row r="948">
      <c r="K948" s="3"/>
    </row>
    <row r="949">
      <c r="K949" s="3"/>
    </row>
    <row r="950">
      <c r="K950" s="3"/>
    </row>
    <row r="951">
      <c r="K951" s="3"/>
    </row>
    <row r="952">
      <c r="K952" s="3"/>
    </row>
    <row r="953">
      <c r="K953" s="3"/>
    </row>
    <row r="954">
      <c r="K954" s="3"/>
    </row>
    <row r="955">
      <c r="K955" s="3"/>
    </row>
    <row r="956">
      <c r="K956" s="3"/>
    </row>
    <row r="957">
      <c r="K957" s="3"/>
    </row>
    <row r="958">
      <c r="K958" s="3"/>
    </row>
    <row r="959">
      <c r="K959" s="3"/>
    </row>
    <row r="960">
      <c r="K960" s="3"/>
    </row>
    <row r="961">
      <c r="K961" s="3"/>
    </row>
    <row r="962">
      <c r="K962" s="3"/>
    </row>
    <row r="963">
      <c r="K963" s="3"/>
    </row>
    <row r="964">
      <c r="K964" s="3"/>
    </row>
    <row r="965">
      <c r="K965" s="3"/>
    </row>
    <row r="966">
      <c r="K966" s="3"/>
    </row>
    <row r="967">
      <c r="K967" s="3"/>
    </row>
    <row r="968">
      <c r="K968" s="3"/>
    </row>
    <row r="969">
      <c r="K969" s="3"/>
    </row>
    <row r="970">
      <c r="K970" s="3"/>
    </row>
    <row r="971">
      <c r="K971" s="3"/>
    </row>
    <row r="972">
      <c r="K972" s="3"/>
    </row>
    <row r="973">
      <c r="K973" s="3"/>
    </row>
    <row r="974">
      <c r="K974" s="3"/>
    </row>
    <row r="975">
      <c r="K975" s="3"/>
    </row>
    <row r="976">
      <c r="K976" s="3"/>
    </row>
    <row r="977">
      <c r="K977" s="3"/>
    </row>
    <row r="978">
      <c r="K978" s="3"/>
    </row>
    <row r="979">
      <c r="K979" s="3"/>
    </row>
    <row r="980">
      <c r="K980" s="3"/>
    </row>
    <row r="981">
      <c r="K981" s="3"/>
    </row>
    <row r="982">
      <c r="K982" s="3"/>
    </row>
    <row r="983">
      <c r="K983" s="3"/>
    </row>
    <row r="984">
      <c r="K984" s="3"/>
    </row>
    <row r="985">
      <c r="K985" s="3"/>
    </row>
    <row r="986">
      <c r="K986" s="3"/>
    </row>
    <row r="987">
      <c r="K987" s="3"/>
    </row>
    <row r="988">
      <c r="K988" s="3"/>
    </row>
    <row r="989">
      <c r="K989" s="3"/>
    </row>
    <row r="990">
      <c r="K990" s="3"/>
    </row>
    <row r="991">
      <c r="K991" s="3"/>
    </row>
    <row r="992">
      <c r="K992" s="3"/>
    </row>
    <row r="993">
      <c r="K993" s="3"/>
    </row>
    <row r="994">
      <c r="K994" s="3"/>
    </row>
    <row r="995">
      <c r="K995" s="3"/>
    </row>
    <row r="996">
      <c r="K996" s="3"/>
    </row>
    <row r="997">
      <c r="K997" s="3"/>
    </row>
    <row r="998">
      <c r="K998" s="3"/>
    </row>
    <row r="999">
      <c r="K999" s="3"/>
    </row>
    <row r="1000">
      <c r="K1000" s="3"/>
    </row>
    <row r="1001">
      <c r="K1001" s="3"/>
    </row>
    <row r="1002">
      <c r="K1002" s="3"/>
    </row>
    <row r="1003">
      <c r="K1003" s="3"/>
    </row>
    <row r="1004">
      <c r="K1004" s="3"/>
    </row>
    <row r="1005">
      <c r="K1005" s="3"/>
    </row>
    <row r="1006">
      <c r="K1006" s="3"/>
    </row>
    <row r="1007">
      <c r="K1007" s="3"/>
    </row>
    <row r="1008">
      <c r="K1008" s="3"/>
    </row>
    <row r="1009">
      <c r="K1009" s="3"/>
    </row>
    <row r="1010">
      <c r="K1010" s="3"/>
    </row>
    <row r="1011">
      <c r="K1011" s="3"/>
    </row>
    <row r="1012">
      <c r="K1012" s="3"/>
    </row>
    <row r="1013">
      <c r="K1013" s="3"/>
    </row>
    <row r="1014">
      <c r="K1014" s="3"/>
    </row>
    <row r="1015">
      <c r="K1015" s="3"/>
    </row>
    <row r="1016">
      <c r="K1016" s="3"/>
    </row>
    <row r="1017">
      <c r="K1017" s="3"/>
    </row>
    <row r="1018">
      <c r="K1018" s="3"/>
    </row>
    <row r="1019">
      <c r="K1019" s="3"/>
    </row>
    <row r="1020">
      <c r="K1020" s="3"/>
    </row>
    <row r="1021">
      <c r="K1021" s="3"/>
    </row>
    <row r="1022">
      <c r="K1022" s="3"/>
    </row>
    <row r="1023">
      <c r="K1023" s="3"/>
    </row>
    <row r="1024">
      <c r="K1024" s="3"/>
    </row>
    <row r="1025">
      <c r="K1025" s="3"/>
    </row>
    <row r="1026">
      <c r="K1026" s="3"/>
    </row>
    <row r="1027">
      <c r="K1027" s="3"/>
    </row>
    <row r="1028">
      <c r="K1028" s="3"/>
    </row>
    <row r="1029">
      <c r="K1029" s="3"/>
    </row>
    <row r="1030">
      <c r="K1030" s="3"/>
    </row>
    <row r="1031">
      <c r="K1031" s="3"/>
    </row>
    <row r="1032">
      <c r="K1032" s="3"/>
    </row>
    <row r="1033">
      <c r="K1033" s="3"/>
    </row>
    <row r="1034">
      <c r="K1034" s="3"/>
    </row>
    <row r="1035">
      <c r="K1035" s="3"/>
    </row>
    <row r="1036">
      <c r="K1036" s="3"/>
    </row>
  </sheetData>
  <mergeCells count="22">
    <mergeCell ref="B3:B14"/>
    <mergeCell ref="S3:V3"/>
    <mergeCell ref="S4:V4"/>
    <mergeCell ref="S5:V5"/>
    <mergeCell ref="B15:B26"/>
    <mergeCell ref="B27:B38"/>
    <mergeCell ref="B39:B50"/>
    <mergeCell ref="B75:B86"/>
    <mergeCell ref="B104:B115"/>
    <mergeCell ref="E104:E115"/>
    <mergeCell ref="H104:H115"/>
    <mergeCell ref="K104:K115"/>
    <mergeCell ref="N104:N115"/>
    <mergeCell ref="Q104:Q115"/>
    <mergeCell ref="T104:T115"/>
    <mergeCell ref="B51:B62"/>
    <mergeCell ref="B63:B74"/>
    <mergeCell ref="B88:C88"/>
    <mergeCell ref="O89:O91"/>
    <mergeCell ref="P89:P91"/>
    <mergeCell ref="O93:O95"/>
    <mergeCell ref="P93:P95"/>
  </mergeCells>
  <hyperlinks>
    <hyperlink r:id="rId1" ref="S3"/>
    <hyperlink r:id="rId2" ref="S4"/>
    <hyperlink r:id="rId3" ref="S5"/>
  </hyperlinks>
  <drawing r:id="rId4"/>
</worksheet>
</file>