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\Downloads\"/>
    </mc:Choice>
  </mc:AlternateContent>
  <xr:revisionPtr revIDLastSave="0" documentId="8_{12BEDE54-420E-460F-9183-1A8979EFA8E9}" xr6:coauthVersionLast="47" xr6:coauthVersionMax="47" xr10:uidLastSave="{00000000-0000-0000-0000-000000000000}"/>
  <bookViews>
    <workbookView xWindow="-120" yWindow="-120" windowWidth="29040" windowHeight="15720" xr2:uid="{ADFA101F-8E08-4DE4-9DCF-D5A43AD53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5" i="1" l="1"/>
  <c r="W115" i="1"/>
  <c r="X115" i="1" s="1"/>
  <c r="Y114" i="1" s="1"/>
  <c r="W114" i="1"/>
  <c r="X114" i="1" s="1"/>
  <c r="Y113" i="1" s="1"/>
  <c r="W113" i="1"/>
  <c r="X113" i="1" s="1"/>
  <c r="Y112" i="1" s="1"/>
  <c r="W112" i="1"/>
  <c r="W111" i="1"/>
  <c r="X111" i="1" s="1"/>
  <c r="Y110" i="1" s="1"/>
  <c r="W110" i="1"/>
  <c r="X110" i="1" s="1"/>
  <c r="Y109" i="1" s="1"/>
  <c r="W109" i="1"/>
  <c r="X109" i="1" s="1"/>
  <c r="Y108" i="1" s="1"/>
  <c r="W108" i="1"/>
  <c r="W107" i="1"/>
  <c r="X107" i="1" s="1"/>
  <c r="Y106" i="1" s="1"/>
  <c r="W106" i="1"/>
  <c r="X106" i="1" s="1"/>
  <c r="Y105" i="1" s="1"/>
  <c r="W105" i="1"/>
  <c r="X105" i="1" s="1"/>
  <c r="Y104" i="1" s="1"/>
  <c r="W104" i="1"/>
  <c r="W116" i="1" s="1"/>
  <c r="G88" i="1"/>
  <c r="D88" i="1"/>
  <c r="I86" i="1"/>
  <c r="H86" i="1"/>
  <c r="E86" i="1"/>
  <c r="F86" i="1" s="1"/>
  <c r="I85" i="1"/>
  <c r="H85" i="1"/>
  <c r="E85" i="1"/>
  <c r="I84" i="1"/>
  <c r="H84" i="1"/>
  <c r="E84" i="1"/>
  <c r="F84" i="1" s="1"/>
  <c r="I83" i="1"/>
  <c r="H83" i="1"/>
  <c r="E83" i="1"/>
  <c r="F83" i="1" s="1"/>
  <c r="I82" i="1"/>
  <c r="H82" i="1"/>
  <c r="E82" i="1"/>
  <c r="F82" i="1" s="1"/>
  <c r="I81" i="1"/>
  <c r="H81" i="1"/>
  <c r="E81" i="1"/>
  <c r="F81" i="1" s="1"/>
  <c r="I80" i="1"/>
  <c r="H80" i="1"/>
  <c r="E80" i="1"/>
  <c r="F80" i="1" s="1"/>
  <c r="I79" i="1"/>
  <c r="H79" i="1"/>
  <c r="E79" i="1"/>
  <c r="I78" i="1"/>
  <c r="H78" i="1"/>
  <c r="E78" i="1"/>
  <c r="F78" i="1" s="1"/>
  <c r="I77" i="1"/>
  <c r="H77" i="1"/>
  <c r="E77" i="1"/>
  <c r="F77" i="1" s="1"/>
  <c r="I76" i="1"/>
  <c r="H76" i="1"/>
  <c r="E76" i="1"/>
  <c r="F76" i="1" s="1"/>
  <c r="I75" i="1"/>
  <c r="H75" i="1"/>
  <c r="E75" i="1"/>
  <c r="F75" i="1" s="1"/>
  <c r="I74" i="1"/>
  <c r="H74" i="1"/>
  <c r="E74" i="1"/>
  <c r="F74" i="1" s="1"/>
  <c r="I73" i="1"/>
  <c r="H73" i="1"/>
  <c r="E73" i="1"/>
  <c r="I72" i="1"/>
  <c r="H72" i="1"/>
  <c r="E72" i="1"/>
  <c r="F72" i="1" s="1"/>
  <c r="I71" i="1"/>
  <c r="H71" i="1"/>
  <c r="E71" i="1"/>
  <c r="F71" i="1" s="1"/>
  <c r="I70" i="1"/>
  <c r="H70" i="1"/>
  <c r="E70" i="1"/>
  <c r="F70" i="1" s="1"/>
  <c r="I69" i="1"/>
  <c r="H69" i="1"/>
  <c r="E69" i="1"/>
  <c r="F69" i="1" s="1"/>
  <c r="I68" i="1"/>
  <c r="H68" i="1"/>
  <c r="E68" i="1"/>
  <c r="F68" i="1" s="1"/>
  <c r="I67" i="1"/>
  <c r="H67" i="1"/>
  <c r="E67" i="1"/>
  <c r="I66" i="1"/>
  <c r="H66" i="1"/>
  <c r="E66" i="1"/>
  <c r="F66" i="1" s="1"/>
  <c r="I65" i="1"/>
  <c r="H65" i="1"/>
  <c r="E65" i="1"/>
  <c r="F65" i="1" s="1"/>
  <c r="I64" i="1"/>
  <c r="H64" i="1"/>
  <c r="E64" i="1"/>
  <c r="F64" i="1" s="1"/>
  <c r="I63" i="1"/>
  <c r="H63" i="1"/>
  <c r="E63" i="1"/>
  <c r="F63" i="1" s="1"/>
  <c r="I62" i="1"/>
  <c r="H62" i="1"/>
  <c r="E62" i="1"/>
  <c r="F62" i="1" s="1"/>
  <c r="I61" i="1"/>
  <c r="H61" i="1"/>
  <c r="E61" i="1"/>
  <c r="I60" i="1"/>
  <c r="H60" i="1"/>
  <c r="E60" i="1"/>
  <c r="F61" i="1" s="1"/>
  <c r="I59" i="1"/>
  <c r="H59" i="1"/>
  <c r="E59" i="1"/>
  <c r="F59" i="1" s="1"/>
  <c r="I58" i="1"/>
  <c r="H58" i="1"/>
  <c r="E58" i="1"/>
  <c r="F58" i="1" s="1"/>
  <c r="I57" i="1"/>
  <c r="H57" i="1"/>
  <c r="E57" i="1"/>
  <c r="F57" i="1" s="1"/>
  <c r="I56" i="1"/>
  <c r="H56" i="1"/>
  <c r="E56" i="1"/>
  <c r="F56" i="1" s="1"/>
  <c r="I55" i="1"/>
  <c r="H55" i="1"/>
  <c r="E55" i="1"/>
  <c r="I54" i="1"/>
  <c r="H54" i="1"/>
  <c r="E54" i="1"/>
  <c r="F54" i="1" s="1"/>
  <c r="I53" i="1"/>
  <c r="H53" i="1"/>
  <c r="E53" i="1"/>
  <c r="F53" i="1" s="1"/>
  <c r="I52" i="1"/>
  <c r="H52" i="1"/>
  <c r="E52" i="1"/>
  <c r="F52" i="1" s="1"/>
  <c r="I51" i="1"/>
  <c r="H51" i="1"/>
  <c r="E51" i="1"/>
  <c r="F51" i="1" s="1"/>
  <c r="I50" i="1"/>
  <c r="H50" i="1"/>
  <c r="E50" i="1"/>
  <c r="F50" i="1" s="1"/>
  <c r="I49" i="1"/>
  <c r="H49" i="1"/>
  <c r="E49" i="1"/>
  <c r="I48" i="1"/>
  <c r="H48" i="1"/>
  <c r="E48" i="1"/>
  <c r="F48" i="1" s="1"/>
  <c r="I47" i="1"/>
  <c r="H47" i="1"/>
  <c r="E47" i="1"/>
  <c r="F47" i="1" s="1"/>
  <c r="I46" i="1"/>
  <c r="H46" i="1"/>
  <c r="E46" i="1"/>
  <c r="F46" i="1" s="1"/>
  <c r="I45" i="1"/>
  <c r="H45" i="1"/>
  <c r="E45" i="1"/>
  <c r="F45" i="1" s="1"/>
  <c r="I44" i="1"/>
  <c r="H44" i="1"/>
  <c r="E44" i="1"/>
  <c r="F44" i="1" s="1"/>
  <c r="I43" i="1"/>
  <c r="H43" i="1"/>
  <c r="E43" i="1"/>
  <c r="I42" i="1"/>
  <c r="H42" i="1"/>
  <c r="E42" i="1"/>
  <c r="F43" i="1" s="1"/>
  <c r="I41" i="1"/>
  <c r="H41" i="1"/>
  <c r="E41" i="1"/>
  <c r="F41" i="1" s="1"/>
  <c r="I40" i="1"/>
  <c r="H40" i="1"/>
  <c r="E40" i="1"/>
  <c r="F40" i="1" s="1"/>
  <c r="I39" i="1"/>
  <c r="H39" i="1"/>
  <c r="E39" i="1"/>
  <c r="F39" i="1" s="1"/>
  <c r="I38" i="1"/>
  <c r="H38" i="1"/>
  <c r="E38" i="1"/>
  <c r="F38" i="1" s="1"/>
  <c r="I37" i="1"/>
  <c r="H37" i="1"/>
  <c r="E37" i="1"/>
  <c r="I36" i="1"/>
  <c r="H36" i="1"/>
  <c r="E36" i="1"/>
  <c r="F36" i="1" s="1"/>
  <c r="I35" i="1"/>
  <c r="H35" i="1"/>
  <c r="E35" i="1"/>
  <c r="F35" i="1" s="1"/>
  <c r="I34" i="1"/>
  <c r="H34" i="1"/>
  <c r="E34" i="1"/>
  <c r="F34" i="1" s="1"/>
  <c r="I33" i="1"/>
  <c r="H33" i="1"/>
  <c r="E33" i="1"/>
  <c r="F33" i="1" s="1"/>
  <c r="I32" i="1"/>
  <c r="H32" i="1"/>
  <c r="E32" i="1"/>
  <c r="I31" i="1"/>
  <c r="H31" i="1"/>
  <c r="E31" i="1"/>
  <c r="F32" i="1" s="1"/>
  <c r="I30" i="1"/>
  <c r="H30" i="1"/>
  <c r="E30" i="1"/>
  <c r="F30" i="1" s="1"/>
  <c r="I29" i="1"/>
  <c r="H29" i="1"/>
  <c r="E29" i="1"/>
  <c r="F29" i="1" s="1"/>
  <c r="I28" i="1"/>
  <c r="H28" i="1"/>
  <c r="E28" i="1"/>
  <c r="F28" i="1" s="1"/>
  <c r="I27" i="1"/>
  <c r="H27" i="1"/>
  <c r="E27" i="1"/>
  <c r="F27" i="1" s="1"/>
  <c r="I26" i="1"/>
  <c r="H26" i="1"/>
  <c r="E26" i="1"/>
  <c r="I25" i="1"/>
  <c r="H25" i="1"/>
  <c r="E25" i="1"/>
  <c r="F26" i="1" s="1"/>
  <c r="I24" i="1"/>
  <c r="H24" i="1"/>
  <c r="E24" i="1"/>
  <c r="F25" i="1" s="1"/>
  <c r="I23" i="1"/>
  <c r="H23" i="1"/>
  <c r="E23" i="1"/>
  <c r="F23" i="1" s="1"/>
  <c r="I22" i="1"/>
  <c r="H22" i="1"/>
  <c r="E22" i="1"/>
  <c r="F22" i="1" s="1"/>
  <c r="I21" i="1"/>
  <c r="H21" i="1"/>
  <c r="E21" i="1"/>
  <c r="F21" i="1" s="1"/>
  <c r="I20" i="1"/>
  <c r="H20" i="1"/>
  <c r="E20" i="1"/>
  <c r="I19" i="1"/>
  <c r="H19" i="1"/>
  <c r="E19" i="1"/>
  <c r="F20" i="1" s="1"/>
  <c r="I18" i="1"/>
  <c r="H18" i="1"/>
  <c r="E18" i="1"/>
  <c r="F18" i="1" s="1"/>
  <c r="I17" i="1"/>
  <c r="H17" i="1"/>
  <c r="E17" i="1"/>
  <c r="F17" i="1" s="1"/>
  <c r="I16" i="1"/>
  <c r="H16" i="1"/>
  <c r="E16" i="1"/>
  <c r="F16" i="1" s="1"/>
  <c r="I15" i="1"/>
  <c r="H15" i="1"/>
  <c r="E15" i="1"/>
  <c r="F15" i="1" s="1"/>
  <c r="I14" i="1"/>
  <c r="H14" i="1"/>
  <c r="E14" i="1"/>
  <c r="I13" i="1"/>
  <c r="H13" i="1"/>
  <c r="E13" i="1"/>
  <c r="F14" i="1" s="1"/>
  <c r="I12" i="1"/>
  <c r="H12" i="1"/>
  <c r="E12" i="1"/>
  <c r="F12" i="1" s="1"/>
  <c r="I11" i="1"/>
  <c r="H11" i="1"/>
  <c r="E11" i="1"/>
  <c r="I10" i="1"/>
  <c r="H10" i="1"/>
  <c r="E10" i="1"/>
  <c r="F10" i="1" s="1"/>
  <c r="I9" i="1"/>
  <c r="H9" i="1"/>
  <c r="E9" i="1"/>
  <c r="F9" i="1" s="1"/>
  <c r="I8" i="1"/>
  <c r="H8" i="1"/>
  <c r="E8" i="1"/>
  <c r="F8" i="1" s="1"/>
  <c r="I7" i="1"/>
  <c r="H7" i="1"/>
  <c r="F7" i="1"/>
  <c r="E7" i="1"/>
  <c r="I6" i="1"/>
  <c r="H6" i="1"/>
  <c r="E6" i="1"/>
  <c r="E88" i="1" s="1"/>
  <c r="I5" i="1"/>
  <c r="H5" i="1"/>
  <c r="I4" i="1"/>
  <c r="I88" i="1" s="1"/>
  <c r="C99" i="1" s="1"/>
  <c r="H4" i="1"/>
  <c r="H88" i="1" s="1"/>
  <c r="I3" i="1"/>
  <c r="H3" i="1"/>
  <c r="C100" i="1" l="1"/>
  <c r="C101" i="1" s="1"/>
  <c r="C96" i="1"/>
  <c r="C95" i="1"/>
  <c r="C97" i="1" s="1"/>
  <c r="X112" i="1"/>
  <c r="Y111" i="1" s="1"/>
  <c r="X108" i="1"/>
  <c r="Y107" i="1" s="1"/>
  <c r="X104" i="1"/>
  <c r="F24" i="1"/>
  <c r="F42" i="1"/>
  <c r="F60" i="1"/>
  <c r="F13" i="1"/>
  <c r="F19" i="1"/>
  <c r="F31" i="1"/>
  <c r="F37" i="1"/>
  <c r="F49" i="1"/>
  <c r="F55" i="1"/>
  <c r="F67" i="1"/>
  <c r="F73" i="1"/>
  <c r="F79" i="1"/>
  <c r="F85" i="1"/>
  <c r="F11" i="1"/>
  <c r="K31" i="1" l="1"/>
  <c r="K60" i="1"/>
  <c r="K85" i="1"/>
  <c r="K67" i="1"/>
  <c r="K19" i="1"/>
  <c r="J81" i="1"/>
  <c r="J75" i="1"/>
  <c r="J69" i="1"/>
  <c r="J63" i="1"/>
  <c r="J57" i="1"/>
  <c r="J51" i="1"/>
  <c r="J45" i="1"/>
  <c r="J39" i="1"/>
  <c r="J33" i="1"/>
  <c r="J27" i="1"/>
  <c r="J21" i="1"/>
  <c r="J15" i="1"/>
  <c r="J9" i="1"/>
  <c r="J62" i="1"/>
  <c r="J50" i="1"/>
  <c r="J6" i="1"/>
  <c r="J80" i="1"/>
  <c r="J82" i="1"/>
  <c r="J76" i="1"/>
  <c r="J70" i="1"/>
  <c r="J64" i="1"/>
  <c r="J58" i="1"/>
  <c r="J52" i="1"/>
  <c r="J46" i="1"/>
  <c r="J40" i="1"/>
  <c r="J34" i="1"/>
  <c r="J28" i="1"/>
  <c r="J22" i="1"/>
  <c r="J16" i="1"/>
  <c r="J10" i="1"/>
  <c r="J86" i="1"/>
  <c r="J68" i="1"/>
  <c r="J14" i="1"/>
  <c r="J38" i="1"/>
  <c r="J83" i="1"/>
  <c r="J77" i="1"/>
  <c r="J71" i="1"/>
  <c r="J65" i="1"/>
  <c r="J59" i="1"/>
  <c r="J53" i="1"/>
  <c r="J47" i="1"/>
  <c r="J41" i="1"/>
  <c r="J35" i="1"/>
  <c r="J29" i="1"/>
  <c r="J23" i="1"/>
  <c r="J17" i="1"/>
  <c r="J11" i="1"/>
  <c r="K11" i="1" s="1"/>
  <c r="J5" i="1"/>
  <c r="J84" i="1"/>
  <c r="J78" i="1"/>
  <c r="J72" i="1"/>
  <c r="J66" i="1"/>
  <c r="J60" i="1"/>
  <c r="J54" i="1"/>
  <c r="J48" i="1"/>
  <c r="J42" i="1"/>
  <c r="J36" i="1"/>
  <c r="J30" i="1"/>
  <c r="J24" i="1"/>
  <c r="J18" i="1"/>
  <c r="J12" i="1"/>
  <c r="J56" i="1"/>
  <c r="J8" i="1"/>
  <c r="J44" i="1"/>
  <c r="J85" i="1"/>
  <c r="J79" i="1"/>
  <c r="J73" i="1"/>
  <c r="J67" i="1"/>
  <c r="J61" i="1"/>
  <c r="J55" i="1"/>
  <c r="K55" i="1" s="1"/>
  <c r="J49" i="1"/>
  <c r="K49" i="1" s="1"/>
  <c r="J43" i="1"/>
  <c r="J37" i="1"/>
  <c r="J31" i="1"/>
  <c r="J25" i="1"/>
  <c r="J19" i="1"/>
  <c r="J13" i="1"/>
  <c r="K13" i="1" s="1"/>
  <c r="J7" i="1"/>
  <c r="J4" i="1"/>
  <c r="J74" i="1"/>
  <c r="J32" i="1"/>
  <c r="J26" i="1"/>
  <c r="J3" i="1"/>
  <c r="J20" i="1"/>
  <c r="K42" i="1"/>
  <c r="F88" i="1"/>
  <c r="K20" i="1" l="1"/>
  <c r="M20" i="1" s="1"/>
  <c r="N20" i="1" s="1"/>
  <c r="K12" i="1"/>
  <c r="M12" i="1" s="1"/>
  <c r="N12" i="1" s="1"/>
  <c r="M84" i="1"/>
  <c r="N84" i="1" s="1"/>
  <c r="K84" i="1"/>
  <c r="K71" i="1"/>
  <c r="M71" i="1" s="1"/>
  <c r="N71" i="1" s="1"/>
  <c r="K40" i="1"/>
  <c r="M40" i="1" s="1"/>
  <c r="N40" i="1" s="1"/>
  <c r="M9" i="1"/>
  <c r="N9" i="1" s="1"/>
  <c r="K9" i="1"/>
  <c r="K81" i="1"/>
  <c r="M81" i="1" s="1"/>
  <c r="N81" i="1" s="1"/>
  <c r="K77" i="1"/>
  <c r="M77" i="1" s="1"/>
  <c r="N77" i="1" s="1"/>
  <c r="M83" i="1"/>
  <c r="N83" i="1" s="1"/>
  <c r="K83" i="1"/>
  <c r="K61" i="1"/>
  <c r="M61" i="1" s="1"/>
  <c r="N61" i="1" s="1"/>
  <c r="K52" i="1"/>
  <c r="M52" i="1" s="1"/>
  <c r="N52" i="1" s="1"/>
  <c r="M30" i="1"/>
  <c r="N30" i="1" s="1"/>
  <c r="K30" i="1"/>
  <c r="K70" i="1"/>
  <c r="M70" i="1" s="1"/>
  <c r="N70" i="1" s="1"/>
  <c r="K39" i="1"/>
  <c r="M39" i="1" s="1"/>
  <c r="N39" i="1" s="1"/>
  <c r="M18" i="1"/>
  <c r="N18" i="1" s="1"/>
  <c r="K18" i="1"/>
  <c r="K38" i="1"/>
  <c r="M38" i="1" s="1"/>
  <c r="N38" i="1" s="1"/>
  <c r="K37" i="1"/>
  <c r="M37" i="1" s="1"/>
  <c r="N37" i="1" s="1"/>
  <c r="K15" i="1"/>
  <c r="M15" i="1" s="1"/>
  <c r="N15" i="1" s="1"/>
  <c r="K26" i="1"/>
  <c r="M26" i="1" s="1"/>
  <c r="N26" i="1" s="1"/>
  <c r="K27" i="1"/>
  <c r="M27" i="1" s="1"/>
  <c r="N27" i="1" s="1"/>
  <c r="M14" i="1"/>
  <c r="N14" i="1" s="1"/>
  <c r="K14" i="1"/>
  <c r="M42" i="1"/>
  <c r="N42" i="1" s="1"/>
  <c r="K48" i="1"/>
  <c r="M48" i="1" s="1"/>
  <c r="N48" i="1" s="1"/>
  <c r="M79" i="1"/>
  <c r="N79" i="1" s="1"/>
  <c r="M10" i="1"/>
  <c r="N10" i="1" s="1"/>
  <c r="K10" i="1"/>
  <c r="K82" i="1"/>
  <c r="M82" i="1" s="1"/>
  <c r="N82" i="1" s="1"/>
  <c r="K51" i="1"/>
  <c r="M51" i="1" s="1"/>
  <c r="N51" i="1" s="1"/>
  <c r="M43" i="1"/>
  <c r="N43" i="1" s="1"/>
  <c r="K43" i="1"/>
  <c r="M36" i="1"/>
  <c r="N36" i="1" s="1"/>
  <c r="K36" i="1"/>
  <c r="M13" i="1"/>
  <c r="N13" i="1" s="1"/>
  <c r="M11" i="1"/>
  <c r="N11" i="1" s="1"/>
  <c r="M23" i="1"/>
  <c r="N23" i="1" s="1"/>
  <c r="K23" i="1"/>
  <c r="M67" i="1"/>
  <c r="N67" i="1" s="1"/>
  <c r="K68" i="1"/>
  <c r="M68" i="1" s="1"/>
  <c r="N68" i="1" s="1"/>
  <c r="K35" i="1"/>
  <c r="M35" i="1" s="1"/>
  <c r="N35" i="1" s="1"/>
  <c r="K76" i="1"/>
  <c r="M76" i="1" s="1"/>
  <c r="N76" i="1" s="1"/>
  <c r="K54" i="1"/>
  <c r="M54" i="1" s="1"/>
  <c r="N54" i="1" s="1"/>
  <c r="M85" i="1"/>
  <c r="N85" i="1" s="1"/>
  <c r="M19" i="1"/>
  <c r="N19" i="1" s="1"/>
  <c r="K53" i="1"/>
  <c r="M53" i="1" s="1"/>
  <c r="N53" i="1" s="1"/>
  <c r="K22" i="1"/>
  <c r="M22" i="1" s="1"/>
  <c r="N22" i="1" s="1"/>
  <c r="K63" i="1"/>
  <c r="M63" i="1" s="1"/>
  <c r="N63" i="1" s="1"/>
  <c r="K21" i="1"/>
  <c r="M21" i="1" s="1"/>
  <c r="N21" i="1" s="1"/>
  <c r="K17" i="1"/>
  <c r="M17" i="1" s="1"/>
  <c r="N17" i="1" s="1"/>
  <c r="K32" i="1"/>
  <c r="M32" i="1" s="1"/>
  <c r="N32" i="1" s="1"/>
  <c r="K33" i="1"/>
  <c r="M33" i="1" s="1"/>
  <c r="N33" i="1" s="1"/>
  <c r="K29" i="1"/>
  <c r="M29" i="1" s="1"/>
  <c r="N29" i="1" s="1"/>
  <c r="K86" i="1"/>
  <c r="M86" i="1" s="1"/>
  <c r="N86" i="1" s="1"/>
  <c r="K7" i="1"/>
  <c r="M7" i="1" s="1"/>
  <c r="N7" i="1" s="1"/>
  <c r="K41" i="1"/>
  <c r="M41" i="1" s="1"/>
  <c r="N41" i="1" s="1"/>
  <c r="K47" i="1"/>
  <c r="M47" i="1" s="1"/>
  <c r="N47" i="1" s="1"/>
  <c r="K57" i="1"/>
  <c r="M57" i="1" s="1"/>
  <c r="N57" i="1" s="1"/>
  <c r="K79" i="1"/>
  <c r="K72" i="1"/>
  <c r="M72" i="1" s="1"/>
  <c r="N72" i="1" s="1"/>
  <c r="M28" i="1"/>
  <c r="N28" i="1" s="1"/>
  <c r="K28" i="1"/>
  <c r="M50" i="1"/>
  <c r="N50" i="1" s="1"/>
  <c r="K50" i="1"/>
  <c r="K69" i="1"/>
  <c r="M69" i="1" s="1"/>
  <c r="N69" i="1" s="1"/>
  <c r="M46" i="1"/>
  <c r="N46" i="1" s="1"/>
  <c r="K46" i="1"/>
  <c r="M49" i="1"/>
  <c r="N49" i="1" s="1"/>
  <c r="M55" i="1"/>
  <c r="N55" i="1" s="1"/>
  <c r="K58" i="1"/>
  <c r="M58" i="1" s="1"/>
  <c r="N58" i="1" s="1"/>
  <c r="M64" i="1"/>
  <c r="N64" i="1" s="1"/>
  <c r="K64" i="1"/>
  <c r="M74" i="1"/>
  <c r="N74" i="1" s="1"/>
  <c r="K74" i="1"/>
  <c r="K45" i="1"/>
  <c r="M45" i="1" s="1"/>
  <c r="N45" i="1" s="1"/>
  <c r="M60" i="1"/>
  <c r="N60" i="1" s="1"/>
  <c r="K16" i="1"/>
  <c r="M16" i="1" s="1"/>
  <c r="N16" i="1" s="1"/>
  <c r="K80" i="1"/>
  <c r="M80" i="1" s="1"/>
  <c r="N80" i="1" s="1"/>
  <c r="M44" i="1"/>
  <c r="N44" i="1" s="1"/>
  <c r="K44" i="1"/>
  <c r="M66" i="1"/>
  <c r="N66" i="1" s="1"/>
  <c r="K66" i="1"/>
  <c r="K25" i="1"/>
  <c r="M25" i="1" s="1"/>
  <c r="N25" i="1" s="1"/>
  <c r="M8" i="1"/>
  <c r="N8" i="1" s="1"/>
  <c r="K8" i="1"/>
  <c r="K59" i="1"/>
  <c r="M59" i="1" s="1"/>
  <c r="N59" i="1" s="1"/>
  <c r="K24" i="1"/>
  <c r="M24" i="1" s="1"/>
  <c r="N24" i="1" s="1"/>
  <c r="M31" i="1"/>
  <c r="N31" i="1" s="1"/>
  <c r="M56" i="1"/>
  <c r="N56" i="1" s="1"/>
  <c r="K56" i="1"/>
  <c r="M78" i="1"/>
  <c r="N78" i="1" s="1"/>
  <c r="K78" i="1"/>
  <c r="K65" i="1"/>
  <c r="M65" i="1" s="1"/>
  <c r="N65" i="1" s="1"/>
  <c r="M34" i="1"/>
  <c r="N34" i="1" s="1"/>
  <c r="K34" i="1"/>
  <c r="K62" i="1"/>
  <c r="M62" i="1" s="1"/>
  <c r="N62" i="1" s="1"/>
  <c r="K75" i="1"/>
  <c r="M75" i="1" s="1"/>
  <c r="N75" i="1" s="1"/>
  <c r="K73" i="1"/>
  <c r="M73" i="1" s="1"/>
  <c r="N73" i="1" s="1"/>
  <c r="P54" i="1" l="1"/>
  <c r="O54" i="1"/>
  <c r="O41" i="1"/>
  <c r="P41" i="1"/>
  <c r="P26" i="1"/>
  <c r="O26" i="1"/>
  <c r="O77" i="1"/>
  <c r="P77" i="1"/>
  <c r="P33" i="1"/>
  <c r="O33" i="1"/>
  <c r="P68" i="1"/>
  <c r="O68" i="1"/>
  <c r="P7" i="1"/>
  <c r="O7" i="1"/>
  <c r="P69" i="1"/>
  <c r="O69" i="1"/>
  <c r="P45" i="1"/>
  <c r="O45" i="1"/>
  <c r="P32" i="1"/>
  <c r="O32" i="1"/>
  <c r="P51" i="1"/>
  <c r="O51" i="1"/>
  <c r="P37" i="1"/>
  <c r="O37" i="1"/>
  <c r="O82" i="1"/>
  <c r="P82" i="1"/>
  <c r="O59" i="1"/>
  <c r="P59" i="1"/>
  <c r="P21" i="1"/>
  <c r="O21" i="1"/>
  <c r="P48" i="1"/>
  <c r="O48" i="1"/>
  <c r="O70" i="1"/>
  <c r="P70" i="1"/>
  <c r="O71" i="1"/>
  <c r="P71" i="1"/>
  <c r="P80" i="1"/>
  <c r="O80" i="1"/>
  <c r="O35" i="1"/>
  <c r="P35" i="1"/>
  <c r="P73" i="1"/>
  <c r="O73" i="1"/>
  <c r="P62" i="1"/>
  <c r="O62" i="1"/>
  <c r="P72" i="1"/>
  <c r="O72" i="1"/>
  <c r="P63" i="1"/>
  <c r="O63" i="1"/>
  <c r="P15" i="1"/>
  <c r="O15" i="1"/>
  <c r="O16" i="1"/>
  <c r="P16" i="1"/>
  <c r="P38" i="1"/>
  <c r="O38" i="1"/>
  <c r="O17" i="1"/>
  <c r="P17" i="1"/>
  <c r="P75" i="1"/>
  <c r="O75" i="1"/>
  <c r="P25" i="1"/>
  <c r="O25" i="1"/>
  <c r="O22" i="1"/>
  <c r="P22" i="1"/>
  <c r="P86" i="1"/>
  <c r="O86" i="1"/>
  <c r="P81" i="1"/>
  <c r="O81" i="1"/>
  <c r="P39" i="1"/>
  <c r="O39" i="1"/>
  <c r="O53" i="1"/>
  <c r="P53" i="1"/>
  <c r="P52" i="1"/>
  <c r="O52" i="1"/>
  <c r="P12" i="1"/>
  <c r="O12" i="1"/>
  <c r="P76" i="1"/>
  <c r="O76" i="1"/>
  <c r="O29" i="1"/>
  <c r="P29" i="1"/>
  <c r="P24" i="1"/>
  <c r="O24" i="1"/>
  <c r="O40" i="1"/>
  <c r="P40" i="1"/>
  <c r="P58" i="1"/>
  <c r="O58" i="1"/>
  <c r="P57" i="1"/>
  <c r="O57" i="1"/>
  <c r="O65" i="1"/>
  <c r="P65" i="1"/>
  <c r="O47" i="1"/>
  <c r="P47" i="1"/>
  <c r="P27" i="1"/>
  <c r="O27" i="1"/>
  <c r="P61" i="1"/>
  <c r="O61" i="1"/>
  <c r="P20" i="1"/>
  <c r="O20" i="1"/>
  <c r="P8" i="1"/>
  <c r="O8" i="1"/>
  <c r="P30" i="1"/>
  <c r="O30" i="1"/>
  <c r="P9" i="1"/>
  <c r="O9" i="1"/>
  <c r="P34" i="1"/>
  <c r="O34" i="1"/>
  <c r="P85" i="1"/>
  <c r="O85" i="1"/>
  <c r="P79" i="1"/>
  <c r="O79" i="1"/>
  <c r="O11" i="1"/>
  <c r="P11" i="1"/>
  <c r="P13" i="1"/>
  <c r="O13" i="1"/>
  <c r="P46" i="1"/>
  <c r="O46" i="1"/>
  <c r="P74" i="1"/>
  <c r="O74" i="1"/>
  <c r="P42" i="1"/>
  <c r="O42" i="1"/>
  <c r="P50" i="1"/>
  <c r="O50" i="1"/>
  <c r="P36" i="1"/>
  <c r="O36" i="1"/>
  <c r="P43" i="1"/>
  <c r="O43" i="1"/>
  <c r="P84" i="1"/>
  <c r="O84" i="1"/>
  <c r="P10" i="1"/>
  <c r="O10" i="1"/>
  <c r="P44" i="1"/>
  <c r="O44" i="1"/>
  <c r="P31" i="1"/>
  <c r="O31" i="1"/>
  <c r="P19" i="1"/>
  <c r="O19" i="1"/>
  <c r="P78" i="1"/>
  <c r="O78" i="1"/>
  <c r="P56" i="1"/>
  <c r="O56" i="1"/>
  <c r="P64" i="1"/>
  <c r="O64" i="1"/>
  <c r="O28" i="1"/>
  <c r="P28" i="1"/>
  <c r="P14" i="1"/>
  <c r="O14" i="1"/>
  <c r="P18" i="1"/>
  <c r="O18" i="1"/>
  <c r="O83" i="1"/>
  <c r="P83" i="1"/>
  <c r="P55" i="1"/>
  <c r="O55" i="1"/>
  <c r="P67" i="1"/>
  <c r="O67" i="1"/>
  <c r="O23" i="1"/>
  <c r="P23" i="1"/>
  <c r="P66" i="1"/>
  <c r="O66" i="1"/>
  <c r="P49" i="1"/>
  <c r="O49" i="1"/>
  <c r="P60" i="1"/>
  <c r="O60" i="1"/>
  <c r="O87" i="1" l="1"/>
  <c r="P89" i="1" s="1"/>
  <c r="P87" i="1"/>
  <c r="P93" i="1" s="1"/>
</calcChain>
</file>

<file path=xl/sharedStrings.xml><?xml version="1.0" encoding="utf-8"?>
<sst xmlns="http://schemas.openxmlformats.org/spreadsheetml/2006/main" count="29" uniqueCount="28">
  <si>
    <t>Tahun</t>
  </si>
  <si>
    <t>Kwartal</t>
  </si>
  <si>
    <t>Kunjungan</t>
  </si>
  <si>
    <t>MA</t>
  </si>
  <si>
    <t>CMA</t>
  </si>
  <si>
    <t>X</t>
  </si>
  <si>
    <t>X^2</t>
  </si>
  <si>
    <t>X'Y</t>
  </si>
  <si>
    <t>CMAT</t>
  </si>
  <si>
    <t>CF</t>
  </si>
  <si>
    <t>SI</t>
  </si>
  <si>
    <t>FT</t>
  </si>
  <si>
    <t>E</t>
  </si>
  <si>
    <t>E^2</t>
  </si>
  <si>
    <t>ABS EROR/Y</t>
  </si>
  <si>
    <t xml:space="preserve">Sumber : </t>
  </si>
  <si>
    <t>https://jatim.bps.go.id/en/publication/2023/07/03/5bab263b9158357b69bc9309/statistik-pariwisata-provinsi-jawa-timur-2022.html</t>
  </si>
  <si>
    <t>https://web-api.bps.go.id/download.php?f=oAQScOQyMTUXyiNJcNX6uGZwczBPdnJPNzJaOXhaeWR5anRtSEp2OURWWkV3Mm5JQ2JuV3NqbWxyTjlOQXBVdzN6Y1UwSzl0elpCNHV2WUs3cVpySmU5SElTN3h4eE03dC83cm5aTllNYW1KVjdDNGxEb2h4VDYxMG9XYmZVbWFaL3lBdXJRc0s2WVJtZVRPaGtScllzWHYybFpiS0x5UGhISHpjUkxleWs4RFRwZmduV05EUTg5aFF0dU4rNVRGMEdGbWpSQXRzRFI2S1lDSnBXOWplaGlocm1mOGxMWm41Q1dZSGpWMzd6RHB1MnBZcCtvUUtWL1VYV1o2MTNWNjVoN1hsVVFQR2gxZzVWcTZZSm9VVDhlRFEwNytUN09hN1VlZExnPT0=&amp;_gl=1*sz7ofi*_ga*NzA2Mzk4MDYzLjE3MzI3MDg4Mjk.*_ga_XXTTVXWHDB*MTczMzEwOTg1Ny4yLjEuMTczMzExMDYzOC4wLjAuMA..</t>
  </si>
  <si>
    <t>https://web-api.bps.go.id/download.php?f=Hb1ICgBmsB5IYpJ086MIDmxUUnVmd2lJL2xtMlVJVk40c3dMZ0R5NVpxcGQ3WXVzN0ZUYkNha25kMDhmOU90K2JKZ3pWNU0wdDRZVmR0QmdrbUhIeEhnODdMZ0RsTi9Uc0pCSFQrVEk5a201Zk8yZTYyVytWNTcvMnppWnlzSjdVQk4vcm9yVmtwQkw1ckF4eGZVaEQyaFZjV3U5VlZ1UGhFemtZMWF2dnh0bG4yTXlaeWtqY2ljcXVrU0VsY2pPT0hNSUU3V3V3RHRpM0JvL29WY2RHeUt3TE1qMDJIczRlc3BhRWxXelBoN0diY29zV1dXKzRWWjVaR0EyQnFNUy9nVi80bS9EcFB4d0dwWi80Y1NwVk9pQnVzNHFnSG00Z1NTcnZnPT0=&amp;_gl=1*1uc10ao*_ga*ODQxMjc0NDY5LjE3MzA0Nzg4NzE.*_ga_XXTTVXWHDB*MTczMzEwMDUyNS42LjAuMTczMzEwMDUyNS4wLjAuMA..</t>
  </si>
  <si>
    <t>Jumlah :</t>
  </si>
  <si>
    <t>MSE</t>
  </si>
  <si>
    <t>MAPE</t>
  </si>
  <si>
    <t>A =</t>
  </si>
  <si>
    <t xml:space="preserve">HASIL A = </t>
  </si>
  <si>
    <t xml:space="preserve">B = </t>
  </si>
  <si>
    <t xml:space="preserve">HASIL B = </t>
  </si>
  <si>
    <t>CFA</t>
  </si>
  <si>
    <t>RASIO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</si>
</sst>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scheme val="minor"/>
    </font>
    <font>
      <b/>
      <sz val="12"/>
      <color rgb="FF3F3F3F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b/>
      <sz val="11"/>
      <color rgb="FF3F3F3F"/>
      <name val="Calibri"/>
    </font>
    <font>
      <sz val="10"/>
      <name val="Arial"/>
    </font>
    <font>
      <b/>
      <sz val="11"/>
      <color rgb="FF3F3F3F"/>
      <name val="Docs-Calibri"/>
    </font>
    <font>
      <sz val="10"/>
      <color rgb="FFFFFFFF"/>
      <name val="Calibri"/>
      <scheme val="minor"/>
    </font>
    <font>
      <u/>
      <sz val="10"/>
      <color rgb="FFFFFFFF"/>
      <name val="Arial"/>
    </font>
    <font>
      <sz val="10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2" fontId="4" fillId="2" borderId="1" xfId="0" applyNumberFormat="1" applyFont="1" applyFill="1" applyBorder="1"/>
    <xf numFmtId="164" fontId="4" fillId="2" borderId="1" xfId="0" applyNumberFormat="1" applyFont="1" applyFill="1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right"/>
    </xf>
    <xf numFmtId="0" fontId="4" fillId="0" borderId="1" xfId="0" applyFont="1" applyBorder="1"/>
    <xf numFmtId="164" fontId="4" fillId="0" borderId="1" xfId="0" applyNumberFormat="1" applyFont="1" applyBorder="1"/>
    <xf numFmtId="2" fontId="4" fillId="0" borderId="1" xfId="0" applyNumberFormat="1" applyFont="1" applyBorder="1"/>
    <xf numFmtId="0" fontId="6" fillId="0" borderId="3" xfId="0" applyFont="1" applyBorder="1"/>
    <xf numFmtId="0" fontId="7" fillId="3" borderId="1" xfId="0" applyFont="1" applyFill="1" applyBorder="1" applyAlignment="1">
      <alignment horizontal="right"/>
    </xf>
    <xf numFmtId="0" fontId="6" fillId="0" borderId="4" xfId="0" applyFont="1" applyBorder="1"/>
    <xf numFmtId="0" fontId="4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right"/>
    </xf>
    <xf numFmtId="0" fontId="5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right"/>
    </xf>
    <xf numFmtId="0" fontId="4" fillId="9" borderId="1" xfId="0" applyFont="1" applyFill="1" applyBorder="1"/>
    <xf numFmtId="164" fontId="4" fillId="0" borderId="0" xfId="0" applyNumberFormat="1" applyFont="1"/>
    <xf numFmtId="0" fontId="8" fillId="10" borderId="1" xfId="0" applyFont="1" applyFill="1" applyBorder="1"/>
    <xf numFmtId="0" fontId="9" fillId="10" borderId="5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4" fillId="0" borderId="0" xfId="0" applyFont="1"/>
    <xf numFmtId="0" fontId="4" fillId="11" borderId="1" xfId="0" applyFont="1" applyFill="1" applyBorder="1"/>
    <xf numFmtId="0" fontId="4" fillId="0" borderId="5" xfId="0" applyFont="1" applyBorder="1"/>
    <xf numFmtId="0" fontId="10" fillId="1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api.bps.go.id/download.php?f=Hb1ICgBmsB5IYpJ086MIDmxUUnVmd2lJL2xtMlVJVk40c3dMZ0R5NVpxcGQ3WXVzN0ZUYkNha25kMDhmOU90K2JKZ3pWNU0wdDRZVmR0QmdrbUhIeEhnODdMZ0RsTi9Uc0pCSFQrVEk5a201Zk8yZTYyVytWNTcvMnppWnlzSjdVQk4vcm9yVmtwQkw1ckF4eGZVaEQyaFZjV3U5VlZ1UGhFemtZMWF2dnh0bG4yTXlaeWtqY2ljcXVrU0VsY2pPT0hNSUU3V3V3RHRpM0JvL29WY2RHeUt3TE1qMDJIczRlc3BhRWxXelBoN0diY29zV1dXKzRWWjVaR0EyQnFNUy9nVi80bS9EcFB4d0dwWi80Y1NwVk9pQnVzNHFnSG00Z1NTcnZnPT0=&amp;_gl=1*1uc10ao*_ga*ODQxMjc0NDY5LjE3MzA0Nzg4NzE.*_ga_XXTTVXWHDB*MTczMzEwMDUyNS42LjAuMTczMzEwMDUyNS4wLjAuMA.." TargetMode="External"/><Relationship Id="rId2" Type="http://schemas.openxmlformats.org/officeDocument/2006/relationships/hyperlink" Target="https://web-api.bps.go.id/download.php?f=oAQScOQyMTUXyiNJcNX6uGZwczBPdnJPNzJaOXhaeWR5anRtSEp2OURWWkV3Mm5JQ2JuV3NqbWxyTjlOQXBVdzN6Y1UwSzl0elpCNHV2WUs3cVpySmU5SElTN3h4eE03dC83cm5aTllNYW1KVjdDNGxEb2h4VDYxMG9XYmZVbWFaL3lBdXJRc0s2WVJtZVRPaGtScllzWHYybFpiS0x5UGhISHpjUkxleWs4RFRwZmduV05EUTg5aFF0dU4rNVRGMEdGbWpSQXRzRFI2S1lDSnBXOWplaGlocm1mOGxMWm41Q1dZSGpWMzd6RHB1MnBZcCtvUUtWL1VYV1o2MTNWNjVoN1hsVVFQR2gxZzVWcTZZSm9VVDhlRFEwNytUN09hN1VlZExnPT0=&amp;_gl=1*sz7ofi*_ga*NzA2Mzk4MDYzLjE3MzI3MDg4Mjk.*_ga_XXTTVXWHDB*MTczMzEwOTg1Ny4yLjEuMTczMzExMDYzOC4wLjAuMA.." TargetMode="External"/><Relationship Id="rId1" Type="http://schemas.openxmlformats.org/officeDocument/2006/relationships/hyperlink" Target="https://jatim.bps.go.id/en/publication/2023/07/03/5bab263b9158357b69bc9309/statistik-pariwisata-provinsi-jawa-timur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6CE9-7F79-462F-9AFE-18A18DD928CE}">
  <dimension ref="B1:Y1036"/>
  <sheetViews>
    <sheetView tabSelected="1" topLeftCell="A37" workbookViewId="0">
      <selection activeCell="R19" sqref="R19"/>
    </sheetView>
  </sheetViews>
  <sheetFormatPr defaultColWidth="12.5703125" defaultRowHeight="15"/>
  <sheetData>
    <row r="1" spans="2:23">
      <c r="K1" s="29"/>
    </row>
    <row r="2" spans="2:23" ht="15.75" customHeight="1"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4" t="s">
        <v>12</v>
      </c>
      <c r="O2" s="4" t="s">
        <v>13</v>
      </c>
      <c r="P2" s="4" t="s">
        <v>14</v>
      </c>
    </row>
    <row r="3" spans="2:23" ht="15.75" customHeight="1">
      <c r="B3" s="7">
        <v>2017</v>
      </c>
      <c r="C3" s="8">
        <v>1</v>
      </c>
      <c r="D3" s="8">
        <v>17279</v>
      </c>
      <c r="E3" s="9"/>
      <c r="F3" s="9"/>
      <c r="G3" s="9">
        <v>0</v>
      </c>
      <c r="H3" s="9">
        <f t="shared" ref="H3:H86" si="0">G3^2</f>
        <v>0</v>
      </c>
      <c r="I3" s="9">
        <f t="shared" ref="I3:I86" si="1">G3*D3</f>
        <v>0</v>
      </c>
      <c r="J3" s="9">
        <f t="shared" ref="J3:J86" si="2">$C$97+$C$101*G3</f>
        <v>21490.58543417367</v>
      </c>
      <c r="K3" s="10"/>
      <c r="L3" s="9">
        <v>0.76967547365533395</v>
      </c>
      <c r="M3" s="11"/>
      <c r="N3" s="9"/>
      <c r="O3" s="9"/>
      <c r="P3" s="9"/>
      <c r="R3" s="30" t="s">
        <v>15</v>
      </c>
      <c r="S3" s="31" t="s">
        <v>16</v>
      </c>
      <c r="T3" s="32"/>
      <c r="U3" s="32"/>
      <c r="V3" s="33"/>
      <c r="W3" s="34"/>
    </row>
    <row r="4" spans="2:23" ht="15.75" customHeight="1">
      <c r="B4" s="12"/>
      <c r="C4" s="8">
        <v>2</v>
      </c>
      <c r="D4" s="8">
        <v>11998</v>
      </c>
      <c r="E4" s="9"/>
      <c r="F4" s="9"/>
      <c r="G4" s="9">
        <v>1</v>
      </c>
      <c r="H4" s="9">
        <f t="shared" si="0"/>
        <v>1</v>
      </c>
      <c r="I4" s="9">
        <f t="shared" si="1"/>
        <v>11998</v>
      </c>
      <c r="J4" s="9">
        <f t="shared" si="2"/>
        <v>21297.950271674938</v>
      </c>
      <c r="K4" s="10"/>
      <c r="L4" s="9">
        <v>0.83845660559433277</v>
      </c>
      <c r="M4" s="11"/>
      <c r="N4" s="9"/>
      <c r="O4" s="9"/>
      <c r="P4" s="9"/>
      <c r="R4" s="34"/>
      <c r="S4" s="31" t="s">
        <v>17</v>
      </c>
      <c r="T4" s="32"/>
      <c r="U4" s="32"/>
      <c r="V4" s="33"/>
      <c r="W4" s="34"/>
    </row>
    <row r="5" spans="2:23" ht="15.75" customHeight="1">
      <c r="B5" s="12"/>
      <c r="C5" s="8">
        <v>3</v>
      </c>
      <c r="D5" s="8">
        <v>15844</v>
      </c>
      <c r="E5" s="9"/>
      <c r="F5" s="9"/>
      <c r="G5" s="9">
        <v>2</v>
      </c>
      <c r="H5" s="9">
        <f t="shared" si="0"/>
        <v>4</v>
      </c>
      <c r="I5" s="9">
        <f t="shared" si="1"/>
        <v>31688</v>
      </c>
      <c r="J5" s="9">
        <f t="shared" si="2"/>
        <v>21105.315109176201</v>
      </c>
      <c r="K5" s="10"/>
      <c r="L5" s="9">
        <v>0.84846998675996721</v>
      </c>
      <c r="M5" s="11"/>
      <c r="N5" s="9"/>
      <c r="O5" s="9"/>
      <c r="P5" s="9"/>
      <c r="S5" s="31" t="s">
        <v>18</v>
      </c>
      <c r="T5" s="32"/>
      <c r="U5" s="32"/>
      <c r="V5" s="33"/>
    </row>
    <row r="6" spans="2:23" ht="15.75" customHeight="1">
      <c r="B6" s="12"/>
      <c r="C6" s="8">
        <v>4</v>
      </c>
      <c r="D6" s="8">
        <v>21461</v>
      </c>
      <c r="E6" s="9">
        <f t="shared" ref="E6:E86" si="3">SUM(D3:D6)/4</f>
        <v>16645.5</v>
      </c>
      <c r="F6" s="9"/>
      <c r="G6" s="9">
        <v>3</v>
      </c>
      <c r="H6" s="9">
        <f t="shared" si="0"/>
        <v>9</v>
      </c>
      <c r="I6" s="9">
        <f t="shared" si="1"/>
        <v>64383</v>
      </c>
      <c r="J6" s="9">
        <f t="shared" si="2"/>
        <v>20912.679946677468</v>
      </c>
      <c r="K6" s="10"/>
      <c r="L6" s="9">
        <v>0.84573906462388515</v>
      </c>
      <c r="M6" s="11"/>
      <c r="N6" s="9"/>
      <c r="O6" s="9"/>
      <c r="P6" s="9"/>
    </row>
    <row r="7" spans="2:23" ht="15.75" customHeight="1">
      <c r="B7" s="12"/>
      <c r="C7" s="8">
        <v>5</v>
      </c>
      <c r="D7" s="8">
        <v>20447</v>
      </c>
      <c r="E7" s="9">
        <f t="shared" si="3"/>
        <v>17437.5</v>
      </c>
      <c r="F7" s="9">
        <f t="shared" ref="F7:F86" si="4">(E7+E6)/2</f>
        <v>17041.5</v>
      </c>
      <c r="G7" s="9">
        <v>4</v>
      </c>
      <c r="H7" s="9">
        <f t="shared" si="0"/>
        <v>16</v>
      </c>
      <c r="I7" s="9">
        <f t="shared" si="1"/>
        <v>81788</v>
      </c>
      <c r="J7" s="9">
        <f t="shared" si="2"/>
        <v>20720.044784178732</v>
      </c>
      <c r="K7" s="10">
        <f t="shared" ref="K7:K86" si="5">F7/J7</f>
        <v>0.82246443854274054</v>
      </c>
      <c r="L7" s="9">
        <v>0.97907792566352314</v>
      </c>
      <c r="M7" s="11">
        <f t="shared" ref="M7:M86" si="6">J7+K7+L7+1</f>
        <v>20722.846326542938</v>
      </c>
      <c r="N7" s="9">
        <f t="shared" ref="N7:N86" si="7">ABS(D7-M7)</f>
        <v>275.84632654293819</v>
      </c>
      <c r="O7" s="9">
        <f t="shared" ref="O7:O86" si="8">N7^2</f>
        <v>76091.195867233284</v>
      </c>
      <c r="P7" s="9">
        <f t="shared" ref="P7:P86" si="9">ABS(N7)/D7</f>
        <v>1.3490797013886545E-2</v>
      </c>
    </row>
    <row r="8" spans="2:23" ht="15.75" customHeight="1">
      <c r="B8" s="12"/>
      <c r="C8" s="8">
        <v>6</v>
      </c>
      <c r="D8" s="8">
        <v>19658</v>
      </c>
      <c r="E8" s="9">
        <f t="shared" si="3"/>
        <v>19352.5</v>
      </c>
      <c r="F8" s="9">
        <f t="shared" si="4"/>
        <v>18395</v>
      </c>
      <c r="G8" s="9">
        <v>5</v>
      </c>
      <c r="H8" s="9">
        <f t="shared" si="0"/>
        <v>25</v>
      </c>
      <c r="I8" s="9">
        <f t="shared" si="1"/>
        <v>98290</v>
      </c>
      <c r="J8" s="9">
        <f t="shared" si="2"/>
        <v>20527.409621679999</v>
      </c>
      <c r="K8" s="10">
        <f t="shared" si="5"/>
        <v>0.89611891315171799</v>
      </c>
      <c r="L8" s="9">
        <v>1.1651193499417385</v>
      </c>
      <c r="M8" s="11">
        <f t="shared" si="6"/>
        <v>20530.470859943092</v>
      </c>
      <c r="N8" s="9">
        <f t="shared" si="7"/>
        <v>872.47085994309236</v>
      </c>
      <c r="O8" s="9">
        <f t="shared" si="8"/>
        <v>761205.40144983912</v>
      </c>
      <c r="P8" s="9">
        <f t="shared" si="9"/>
        <v>4.4382483464395786E-2</v>
      </c>
    </row>
    <row r="9" spans="2:23" ht="15.75" customHeight="1">
      <c r="B9" s="12"/>
      <c r="C9" s="8">
        <v>7</v>
      </c>
      <c r="D9" s="13">
        <v>25252</v>
      </c>
      <c r="E9" s="9">
        <f t="shared" si="3"/>
        <v>21704.5</v>
      </c>
      <c r="F9" s="9">
        <f t="shared" si="4"/>
        <v>20528.5</v>
      </c>
      <c r="G9" s="9">
        <v>6</v>
      </c>
      <c r="H9" s="9">
        <f t="shared" si="0"/>
        <v>36</v>
      </c>
      <c r="I9" s="9">
        <f t="shared" si="1"/>
        <v>151512</v>
      </c>
      <c r="J9" s="9">
        <f t="shared" si="2"/>
        <v>20334.774459181263</v>
      </c>
      <c r="K9" s="10">
        <f t="shared" si="5"/>
        <v>1.0095268104009518</v>
      </c>
      <c r="L9" s="9">
        <v>1.2981830017738645</v>
      </c>
      <c r="M9" s="11">
        <f t="shared" si="6"/>
        <v>20338.082168993438</v>
      </c>
      <c r="N9" s="9">
        <f t="shared" si="7"/>
        <v>4913.9178310065618</v>
      </c>
      <c r="O9" s="9">
        <f t="shared" si="8"/>
        <v>24146588.449884232</v>
      </c>
      <c r="P9" s="9">
        <f t="shared" si="9"/>
        <v>0.19459519368788855</v>
      </c>
    </row>
    <row r="10" spans="2:23" ht="15.75" customHeight="1">
      <c r="B10" s="12"/>
      <c r="C10" s="8">
        <v>8</v>
      </c>
      <c r="D10" s="8">
        <v>25330</v>
      </c>
      <c r="E10" s="9">
        <f t="shared" si="3"/>
        <v>22671.75</v>
      </c>
      <c r="F10" s="9">
        <f t="shared" si="4"/>
        <v>22188.125</v>
      </c>
      <c r="G10" s="9">
        <v>7</v>
      </c>
      <c r="H10" s="9">
        <f t="shared" si="0"/>
        <v>49</v>
      </c>
      <c r="I10" s="9">
        <f t="shared" si="1"/>
        <v>177310</v>
      </c>
      <c r="J10" s="9">
        <f t="shared" si="2"/>
        <v>20142.13929668253</v>
      </c>
      <c r="K10" s="10">
        <f t="shared" si="5"/>
        <v>1.1015773783102796</v>
      </c>
      <c r="L10" s="9">
        <v>1.0791799824113089</v>
      </c>
      <c r="M10" s="11">
        <f t="shared" si="6"/>
        <v>20145.320054043252</v>
      </c>
      <c r="N10" s="9">
        <f t="shared" si="7"/>
        <v>5184.6799459567483</v>
      </c>
      <c r="O10" s="9">
        <f t="shared" si="8"/>
        <v>26880906.142006069</v>
      </c>
      <c r="P10" s="9">
        <f t="shared" si="9"/>
        <v>0.20468535120239828</v>
      </c>
    </row>
    <row r="11" spans="2:23" ht="15.75" customHeight="1">
      <c r="B11" s="12"/>
      <c r="C11" s="8">
        <v>9</v>
      </c>
      <c r="D11" s="8">
        <v>21890</v>
      </c>
      <c r="E11" s="9">
        <f t="shared" si="3"/>
        <v>23032.5</v>
      </c>
      <c r="F11" s="9">
        <f t="shared" si="4"/>
        <v>22852.125</v>
      </c>
      <c r="G11" s="9">
        <v>8</v>
      </c>
      <c r="H11" s="9">
        <f t="shared" si="0"/>
        <v>64</v>
      </c>
      <c r="I11" s="9">
        <f t="shared" si="1"/>
        <v>175120</v>
      </c>
      <c r="J11" s="9">
        <f t="shared" si="2"/>
        <v>19949.504134183793</v>
      </c>
      <c r="K11" s="10">
        <f t="shared" si="5"/>
        <v>1.1454983966665377</v>
      </c>
      <c r="L11" s="9">
        <v>1.0453398348568339</v>
      </c>
      <c r="M11" s="11">
        <f t="shared" si="6"/>
        <v>19952.694972415316</v>
      </c>
      <c r="N11" s="9">
        <f t="shared" si="7"/>
        <v>1937.3050275846836</v>
      </c>
      <c r="O11" s="9">
        <f t="shared" si="8"/>
        <v>3753150.7699048915</v>
      </c>
      <c r="P11" s="9">
        <f t="shared" si="9"/>
        <v>8.8501828578560232E-2</v>
      </c>
    </row>
    <row r="12" spans="2:23" ht="15.75" customHeight="1">
      <c r="B12" s="12"/>
      <c r="C12" s="8">
        <v>10</v>
      </c>
      <c r="D12" s="8">
        <v>20439</v>
      </c>
      <c r="E12" s="9">
        <f t="shared" si="3"/>
        <v>23227.75</v>
      </c>
      <c r="F12" s="9">
        <f t="shared" si="4"/>
        <v>23130.125</v>
      </c>
      <c r="G12" s="9">
        <v>9</v>
      </c>
      <c r="H12" s="9">
        <f t="shared" si="0"/>
        <v>81</v>
      </c>
      <c r="I12" s="9">
        <f t="shared" si="1"/>
        <v>183951</v>
      </c>
      <c r="J12" s="9">
        <f t="shared" si="2"/>
        <v>19756.86897168506</v>
      </c>
      <c r="K12" s="10">
        <f t="shared" si="5"/>
        <v>1.1707383914500515</v>
      </c>
      <c r="L12" s="9">
        <v>1.1351744711705123</v>
      </c>
      <c r="M12" s="11">
        <f t="shared" si="6"/>
        <v>19760.174884547683</v>
      </c>
      <c r="N12" s="9">
        <f t="shared" si="7"/>
        <v>678.82511545231682</v>
      </c>
      <c r="O12" s="9">
        <f t="shared" si="8"/>
        <v>460803.53736885125</v>
      </c>
      <c r="P12" s="9">
        <f t="shared" si="9"/>
        <v>3.3212246952019027E-2</v>
      </c>
    </row>
    <row r="13" spans="2:23" ht="15.75" customHeight="1">
      <c r="B13" s="12"/>
      <c r="C13" s="8">
        <v>11</v>
      </c>
      <c r="D13" s="8">
        <v>24360</v>
      </c>
      <c r="E13" s="9">
        <f t="shared" si="3"/>
        <v>23004.75</v>
      </c>
      <c r="F13" s="9">
        <f t="shared" si="4"/>
        <v>23116.25</v>
      </c>
      <c r="G13" s="9">
        <v>10</v>
      </c>
      <c r="H13" s="9">
        <f t="shared" si="0"/>
        <v>100</v>
      </c>
      <c r="I13" s="9">
        <f t="shared" si="1"/>
        <v>243600</v>
      </c>
      <c r="J13" s="9">
        <f t="shared" si="2"/>
        <v>19564.233809186328</v>
      </c>
      <c r="K13" s="10">
        <f t="shared" si="5"/>
        <v>1.1815566214070614</v>
      </c>
      <c r="L13" s="9">
        <v>1.1429120838894118</v>
      </c>
      <c r="M13" s="11">
        <f t="shared" si="6"/>
        <v>19567.558277891625</v>
      </c>
      <c r="N13" s="9">
        <f t="shared" si="7"/>
        <v>4792.441722108375</v>
      </c>
      <c r="O13" s="9">
        <f t="shared" si="8"/>
        <v>22967497.659805086</v>
      </c>
      <c r="P13" s="9">
        <f t="shared" si="9"/>
        <v>0.19673406084188733</v>
      </c>
    </row>
    <row r="14" spans="2:23" ht="15.75" customHeight="1">
      <c r="B14" s="14"/>
      <c r="C14" s="8">
        <v>12</v>
      </c>
      <c r="D14" s="8">
        <v>23208</v>
      </c>
      <c r="E14" s="9">
        <f t="shared" si="3"/>
        <v>22474.25</v>
      </c>
      <c r="F14" s="9">
        <f t="shared" si="4"/>
        <v>22739.5</v>
      </c>
      <c r="G14" s="9">
        <v>11</v>
      </c>
      <c r="H14" s="9">
        <f t="shared" si="0"/>
        <v>121</v>
      </c>
      <c r="I14" s="9">
        <f t="shared" si="1"/>
        <v>255288</v>
      </c>
      <c r="J14" s="9">
        <f t="shared" si="2"/>
        <v>19371.598646687591</v>
      </c>
      <c r="K14" s="10">
        <f t="shared" si="5"/>
        <v>1.1738576879863396</v>
      </c>
      <c r="L14" s="9">
        <v>0</v>
      </c>
      <c r="M14" s="11">
        <f t="shared" si="6"/>
        <v>19373.772504375578</v>
      </c>
      <c r="N14" s="9">
        <f t="shared" si="7"/>
        <v>3834.2274956244219</v>
      </c>
      <c r="O14" s="9">
        <f t="shared" si="8"/>
        <v>14701300.488202326</v>
      </c>
      <c r="P14" s="9">
        <f t="shared" si="9"/>
        <v>0.16521145706758109</v>
      </c>
    </row>
    <row r="15" spans="2:23" ht="15.75" customHeight="1">
      <c r="B15" s="15">
        <v>2018</v>
      </c>
      <c r="C15" s="16">
        <v>1</v>
      </c>
      <c r="D15" s="16">
        <v>21532</v>
      </c>
      <c r="E15" s="9">
        <f t="shared" si="3"/>
        <v>22384.75</v>
      </c>
      <c r="F15" s="9">
        <f t="shared" si="4"/>
        <v>22429.5</v>
      </c>
      <c r="G15" s="9">
        <v>12</v>
      </c>
      <c r="H15" s="9">
        <f t="shared" si="0"/>
        <v>144</v>
      </c>
      <c r="I15" s="9">
        <f t="shared" si="1"/>
        <v>258384</v>
      </c>
      <c r="J15" s="9">
        <f t="shared" si="2"/>
        <v>19178.963484188858</v>
      </c>
      <c r="K15" s="10">
        <f t="shared" si="5"/>
        <v>1.1694844728439513</v>
      </c>
      <c r="L15" s="9">
        <v>0.76967547365533395</v>
      </c>
      <c r="M15" s="11">
        <f t="shared" si="6"/>
        <v>19181.90264413536</v>
      </c>
      <c r="N15" s="9">
        <f t="shared" si="7"/>
        <v>2350.0973558646401</v>
      </c>
      <c r="O15" s="9">
        <f t="shared" si="8"/>
        <v>5522957.5820419732</v>
      </c>
      <c r="P15" s="9">
        <f t="shared" si="9"/>
        <v>0.10914440627274011</v>
      </c>
    </row>
    <row r="16" spans="2:23" ht="15.75" customHeight="1">
      <c r="B16" s="12"/>
      <c r="C16" s="16">
        <v>2</v>
      </c>
      <c r="D16" s="16">
        <v>19621</v>
      </c>
      <c r="E16" s="9">
        <f t="shared" si="3"/>
        <v>22180.25</v>
      </c>
      <c r="F16" s="9">
        <f t="shared" si="4"/>
        <v>22282.5</v>
      </c>
      <c r="G16" s="9">
        <v>13</v>
      </c>
      <c r="H16" s="9">
        <f t="shared" si="0"/>
        <v>169</v>
      </c>
      <c r="I16" s="9">
        <f t="shared" si="1"/>
        <v>255073</v>
      </c>
      <c r="J16" s="9">
        <f t="shared" si="2"/>
        <v>18986.328321690122</v>
      </c>
      <c r="K16" s="10">
        <f t="shared" si="5"/>
        <v>1.1736076413755212</v>
      </c>
      <c r="L16" s="9">
        <v>0.83845660559433277</v>
      </c>
      <c r="M16" s="11">
        <f t="shared" si="6"/>
        <v>18989.340385937092</v>
      </c>
      <c r="N16" s="9">
        <f t="shared" si="7"/>
        <v>631.65961406290808</v>
      </c>
      <c r="O16" s="9">
        <f t="shared" si="8"/>
        <v>398993.86803810199</v>
      </c>
      <c r="P16" s="9">
        <f t="shared" si="9"/>
        <v>3.2193038788181444E-2</v>
      </c>
    </row>
    <row r="17" spans="2:16" ht="15.75" customHeight="1">
      <c r="B17" s="12"/>
      <c r="C17" s="16">
        <v>3</v>
      </c>
      <c r="D17" s="16">
        <v>26391</v>
      </c>
      <c r="E17" s="9">
        <f t="shared" si="3"/>
        <v>22688</v>
      </c>
      <c r="F17" s="9">
        <f t="shared" si="4"/>
        <v>22434.125</v>
      </c>
      <c r="G17" s="9">
        <v>14</v>
      </c>
      <c r="H17" s="9">
        <f t="shared" si="0"/>
        <v>196</v>
      </c>
      <c r="I17" s="9">
        <f t="shared" si="1"/>
        <v>369474</v>
      </c>
      <c r="J17" s="9">
        <f t="shared" si="2"/>
        <v>18793.693159191389</v>
      </c>
      <c r="K17" s="10">
        <f t="shared" si="5"/>
        <v>1.1937049737894754</v>
      </c>
      <c r="L17" s="9">
        <v>0.84846998675996721</v>
      </c>
      <c r="M17" s="11">
        <f t="shared" si="6"/>
        <v>18796.735334151937</v>
      </c>
      <c r="N17" s="9">
        <f t="shared" si="7"/>
        <v>7594.2646658480626</v>
      </c>
      <c r="O17" s="9">
        <f t="shared" si="8"/>
        <v>57672855.814948387</v>
      </c>
      <c r="P17" s="9">
        <f t="shared" si="9"/>
        <v>0.28775964025039075</v>
      </c>
    </row>
    <row r="18" spans="2:16" ht="15.75" customHeight="1">
      <c r="B18" s="12"/>
      <c r="C18" s="16">
        <v>4</v>
      </c>
      <c r="D18" s="16">
        <v>26306</v>
      </c>
      <c r="E18" s="9">
        <f t="shared" si="3"/>
        <v>23462.5</v>
      </c>
      <c r="F18" s="9">
        <f t="shared" si="4"/>
        <v>23075.25</v>
      </c>
      <c r="G18" s="9">
        <v>15</v>
      </c>
      <c r="H18" s="9">
        <f t="shared" si="0"/>
        <v>225</v>
      </c>
      <c r="I18" s="9">
        <f t="shared" si="1"/>
        <v>394590</v>
      </c>
      <c r="J18" s="9">
        <f t="shared" si="2"/>
        <v>18601.057996692653</v>
      </c>
      <c r="K18" s="10">
        <f t="shared" si="5"/>
        <v>1.2405342752064359</v>
      </c>
      <c r="L18" s="9">
        <v>0.84573906462388515</v>
      </c>
      <c r="M18" s="11">
        <f t="shared" si="6"/>
        <v>18604.144270032484</v>
      </c>
      <c r="N18" s="9">
        <f t="shared" si="7"/>
        <v>7701.8557299675158</v>
      </c>
      <c r="O18" s="9">
        <f t="shared" si="8"/>
        <v>59318581.685233459</v>
      </c>
      <c r="P18" s="9">
        <f t="shared" si="9"/>
        <v>0.29277943168735332</v>
      </c>
    </row>
    <row r="19" spans="2:16" ht="15.75" customHeight="1">
      <c r="B19" s="12"/>
      <c r="C19" s="16">
        <v>5</v>
      </c>
      <c r="D19" s="16">
        <v>24420</v>
      </c>
      <c r="E19" s="9">
        <f t="shared" si="3"/>
        <v>24184.5</v>
      </c>
      <c r="F19" s="9">
        <f t="shared" si="4"/>
        <v>23823.5</v>
      </c>
      <c r="G19" s="9">
        <v>16</v>
      </c>
      <c r="H19" s="9">
        <f t="shared" si="0"/>
        <v>256</v>
      </c>
      <c r="I19" s="9">
        <f t="shared" si="1"/>
        <v>390720</v>
      </c>
      <c r="J19" s="9">
        <f t="shared" si="2"/>
        <v>18408.42283419392</v>
      </c>
      <c r="K19" s="10">
        <f t="shared" si="5"/>
        <v>1.2941630151903885</v>
      </c>
      <c r="L19" s="9">
        <v>0.97907792566352314</v>
      </c>
      <c r="M19" s="11">
        <f t="shared" si="6"/>
        <v>18411.696075134772</v>
      </c>
      <c r="N19" s="9">
        <f t="shared" si="7"/>
        <v>6008.3039248652276</v>
      </c>
      <c r="O19" s="9">
        <f t="shared" si="8"/>
        <v>36099716.053550899</v>
      </c>
      <c r="P19" s="9">
        <f t="shared" si="9"/>
        <v>0.24604029176352282</v>
      </c>
    </row>
    <row r="20" spans="2:16" ht="15.75" customHeight="1">
      <c r="B20" s="12"/>
      <c r="C20" s="16">
        <v>6</v>
      </c>
      <c r="D20" s="16">
        <v>27329</v>
      </c>
      <c r="E20" s="9">
        <f t="shared" si="3"/>
        <v>26111.5</v>
      </c>
      <c r="F20" s="9">
        <f t="shared" si="4"/>
        <v>25148</v>
      </c>
      <c r="G20" s="9">
        <v>17</v>
      </c>
      <c r="H20" s="9">
        <f t="shared" si="0"/>
        <v>289</v>
      </c>
      <c r="I20" s="9">
        <f t="shared" si="1"/>
        <v>464593</v>
      </c>
      <c r="J20" s="9">
        <f t="shared" si="2"/>
        <v>18215.787671695183</v>
      </c>
      <c r="K20" s="10">
        <f t="shared" si="5"/>
        <v>1.3805606682096168</v>
      </c>
      <c r="L20" s="9">
        <v>1.1651193499417385</v>
      </c>
      <c r="M20" s="11">
        <f t="shared" si="6"/>
        <v>18219.333351713336</v>
      </c>
      <c r="N20" s="9">
        <f t="shared" si="7"/>
        <v>9109.666648286664</v>
      </c>
      <c r="O20" s="9">
        <f t="shared" si="8"/>
        <v>82986026.44290638</v>
      </c>
      <c r="P20" s="9">
        <f t="shared" si="9"/>
        <v>0.33333333266078757</v>
      </c>
    </row>
    <row r="21" spans="2:16" ht="15.75" customHeight="1">
      <c r="B21" s="12"/>
      <c r="C21" s="16">
        <v>7</v>
      </c>
      <c r="D21" s="16">
        <v>33390</v>
      </c>
      <c r="E21" s="9">
        <f t="shared" si="3"/>
        <v>27861.25</v>
      </c>
      <c r="F21" s="9">
        <f t="shared" si="4"/>
        <v>26986.375</v>
      </c>
      <c r="G21" s="9">
        <v>18</v>
      </c>
      <c r="H21" s="9">
        <f t="shared" si="0"/>
        <v>324</v>
      </c>
      <c r="I21" s="9">
        <f t="shared" si="1"/>
        <v>601020</v>
      </c>
      <c r="J21" s="9">
        <f t="shared" si="2"/>
        <v>18023.15250919645</v>
      </c>
      <c r="K21" s="10">
        <f t="shared" si="5"/>
        <v>1.4973171306312809</v>
      </c>
      <c r="L21" s="9">
        <v>1.2981830017738645</v>
      </c>
      <c r="M21" s="11">
        <f t="shared" si="6"/>
        <v>18026.948009328855</v>
      </c>
      <c r="N21" s="9">
        <f t="shared" si="7"/>
        <v>15363.051990671145</v>
      </c>
      <c r="O21" s="9">
        <f t="shared" si="8"/>
        <v>236023366.46806464</v>
      </c>
      <c r="P21" s="9">
        <f t="shared" si="9"/>
        <v>0.46010937378470035</v>
      </c>
    </row>
    <row r="22" spans="2:16" ht="15.75" customHeight="1">
      <c r="B22" s="12"/>
      <c r="C22" s="16">
        <v>8</v>
      </c>
      <c r="D22" s="16">
        <v>34166</v>
      </c>
      <c r="E22" s="9">
        <f t="shared" si="3"/>
        <v>29826.25</v>
      </c>
      <c r="F22" s="9">
        <f t="shared" si="4"/>
        <v>28843.75</v>
      </c>
      <c r="G22" s="9">
        <v>19</v>
      </c>
      <c r="H22" s="9">
        <f t="shared" si="0"/>
        <v>361</v>
      </c>
      <c r="I22" s="9">
        <f t="shared" si="1"/>
        <v>649154</v>
      </c>
      <c r="J22" s="9">
        <f t="shared" si="2"/>
        <v>17830.517346697714</v>
      </c>
      <c r="K22" s="10">
        <f t="shared" si="5"/>
        <v>1.617661980253309</v>
      </c>
      <c r="L22" s="9">
        <v>1.0791799824113089</v>
      </c>
      <c r="M22" s="11">
        <f t="shared" si="6"/>
        <v>17834.214188660379</v>
      </c>
      <c r="N22" s="9">
        <f t="shared" si="7"/>
        <v>16331.785811339621</v>
      </c>
      <c r="O22" s="9">
        <f t="shared" si="8"/>
        <v>266727227.78747419</v>
      </c>
      <c r="P22" s="9">
        <f t="shared" si="9"/>
        <v>0.47801281424046188</v>
      </c>
    </row>
    <row r="23" spans="2:16" ht="15.75" customHeight="1">
      <c r="B23" s="12"/>
      <c r="C23" s="16">
        <v>9</v>
      </c>
      <c r="D23" s="16">
        <v>24835</v>
      </c>
      <c r="E23" s="9">
        <f t="shared" si="3"/>
        <v>29930</v>
      </c>
      <c r="F23" s="9">
        <f t="shared" si="4"/>
        <v>29878.125</v>
      </c>
      <c r="G23" s="9">
        <v>20</v>
      </c>
      <c r="H23" s="9">
        <f t="shared" si="0"/>
        <v>400</v>
      </c>
      <c r="I23" s="9">
        <f t="shared" si="1"/>
        <v>496700</v>
      </c>
      <c r="J23" s="9">
        <f t="shared" si="2"/>
        <v>17637.882184198981</v>
      </c>
      <c r="K23" s="10">
        <f t="shared" si="5"/>
        <v>1.6939746330070469</v>
      </c>
      <c r="L23" s="9">
        <v>1.0453398348568339</v>
      </c>
      <c r="M23" s="11">
        <f t="shared" si="6"/>
        <v>17641.621498666846</v>
      </c>
      <c r="N23" s="9">
        <f t="shared" si="7"/>
        <v>7193.3785013331544</v>
      </c>
      <c r="O23" s="9">
        <f t="shared" si="8"/>
        <v>51744694.263442017</v>
      </c>
      <c r="P23" s="9">
        <f t="shared" si="9"/>
        <v>0.28964680899267786</v>
      </c>
    </row>
    <row r="24" spans="2:16" ht="15.75" customHeight="1">
      <c r="B24" s="12"/>
      <c r="C24" s="16">
        <v>10</v>
      </c>
      <c r="D24" s="16">
        <v>25938</v>
      </c>
      <c r="E24" s="9">
        <f t="shared" si="3"/>
        <v>29582.25</v>
      </c>
      <c r="F24" s="9">
        <f t="shared" si="4"/>
        <v>29756.125</v>
      </c>
      <c r="G24" s="9">
        <v>21</v>
      </c>
      <c r="H24" s="9">
        <f t="shared" si="0"/>
        <v>441</v>
      </c>
      <c r="I24" s="9">
        <f t="shared" si="1"/>
        <v>544698</v>
      </c>
      <c r="J24" s="9">
        <f t="shared" si="2"/>
        <v>17445.247021700248</v>
      </c>
      <c r="K24" s="10">
        <f t="shared" si="5"/>
        <v>1.7056866528164478</v>
      </c>
      <c r="L24" s="9">
        <v>1.1351744711705123</v>
      </c>
      <c r="M24" s="11">
        <f t="shared" si="6"/>
        <v>17449.087882824238</v>
      </c>
      <c r="N24" s="9">
        <f t="shared" si="7"/>
        <v>8488.9121171757615</v>
      </c>
      <c r="O24" s="9">
        <f t="shared" si="8"/>
        <v>72061628.933133468</v>
      </c>
      <c r="P24" s="9">
        <f t="shared" si="9"/>
        <v>0.32727704977931071</v>
      </c>
    </row>
    <row r="25" spans="2:16" ht="15.75" customHeight="1">
      <c r="B25" s="12"/>
      <c r="C25" s="16">
        <v>11</v>
      </c>
      <c r="D25" s="16">
        <v>29992</v>
      </c>
      <c r="E25" s="9">
        <f t="shared" si="3"/>
        <v>28732.75</v>
      </c>
      <c r="F25" s="9">
        <f t="shared" si="4"/>
        <v>29157.5</v>
      </c>
      <c r="G25" s="9">
        <v>22</v>
      </c>
      <c r="H25" s="9">
        <f t="shared" si="0"/>
        <v>484</v>
      </c>
      <c r="I25" s="9">
        <f t="shared" si="1"/>
        <v>659824</v>
      </c>
      <c r="J25" s="9">
        <f t="shared" si="2"/>
        <v>17252.611859201512</v>
      </c>
      <c r="K25" s="10">
        <f t="shared" si="5"/>
        <v>1.6900339634343036</v>
      </c>
      <c r="L25" s="9">
        <v>1.1429120838894118</v>
      </c>
      <c r="M25" s="11">
        <f t="shared" si="6"/>
        <v>17256.444805248837</v>
      </c>
      <c r="N25" s="9">
        <f t="shared" si="7"/>
        <v>12735.555194751163</v>
      </c>
      <c r="O25" s="9">
        <f t="shared" si="8"/>
        <v>162194366.11855334</v>
      </c>
      <c r="P25" s="9">
        <f t="shared" si="9"/>
        <v>0.42463174162280487</v>
      </c>
    </row>
    <row r="26" spans="2:16" ht="15.75" customHeight="1">
      <c r="B26" s="14"/>
      <c r="C26" s="16">
        <v>12</v>
      </c>
      <c r="D26" s="16">
        <v>26609</v>
      </c>
      <c r="E26" s="9">
        <f t="shared" si="3"/>
        <v>26843.5</v>
      </c>
      <c r="F26" s="9">
        <f t="shared" si="4"/>
        <v>27788.125</v>
      </c>
      <c r="G26" s="9">
        <v>23</v>
      </c>
      <c r="H26" s="9">
        <f t="shared" si="0"/>
        <v>529</v>
      </c>
      <c r="I26" s="9">
        <f t="shared" si="1"/>
        <v>612007</v>
      </c>
      <c r="J26" s="9">
        <f t="shared" si="2"/>
        <v>17059.976696702779</v>
      </c>
      <c r="K26" s="10">
        <f t="shared" si="5"/>
        <v>1.6288489424121355</v>
      </c>
      <c r="L26" s="9">
        <v>0</v>
      </c>
      <c r="M26" s="11">
        <f t="shared" si="6"/>
        <v>17062.60554564519</v>
      </c>
      <c r="N26" s="9">
        <f t="shared" si="7"/>
        <v>9546.3944543548096</v>
      </c>
      <c r="O26" s="9">
        <f t="shared" si="8"/>
        <v>91133647.078136265</v>
      </c>
      <c r="P26" s="9">
        <f t="shared" si="9"/>
        <v>0.35876562269738849</v>
      </c>
    </row>
    <row r="27" spans="2:16" ht="15.75" customHeight="1">
      <c r="B27" s="17">
        <v>2019</v>
      </c>
      <c r="C27" s="18">
        <v>1</v>
      </c>
      <c r="D27" s="18">
        <v>13792</v>
      </c>
      <c r="E27" s="9">
        <f t="shared" si="3"/>
        <v>24082.75</v>
      </c>
      <c r="F27" s="9">
        <f t="shared" si="4"/>
        <v>25463.125</v>
      </c>
      <c r="G27" s="9">
        <v>24</v>
      </c>
      <c r="H27" s="9">
        <f t="shared" si="0"/>
        <v>576</v>
      </c>
      <c r="I27" s="9">
        <f t="shared" si="1"/>
        <v>331008</v>
      </c>
      <c r="J27" s="9">
        <f t="shared" si="2"/>
        <v>16867.341534204043</v>
      </c>
      <c r="K27" s="10">
        <f t="shared" si="5"/>
        <v>1.5096110402676794</v>
      </c>
      <c r="L27" s="9">
        <v>0.76967547365533395</v>
      </c>
      <c r="M27" s="11">
        <f t="shared" si="6"/>
        <v>16870.620820717966</v>
      </c>
      <c r="N27" s="9">
        <f t="shared" si="7"/>
        <v>3078.6208207179661</v>
      </c>
      <c r="O27" s="9">
        <f t="shared" si="8"/>
        <v>9477906.1577581633</v>
      </c>
      <c r="P27" s="9">
        <f t="shared" si="9"/>
        <v>0.22321786693140705</v>
      </c>
    </row>
    <row r="28" spans="2:16" ht="15.75" customHeight="1">
      <c r="B28" s="12"/>
      <c r="C28" s="18">
        <v>2</v>
      </c>
      <c r="D28" s="18">
        <v>17389</v>
      </c>
      <c r="E28" s="9">
        <f t="shared" si="3"/>
        <v>21945.5</v>
      </c>
      <c r="F28" s="9">
        <f t="shared" si="4"/>
        <v>23014.125</v>
      </c>
      <c r="G28" s="9">
        <v>25</v>
      </c>
      <c r="H28" s="9">
        <f t="shared" si="0"/>
        <v>625</v>
      </c>
      <c r="I28" s="9">
        <f t="shared" si="1"/>
        <v>434725</v>
      </c>
      <c r="J28" s="9">
        <f t="shared" si="2"/>
        <v>16674.70637170531</v>
      </c>
      <c r="K28" s="10">
        <f t="shared" si="5"/>
        <v>1.3801817247619912</v>
      </c>
      <c r="L28" s="9">
        <v>0.83845660559433277</v>
      </c>
      <c r="M28" s="11">
        <f t="shared" si="6"/>
        <v>16677.925010035666</v>
      </c>
      <c r="N28" s="9">
        <f t="shared" si="7"/>
        <v>711.07498996433424</v>
      </c>
      <c r="O28" s="9">
        <f t="shared" si="8"/>
        <v>505627.64135277801</v>
      </c>
      <c r="P28" s="9">
        <f t="shared" si="9"/>
        <v>4.0892230143443224E-2</v>
      </c>
    </row>
    <row r="29" spans="2:16" ht="15.75" customHeight="1">
      <c r="B29" s="12"/>
      <c r="C29" s="18">
        <v>3</v>
      </c>
      <c r="D29" s="18">
        <v>20497</v>
      </c>
      <c r="E29" s="9">
        <f t="shared" si="3"/>
        <v>19571.75</v>
      </c>
      <c r="F29" s="9">
        <f t="shared" si="4"/>
        <v>20758.625</v>
      </c>
      <c r="G29" s="9">
        <v>26</v>
      </c>
      <c r="H29" s="9">
        <f t="shared" si="0"/>
        <v>676</v>
      </c>
      <c r="I29" s="9">
        <f t="shared" si="1"/>
        <v>532922</v>
      </c>
      <c r="J29" s="9">
        <f t="shared" si="2"/>
        <v>16482.071209206573</v>
      </c>
      <c r="K29" s="10">
        <f t="shared" si="5"/>
        <v>1.2594670133693284</v>
      </c>
      <c r="L29" s="9">
        <v>0.84846998675996721</v>
      </c>
      <c r="M29" s="11">
        <f t="shared" si="6"/>
        <v>16485.179146206701</v>
      </c>
      <c r="N29" s="9">
        <f t="shared" si="7"/>
        <v>4011.8208537932987</v>
      </c>
      <c r="O29" s="9">
        <f t="shared" si="8"/>
        <v>16094706.562930793</v>
      </c>
      <c r="P29" s="9">
        <f t="shared" si="9"/>
        <v>0.19572722124180605</v>
      </c>
    </row>
    <row r="30" spans="2:16" ht="15.75" customHeight="1">
      <c r="B30" s="12"/>
      <c r="C30" s="18">
        <v>4</v>
      </c>
      <c r="D30" s="18">
        <v>18431</v>
      </c>
      <c r="E30" s="9">
        <f t="shared" si="3"/>
        <v>17527.25</v>
      </c>
      <c r="F30" s="9">
        <f t="shared" si="4"/>
        <v>18549.5</v>
      </c>
      <c r="G30" s="9">
        <v>27</v>
      </c>
      <c r="H30" s="9">
        <f t="shared" si="0"/>
        <v>729</v>
      </c>
      <c r="I30" s="9">
        <f t="shared" si="1"/>
        <v>497637</v>
      </c>
      <c r="J30" s="9">
        <f t="shared" si="2"/>
        <v>16289.43604670784</v>
      </c>
      <c r="K30" s="10">
        <f t="shared" si="5"/>
        <v>1.1387441496938089</v>
      </c>
      <c r="L30" s="9">
        <v>0.84573906462388515</v>
      </c>
      <c r="M30" s="11">
        <f t="shared" si="6"/>
        <v>16292.420529922158</v>
      </c>
      <c r="N30" s="9">
        <f t="shared" si="7"/>
        <v>2138.5794700778424</v>
      </c>
      <c r="O30" s="9">
        <f t="shared" si="8"/>
        <v>4573522.1498384252</v>
      </c>
      <c r="P30" s="9">
        <f t="shared" si="9"/>
        <v>0.11603165699516263</v>
      </c>
    </row>
    <row r="31" spans="2:16" ht="15.75" customHeight="1">
      <c r="B31" s="12"/>
      <c r="C31" s="18">
        <v>5</v>
      </c>
      <c r="D31" s="18">
        <v>14529</v>
      </c>
      <c r="E31" s="9">
        <f t="shared" si="3"/>
        <v>17711.5</v>
      </c>
      <c r="F31" s="9">
        <f t="shared" si="4"/>
        <v>17619.375</v>
      </c>
      <c r="G31" s="9">
        <v>28</v>
      </c>
      <c r="H31" s="9">
        <f t="shared" si="0"/>
        <v>784</v>
      </c>
      <c r="I31" s="9">
        <f t="shared" si="1"/>
        <v>406812</v>
      </c>
      <c r="J31" s="9">
        <f t="shared" si="2"/>
        <v>16096.800884209106</v>
      </c>
      <c r="K31" s="10">
        <f t="shared" si="5"/>
        <v>1.094588615883578</v>
      </c>
      <c r="L31" s="9">
        <v>0.97907792566352314</v>
      </c>
      <c r="M31" s="11">
        <f t="shared" si="6"/>
        <v>16099.874550750654</v>
      </c>
      <c r="N31" s="9">
        <f t="shared" si="7"/>
        <v>1570.8745507506537</v>
      </c>
      <c r="O31" s="9">
        <f t="shared" si="8"/>
        <v>2467646.8541960684</v>
      </c>
      <c r="P31" s="9">
        <f t="shared" si="9"/>
        <v>0.10811993604175468</v>
      </c>
    </row>
    <row r="32" spans="2:16" ht="15.75" customHeight="1">
      <c r="B32" s="12"/>
      <c r="C32" s="18">
        <v>6</v>
      </c>
      <c r="D32" s="18">
        <v>22485</v>
      </c>
      <c r="E32" s="9">
        <f t="shared" si="3"/>
        <v>18985.5</v>
      </c>
      <c r="F32" s="9">
        <f t="shared" si="4"/>
        <v>18348.5</v>
      </c>
      <c r="G32" s="9">
        <v>29</v>
      </c>
      <c r="H32" s="9">
        <f t="shared" si="0"/>
        <v>841</v>
      </c>
      <c r="I32" s="9">
        <f t="shared" si="1"/>
        <v>652065</v>
      </c>
      <c r="J32" s="9">
        <f t="shared" si="2"/>
        <v>15904.165721710371</v>
      </c>
      <c r="K32" s="10">
        <f t="shared" si="5"/>
        <v>1.1536914492127639</v>
      </c>
      <c r="L32" s="9">
        <v>1.1651193499417385</v>
      </c>
      <c r="M32" s="11">
        <f t="shared" si="6"/>
        <v>15907.484532509527</v>
      </c>
      <c r="N32" s="9">
        <f t="shared" si="7"/>
        <v>6577.5154674904734</v>
      </c>
      <c r="O32" s="9">
        <f t="shared" si="8"/>
        <v>43263709.725076422</v>
      </c>
      <c r="P32" s="9">
        <f t="shared" si="9"/>
        <v>0.29252904013744602</v>
      </c>
    </row>
    <row r="33" spans="2:16" ht="15.75" customHeight="1">
      <c r="B33" s="12"/>
      <c r="C33" s="18">
        <v>7</v>
      </c>
      <c r="D33" s="18">
        <v>24913</v>
      </c>
      <c r="E33" s="9">
        <f t="shared" si="3"/>
        <v>20089.5</v>
      </c>
      <c r="F33" s="9">
        <f t="shared" si="4"/>
        <v>19537.5</v>
      </c>
      <c r="G33" s="9">
        <v>30</v>
      </c>
      <c r="H33" s="9">
        <f t="shared" si="0"/>
        <v>900</v>
      </c>
      <c r="I33" s="9">
        <f t="shared" si="1"/>
        <v>747390</v>
      </c>
      <c r="J33" s="9">
        <f t="shared" si="2"/>
        <v>15711.530559211638</v>
      </c>
      <c r="K33" s="10">
        <f t="shared" si="5"/>
        <v>1.2435134773387946</v>
      </c>
      <c r="L33" s="9">
        <v>1.2981830017738645</v>
      </c>
      <c r="M33" s="11">
        <f t="shared" si="6"/>
        <v>15715.072255690751</v>
      </c>
      <c r="N33" s="9">
        <f t="shared" si="7"/>
        <v>9197.9277443092487</v>
      </c>
      <c r="O33" s="9">
        <f t="shared" si="8"/>
        <v>84601874.789533824</v>
      </c>
      <c r="P33" s="9">
        <f t="shared" si="9"/>
        <v>0.36920193249746114</v>
      </c>
    </row>
    <row r="34" spans="2:16" ht="15.75" customHeight="1">
      <c r="B34" s="12"/>
      <c r="C34" s="18">
        <v>8</v>
      </c>
      <c r="D34" s="18">
        <v>29180</v>
      </c>
      <c r="E34" s="9">
        <f t="shared" si="3"/>
        <v>22776.75</v>
      </c>
      <c r="F34" s="9">
        <f t="shared" si="4"/>
        <v>21433.125</v>
      </c>
      <c r="G34" s="9">
        <v>31</v>
      </c>
      <c r="H34" s="9">
        <f t="shared" si="0"/>
        <v>961</v>
      </c>
      <c r="I34" s="9">
        <f t="shared" si="1"/>
        <v>904580</v>
      </c>
      <c r="J34" s="9">
        <f t="shared" si="2"/>
        <v>15518.895396712902</v>
      </c>
      <c r="K34" s="10">
        <f t="shared" si="5"/>
        <v>1.3810986189480861</v>
      </c>
      <c r="L34" s="9">
        <v>1.0791799824113089</v>
      </c>
      <c r="M34" s="11">
        <f t="shared" si="6"/>
        <v>15522.35567531426</v>
      </c>
      <c r="N34" s="9">
        <f t="shared" si="7"/>
        <v>13657.64432468574</v>
      </c>
      <c r="O34" s="9">
        <f t="shared" si="8"/>
        <v>186531248.49962059</v>
      </c>
      <c r="P34" s="9">
        <f t="shared" si="9"/>
        <v>0.4680481262743571</v>
      </c>
    </row>
    <row r="35" spans="2:16" ht="15.75" customHeight="1">
      <c r="B35" s="12"/>
      <c r="C35" s="18">
        <v>9</v>
      </c>
      <c r="D35" s="19">
        <v>20462</v>
      </c>
      <c r="E35" s="9">
        <f t="shared" si="3"/>
        <v>24260</v>
      </c>
      <c r="F35" s="9">
        <f t="shared" si="4"/>
        <v>23518.375</v>
      </c>
      <c r="G35" s="9">
        <v>32</v>
      </c>
      <c r="H35" s="9">
        <f t="shared" si="0"/>
        <v>1024</v>
      </c>
      <c r="I35" s="9">
        <f t="shared" si="1"/>
        <v>654784</v>
      </c>
      <c r="J35" s="9">
        <f t="shared" si="2"/>
        <v>15326.260234214169</v>
      </c>
      <c r="K35" s="10">
        <f t="shared" si="5"/>
        <v>1.53451492018241</v>
      </c>
      <c r="L35" s="9">
        <v>1.0453398348568339</v>
      </c>
      <c r="M35" s="11">
        <f t="shared" si="6"/>
        <v>15329.840088969207</v>
      </c>
      <c r="N35" s="9">
        <f t="shared" si="7"/>
        <v>5132.1599110307925</v>
      </c>
      <c r="O35" s="9">
        <f t="shared" si="8"/>
        <v>26339065.352391593</v>
      </c>
      <c r="P35" s="9">
        <f t="shared" si="9"/>
        <v>0.25081418781305798</v>
      </c>
    </row>
    <row r="36" spans="2:16" ht="15.75" customHeight="1">
      <c r="B36" s="12"/>
      <c r="C36" s="18">
        <v>10</v>
      </c>
      <c r="D36" s="18">
        <v>20895</v>
      </c>
      <c r="E36" s="9">
        <f t="shared" si="3"/>
        <v>23862.5</v>
      </c>
      <c r="F36" s="9">
        <f t="shared" si="4"/>
        <v>24061.25</v>
      </c>
      <c r="G36" s="9">
        <v>33</v>
      </c>
      <c r="H36" s="9">
        <f t="shared" si="0"/>
        <v>1089</v>
      </c>
      <c r="I36" s="9">
        <f t="shared" si="1"/>
        <v>689535</v>
      </c>
      <c r="J36" s="9">
        <f t="shared" si="2"/>
        <v>15133.625071715433</v>
      </c>
      <c r="K36" s="10">
        <f t="shared" si="5"/>
        <v>1.5899197902669198</v>
      </c>
      <c r="L36" s="9">
        <v>1.1351744711705123</v>
      </c>
      <c r="M36" s="11">
        <f t="shared" si="6"/>
        <v>15137.35016597687</v>
      </c>
      <c r="N36" s="9">
        <f t="shared" si="7"/>
        <v>5757.6498340231301</v>
      </c>
      <c r="O36" s="9">
        <f t="shared" si="8"/>
        <v>33150531.611226577</v>
      </c>
      <c r="P36" s="9">
        <f t="shared" si="9"/>
        <v>0.27555155941723525</v>
      </c>
    </row>
    <row r="37" spans="2:16">
      <c r="B37" s="12"/>
      <c r="C37" s="18">
        <v>11</v>
      </c>
      <c r="D37" s="18">
        <v>20780</v>
      </c>
      <c r="E37" s="9">
        <f t="shared" si="3"/>
        <v>22829.25</v>
      </c>
      <c r="F37" s="9">
        <f t="shared" si="4"/>
        <v>23345.875</v>
      </c>
      <c r="G37" s="9">
        <v>34</v>
      </c>
      <c r="H37" s="9">
        <f t="shared" si="0"/>
        <v>1156</v>
      </c>
      <c r="I37" s="9">
        <f t="shared" si="1"/>
        <v>706520</v>
      </c>
      <c r="J37" s="9">
        <f t="shared" si="2"/>
        <v>14940.9899092167</v>
      </c>
      <c r="K37" s="10">
        <f t="shared" si="5"/>
        <v>1.5625387033826019</v>
      </c>
      <c r="L37" s="9">
        <v>1.1429120838894118</v>
      </c>
      <c r="M37" s="11">
        <f t="shared" si="6"/>
        <v>14944.695360003972</v>
      </c>
      <c r="N37" s="9">
        <f t="shared" si="7"/>
        <v>5835.3046399960276</v>
      </c>
      <c r="O37" s="9">
        <f t="shared" si="8"/>
        <v>34050780.24155917</v>
      </c>
      <c r="P37" s="9">
        <f t="shared" si="9"/>
        <v>0.28081350529336035</v>
      </c>
    </row>
    <row r="38" spans="2:16">
      <c r="B38" s="14"/>
      <c r="C38" s="18">
        <v>12</v>
      </c>
      <c r="D38" s="18">
        <v>20546</v>
      </c>
      <c r="E38" s="9">
        <f t="shared" si="3"/>
        <v>20670.75</v>
      </c>
      <c r="F38" s="9">
        <f t="shared" si="4"/>
        <v>21750</v>
      </c>
      <c r="G38" s="9">
        <v>35</v>
      </c>
      <c r="H38" s="9">
        <f t="shared" si="0"/>
        <v>1225</v>
      </c>
      <c r="I38" s="9">
        <f t="shared" si="1"/>
        <v>719110</v>
      </c>
      <c r="J38" s="9">
        <f t="shared" si="2"/>
        <v>14748.354746717965</v>
      </c>
      <c r="K38" s="10">
        <f t="shared" si="5"/>
        <v>1.4747407675991893</v>
      </c>
      <c r="L38" s="9">
        <v>0</v>
      </c>
      <c r="M38" s="11">
        <f t="shared" si="6"/>
        <v>14750.829487485564</v>
      </c>
      <c r="N38" s="9">
        <f t="shared" si="7"/>
        <v>5795.1705125144363</v>
      </c>
      <c r="O38" s="9">
        <f t="shared" si="8"/>
        <v>33584001.269116834</v>
      </c>
      <c r="P38" s="9">
        <f t="shared" si="9"/>
        <v>0.28205833313123901</v>
      </c>
    </row>
    <row r="39" spans="2:16">
      <c r="B39" s="20">
        <v>2020</v>
      </c>
      <c r="C39" s="21">
        <v>1</v>
      </c>
      <c r="D39" s="21">
        <v>17119</v>
      </c>
      <c r="E39" s="9">
        <f t="shared" si="3"/>
        <v>19835</v>
      </c>
      <c r="F39" s="9">
        <f t="shared" si="4"/>
        <v>20252.875</v>
      </c>
      <c r="G39" s="9">
        <v>36</v>
      </c>
      <c r="H39" s="9">
        <f t="shared" si="0"/>
        <v>1296</v>
      </c>
      <c r="I39" s="9">
        <f t="shared" si="1"/>
        <v>616284</v>
      </c>
      <c r="J39" s="9">
        <f t="shared" si="2"/>
        <v>14555.71958421923</v>
      </c>
      <c r="K39" s="10">
        <f t="shared" si="5"/>
        <v>1.3914032132054408</v>
      </c>
      <c r="L39" s="9">
        <v>0.76967547365533395</v>
      </c>
      <c r="M39" s="11">
        <f t="shared" si="6"/>
        <v>14558.880662906091</v>
      </c>
      <c r="N39" s="9">
        <f t="shared" si="7"/>
        <v>2560.1193370939091</v>
      </c>
      <c r="O39" s="9">
        <f t="shared" si="8"/>
        <v>6554211.0201621568</v>
      </c>
      <c r="P39" s="9">
        <f t="shared" si="9"/>
        <v>0.14954841620970319</v>
      </c>
    </row>
    <row r="40" spans="2:16">
      <c r="B40" s="12"/>
      <c r="C40" s="21">
        <v>2</v>
      </c>
      <c r="D40" s="21">
        <v>11706</v>
      </c>
      <c r="E40" s="9">
        <f t="shared" si="3"/>
        <v>17537.75</v>
      </c>
      <c r="F40" s="9">
        <f t="shared" si="4"/>
        <v>18686.375</v>
      </c>
      <c r="G40" s="9">
        <v>37</v>
      </c>
      <c r="H40" s="9">
        <f t="shared" si="0"/>
        <v>1369</v>
      </c>
      <c r="I40" s="9">
        <f t="shared" si="1"/>
        <v>433122</v>
      </c>
      <c r="J40" s="9">
        <f t="shared" si="2"/>
        <v>14363.084421720496</v>
      </c>
      <c r="K40" s="10">
        <f t="shared" si="5"/>
        <v>1.3010001508966718</v>
      </c>
      <c r="L40" s="9">
        <v>0.83845660559433277</v>
      </c>
      <c r="M40" s="11">
        <f t="shared" si="6"/>
        <v>14366.223878476987</v>
      </c>
      <c r="N40" s="9">
        <f t="shared" si="7"/>
        <v>2660.223878476987</v>
      </c>
      <c r="O40" s="9">
        <f t="shared" si="8"/>
        <v>7076791.0836191438</v>
      </c>
      <c r="P40" s="9">
        <f t="shared" si="9"/>
        <v>0.22725302225157928</v>
      </c>
    </row>
    <row r="41" spans="2:16">
      <c r="B41" s="12"/>
      <c r="C41" s="21">
        <v>3</v>
      </c>
      <c r="D41" s="21">
        <v>5765</v>
      </c>
      <c r="E41" s="9">
        <f t="shared" si="3"/>
        <v>13784</v>
      </c>
      <c r="F41" s="9">
        <f t="shared" si="4"/>
        <v>15660.875</v>
      </c>
      <c r="G41" s="9">
        <v>38</v>
      </c>
      <c r="H41" s="9">
        <f t="shared" si="0"/>
        <v>1444</v>
      </c>
      <c r="I41" s="9">
        <f t="shared" si="1"/>
        <v>219070</v>
      </c>
      <c r="J41" s="9">
        <f t="shared" si="2"/>
        <v>14170.449259221761</v>
      </c>
      <c r="K41" s="10">
        <f t="shared" si="5"/>
        <v>1.1051784395479423</v>
      </c>
      <c r="L41" s="9">
        <v>0.84846998675996721</v>
      </c>
      <c r="M41" s="11">
        <f t="shared" si="6"/>
        <v>14173.402907648069</v>
      </c>
      <c r="N41" s="9">
        <f t="shared" si="7"/>
        <v>8408.4029076480692</v>
      </c>
      <c r="O41" s="9">
        <f t="shared" si="8"/>
        <v>70701239.457344502</v>
      </c>
      <c r="P41" s="9">
        <f t="shared" si="9"/>
        <v>1.4585260897915124</v>
      </c>
    </row>
    <row r="42" spans="2:16">
      <c r="B42" s="12"/>
      <c r="C42" s="21">
        <v>4</v>
      </c>
      <c r="D42" s="21">
        <v>25</v>
      </c>
      <c r="E42" s="9">
        <f t="shared" si="3"/>
        <v>8653.75</v>
      </c>
      <c r="F42" s="9">
        <f t="shared" si="4"/>
        <v>11218.875</v>
      </c>
      <c r="G42" s="9">
        <v>39</v>
      </c>
      <c r="H42" s="9">
        <f t="shared" si="0"/>
        <v>1521</v>
      </c>
      <c r="I42" s="9">
        <f t="shared" si="1"/>
        <v>975</v>
      </c>
      <c r="J42" s="9">
        <f t="shared" si="2"/>
        <v>13977.814096723028</v>
      </c>
      <c r="K42" s="10">
        <f t="shared" si="5"/>
        <v>0.80262013233028784</v>
      </c>
      <c r="L42" s="9">
        <v>0.84573906462388515</v>
      </c>
      <c r="M42" s="11">
        <f t="shared" si="6"/>
        <v>13980.462455919982</v>
      </c>
      <c r="N42" s="9">
        <f t="shared" si="7"/>
        <v>13955.462455919982</v>
      </c>
      <c r="O42" s="9">
        <f t="shared" si="8"/>
        <v>194754932.35859218</v>
      </c>
      <c r="P42" s="9">
        <f t="shared" si="9"/>
        <v>558.21849823679929</v>
      </c>
    </row>
    <row r="43" spans="2:16">
      <c r="B43" s="12"/>
      <c r="C43" s="21">
        <v>5</v>
      </c>
      <c r="D43" s="21">
        <v>12</v>
      </c>
      <c r="E43" s="9">
        <f t="shared" si="3"/>
        <v>4377</v>
      </c>
      <c r="F43" s="9">
        <f t="shared" si="4"/>
        <v>6515.375</v>
      </c>
      <c r="G43" s="9">
        <v>40</v>
      </c>
      <c r="H43" s="9">
        <f t="shared" si="0"/>
        <v>1600</v>
      </c>
      <c r="I43" s="9">
        <f t="shared" si="1"/>
        <v>480</v>
      </c>
      <c r="J43" s="9">
        <f t="shared" si="2"/>
        <v>13785.178934224292</v>
      </c>
      <c r="K43" s="10">
        <f t="shared" si="5"/>
        <v>0.47263622990227278</v>
      </c>
      <c r="L43" s="9">
        <v>0.97907792566352314</v>
      </c>
      <c r="M43" s="11">
        <f t="shared" si="6"/>
        <v>13787.630648379858</v>
      </c>
      <c r="N43" s="9">
        <f t="shared" si="7"/>
        <v>13775.630648379858</v>
      </c>
      <c r="O43" s="9">
        <f t="shared" si="8"/>
        <v>189767999.76058248</v>
      </c>
      <c r="P43" s="9">
        <f t="shared" si="9"/>
        <v>1147.9692206983216</v>
      </c>
    </row>
    <row r="44" spans="2:16">
      <c r="B44" s="12"/>
      <c r="C44" s="21">
        <v>6</v>
      </c>
      <c r="D44" s="21">
        <v>97</v>
      </c>
      <c r="E44" s="9">
        <f t="shared" si="3"/>
        <v>1474.75</v>
      </c>
      <c r="F44" s="9">
        <f t="shared" si="4"/>
        <v>2925.875</v>
      </c>
      <c r="G44" s="9">
        <v>41</v>
      </c>
      <c r="H44" s="9">
        <f t="shared" si="0"/>
        <v>1681</v>
      </c>
      <c r="I44" s="9">
        <f t="shared" si="1"/>
        <v>3977</v>
      </c>
      <c r="J44" s="9">
        <f t="shared" si="2"/>
        <v>13592.543771725559</v>
      </c>
      <c r="K44" s="10">
        <f t="shared" si="5"/>
        <v>0.21525588213195529</v>
      </c>
      <c r="L44" s="9">
        <v>1.1651193499417385</v>
      </c>
      <c r="M44" s="11">
        <f t="shared" si="6"/>
        <v>13594.924146957634</v>
      </c>
      <c r="N44" s="9">
        <f t="shared" si="7"/>
        <v>13497.924146957634</v>
      </c>
      <c r="O44" s="9">
        <f t="shared" si="8"/>
        <v>182193956.27702197</v>
      </c>
      <c r="P44" s="9">
        <f t="shared" si="9"/>
        <v>139.15385718513025</v>
      </c>
    </row>
    <row r="45" spans="2:16">
      <c r="B45" s="12"/>
      <c r="C45" s="21">
        <v>7</v>
      </c>
      <c r="D45" s="21">
        <v>76</v>
      </c>
      <c r="E45" s="9">
        <f t="shared" si="3"/>
        <v>52.5</v>
      </c>
      <c r="F45" s="9">
        <f t="shared" si="4"/>
        <v>763.625</v>
      </c>
      <c r="G45" s="9">
        <v>42</v>
      </c>
      <c r="H45" s="9">
        <f t="shared" si="0"/>
        <v>1764</v>
      </c>
      <c r="I45" s="9">
        <f t="shared" si="1"/>
        <v>3192</v>
      </c>
      <c r="J45" s="9">
        <f t="shared" si="2"/>
        <v>13399.908609226823</v>
      </c>
      <c r="K45" s="10">
        <f t="shared" si="5"/>
        <v>5.6987328963884726E-2</v>
      </c>
      <c r="L45" s="9">
        <v>1.2981830017738645</v>
      </c>
      <c r="M45" s="11">
        <f t="shared" si="6"/>
        <v>13402.263779557561</v>
      </c>
      <c r="N45" s="9">
        <f t="shared" si="7"/>
        <v>13326.263779557561</v>
      </c>
      <c r="O45" s="9">
        <f t="shared" si="8"/>
        <v>177589306.32234776</v>
      </c>
      <c r="P45" s="9">
        <f t="shared" si="9"/>
        <v>175.34557604681001</v>
      </c>
    </row>
    <row r="46" spans="2:16">
      <c r="B46" s="12"/>
      <c r="C46" s="21">
        <v>8</v>
      </c>
      <c r="D46" s="21">
        <v>24</v>
      </c>
      <c r="E46" s="9">
        <f t="shared" si="3"/>
        <v>52.25</v>
      </c>
      <c r="F46" s="9">
        <f t="shared" si="4"/>
        <v>52.375</v>
      </c>
      <c r="G46" s="9">
        <v>43</v>
      </c>
      <c r="H46" s="9">
        <f t="shared" si="0"/>
        <v>1849</v>
      </c>
      <c r="I46" s="9">
        <f t="shared" si="1"/>
        <v>1032</v>
      </c>
      <c r="J46" s="9">
        <f t="shared" si="2"/>
        <v>13207.27344672809</v>
      </c>
      <c r="K46" s="10">
        <f t="shared" si="5"/>
        <v>3.9656179007163013E-3</v>
      </c>
      <c r="L46" s="9">
        <v>1.0791799824113089</v>
      </c>
      <c r="M46" s="11">
        <f t="shared" si="6"/>
        <v>13209.356592328402</v>
      </c>
      <c r="N46" s="9">
        <f t="shared" si="7"/>
        <v>13185.356592328402</v>
      </c>
      <c r="O46" s="9">
        <f t="shared" si="8"/>
        <v>173853628.46685806</v>
      </c>
      <c r="P46" s="9">
        <f t="shared" si="9"/>
        <v>549.38985801368347</v>
      </c>
    </row>
    <row r="47" spans="2:16">
      <c r="B47" s="12"/>
      <c r="C47" s="21">
        <v>9</v>
      </c>
      <c r="D47" s="21">
        <v>20</v>
      </c>
      <c r="E47" s="9">
        <f t="shared" si="3"/>
        <v>54.25</v>
      </c>
      <c r="F47" s="9">
        <f t="shared" si="4"/>
        <v>53.25</v>
      </c>
      <c r="G47" s="9">
        <v>44</v>
      </c>
      <c r="H47" s="9">
        <f t="shared" si="0"/>
        <v>1936</v>
      </c>
      <c r="I47" s="9">
        <f t="shared" si="1"/>
        <v>880</v>
      </c>
      <c r="J47" s="9">
        <f t="shared" si="2"/>
        <v>13014.638284229355</v>
      </c>
      <c r="K47" s="10">
        <f t="shared" si="5"/>
        <v>4.0915466751408934E-3</v>
      </c>
      <c r="L47" s="9">
        <v>1.0453398348568339</v>
      </c>
      <c r="M47" s="11">
        <f t="shared" si="6"/>
        <v>13016.687715610886</v>
      </c>
      <c r="N47" s="9">
        <f t="shared" si="7"/>
        <v>12996.687715610886</v>
      </c>
      <c r="O47" s="9">
        <f t="shared" si="8"/>
        <v>168913891.57711092</v>
      </c>
      <c r="P47" s="9">
        <f t="shared" si="9"/>
        <v>649.83438578054427</v>
      </c>
    </row>
    <row r="48" spans="2:16">
      <c r="B48" s="12"/>
      <c r="C48" s="21">
        <v>10</v>
      </c>
      <c r="D48" s="21">
        <v>37</v>
      </c>
      <c r="E48" s="9">
        <f t="shared" si="3"/>
        <v>39.25</v>
      </c>
      <c r="F48" s="9">
        <f t="shared" si="4"/>
        <v>46.75</v>
      </c>
      <c r="G48" s="9">
        <v>45</v>
      </c>
      <c r="H48" s="9">
        <f t="shared" si="0"/>
        <v>2025</v>
      </c>
      <c r="I48" s="9">
        <f t="shared" si="1"/>
        <v>1665</v>
      </c>
      <c r="J48" s="9">
        <f t="shared" si="2"/>
        <v>12822.00312173062</v>
      </c>
      <c r="K48" s="10">
        <f t="shared" si="5"/>
        <v>3.6460761673633118E-3</v>
      </c>
      <c r="L48" s="9">
        <v>1.1351744711705123</v>
      </c>
      <c r="M48" s="11">
        <f t="shared" si="6"/>
        <v>12824.141942277958</v>
      </c>
      <c r="N48" s="9">
        <f t="shared" si="7"/>
        <v>12787.141942277958</v>
      </c>
      <c r="O48" s="9">
        <f t="shared" si="8"/>
        <v>163510999.0519641</v>
      </c>
      <c r="P48" s="9">
        <f t="shared" si="9"/>
        <v>345.59843087237726</v>
      </c>
    </row>
    <row r="49" spans="2:16">
      <c r="B49" s="12"/>
      <c r="C49" s="21">
        <v>11</v>
      </c>
      <c r="D49" s="21">
        <v>69</v>
      </c>
      <c r="E49" s="9">
        <f t="shared" si="3"/>
        <v>37.5</v>
      </c>
      <c r="F49" s="9">
        <f t="shared" si="4"/>
        <v>38.375</v>
      </c>
      <c r="G49" s="9">
        <v>46</v>
      </c>
      <c r="H49" s="9">
        <f t="shared" si="0"/>
        <v>2116</v>
      </c>
      <c r="I49" s="9">
        <f t="shared" si="1"/>
        <v>3174</v>
      </c>
      <c r="J49" s="9">
        <f t="shared" si="2"/>
        <v>12629.367959231886</v>
      </c>
      <c r="K49" s="10">
        <f t="shared" si="5"/>
        <v>3.0385526911462287E-3</v>
      </c>
      <c r="L49" s="9">
        <v>1.1429120838894118</v>
      </c>
      <c r="M49" s="11">
        <f t="shared" si="6"/>
        <v>12631.513909868467</v>
      </c>
      <c r="N49" s="9">
        <f t="shared" si="7"/>
        <v>12562.513909868467</v>
      </c>
      <c r="O49" s="9">
        <f t="shared" si="8"/>
        <v>157816755.73563871</v>
      </c>
      <c r="P49" s="9">
        <f t="shared" si="9"/>
        <v>182.06541898360098</v>
      </c>
    </row>
    <row r="50" spans="2:16">
      <c r="B50" s="14"/>
      <c r="C50" s="21">
        <v>12</v>
      </c>
      <c r="D50" s="21">
        <v>85</v>
      </c>
      <c r="E50" s="9">
        <f t="shared" si="3"/>
        <v>52.75</v>
      </c>
      <c r="F50" s="9">
        <f t="shared" si="4"/>
        <v>45.125</v>
      </c>
      <c r="G50" s="9">
        <v>47</v>
      </c>
      <c r="H50" s="9">
        <f t="shared" si="0"/>
        <v>2209</v>
      </c>
      <c r="I50" s="9">
        <f t="shared" si="1"/>
        <v>3995</v>
      </c>
      <c r="J50" s="9">
        <f t="shared" si="2"/>
        <v>12436.732796733151</v>
      </c>
      <c r="K50" s="10">
        <f t="shared" si="5"/>
        <v>3.6283645180391201E-3</v>
      </c>
      <c r="L50" s="9">
        <v>0</v>
      </c>
      <c r="M50" s="11">
        <f t="shared" si="6"/>
        <v>12437.73642509767</v>
      </c>
      <c r="N50" s="9">
        <f t="shared" si="7"/>
        <v>12352.73642509767</v>
      </c>
      <c r="O50" s="9">
        <f t="shared" si="8"/>
        <v>152590097.18793476</v>
      </c>
      <c r="P50" s="9">
        <f t="shared" si="9"/>
        <v>145.326310883502</v>
      </c>
    </row>
    <row r="51" spans="2:16">
      <c r="B51" s="22">
        <v>2021</v>
      </c>
      <c r="C51" s="23">
        <v>1</v>
      </c>
      <c r="D51" s="23">
        <v>20</v>
      </c>
      <c r="E51" s="9">
        <f t="shared" si="3"/>
        <v>52.75</v>
      </c>
      <c r="F51" s="9">
        <f t="shared" si="4"/>
        <v>52.75</v>
      </c>
      <c r="G51" s="9">
        <v>48</v>
      </c>
      <c r="H51" s="9">
        <f t="shared" si="0"/>
        <v>2304</v>
      </c>
      <c r="I51" s="9">
        <f t="shared" si="1"/>
        <v>960</v>
      </c>
      <c r="J51" s="9">
        <f t="shared" si="2"/>
        <v>12244.097634234417</v>
      </c>
      <c r="K51" s="10">
        <f t="shared" si="5"/>
        <v>4.3081982499479053E-3</v>
      </c>
      <c r="L51" s="9">
        <v>0.76967547365533395</v>
      </c>
      <c r="M51" s="11">
        <f t="shared" si="6"/>
        <v>12245.871617906321</v>
      </c>
      <c r="N51" s="9">
        <f t="shared" si="7"/>
        <v>12225.871617906321</v>
      </c>
      <c r="O51" s="9">
        <f t="shared" si="8"/>
        <v>149471936.81752732</v>
      </c>
      <c r="P51" s="9">
        <f t="shared" si="9"/>
        <v>611.29358089531604</v>
      </c>
    </row>
    <row r="52" spans="2:16">
      <c r="B52" s="12"/>
      <c r="C52" s="23">
        <v>2</v>
      </c>
      <c r="D52" s="23">
        <v>69</v>
      </c>
      <c r="E52" s="9">
        <f t="shared" si="3"/>
        <v>60.75</v>
      </c>
      <c r="F52" s="9">
        <f t="shared" si="4"/>
        <v>56.75</v>
      </c>
      <c r="G52" s="9">
        <v>49</v>
      </c>
      <c r="H52" s="9">
        <f t="shared" si="0"/>
        <v>2401</v>
      </c>
      <c r="I52" s="9">
        <f t="shared" si="1"/>
        <v>3381</v>
      </c>
      <c r="J52" s="9">
        <f t="shared" si="2"/>
        <v>12051.462471735682</v>
      </c>
      <c r="K52" s="10">
        <f t="shared" si="5"/>
        <v>4.7089720548934106E-3</v>
      </c>
      <c r="L52" s="9">
        <v>0.83845660559433277</v>
      </c>
      <c r="M52" s="11">
        <f t="shared" si="6"/>
        <v>12053.305637313331</v>
      </c>
      <c r="N52" s="9">
        <f t="shared" si="7"/>
        <v>11984.305637313331</v>
      </c>
      <c r="O52" s="9">
        <f t="shared" si="8"/>
        <v>143623581.60854009</v>
      </c>
      <c r="P52" s="9">
        <f t="shared" si="9"/>
        <v>173.68558894657002</v>
      </c>
    </row>
    <row r="53" spans="2:16">
      <c r="B53" s="12"/>
      <c r="C53" s="23">
        <v>3</v>
      </c>
      <c r="D53" s="23">
        <v>52</v>
      </c>
      <c r="E53" s="9">
        <f t="shared" si="3"/>
        <v>56.5</v>
      </c>
      <c r="F53" s="9">
        <f t="shared" si="4"/>
        <v>58.625</v>
      </c>
      <c r="G53" s="9">
        <v>50</v>
      </c>
      <c r="H53" s="9">
        <f t="shared" si="0"/>
        <v>2500</v>
      </c>
      <c r="I53" s="9">
        <f t="shared" si="1"/>
        <v>2600</v>
      </c>
      <c r="J53" s="9">
        <f t="shared" si="2"/>
        <v>11858.827309236947</v>
      </c>
      <c r="K53" s="10">
        <f t="shared" si="5"/>
        <v>4.9435748131972934E-3</v>
      </c>
      <c r="L53" s="9">
        <v>0.84846998675996721</v>
      </c>
      <c r="M53" s="11">
        <f t="shared" si="6"/>
        <v>11860.680722798521</v>
      </c>
      <c r="N53" s="9">
        <f t="shared" si="7"/>
        <v>11808.680722798521</v>
      </c>
      <c r="O53" s="9">
        <f t="shared" si="8"/>
        <v>139444940.4129934</v>
      </c>
      <c r="P53" s="9">
        <f t="shared" si="9"/>
        <v>227.09001389997155</v>
      </c>
    </row>
    <row r="54" spans="2:16">
      <c r="B54" s="12"/>
      <c r="C54" s="23">
        <v>4</v>
      </c>
      <c r="D54" s="23">
        <v>106</v>
      </c>
      <c r="E54" s="9">
        <f t="shared" si="3"/>
        <v>61.75</v>
      </c>
      <c r="F54" s="9">
        <f t="shared" si="4"/>
        <v>59.125</v>
      </c>
      <c r="G54" s="9">
        <v>51</v>
      </c>
      <c r="H54" s="9">
        <f t="shared" si="0"/>
        <v>2601</v>
      </c>
      <c r="I54" s="9">
        <f t="shared" si="1"/>
        <v>5406</v>
      </c>
      <c r="J54" s="9">
        <f t="shared" si="2"/>
        <v>11666.192146738214</v>
      </c>
      <c r="K54" s="10">
        <f t="shared" si="5"/>
        <v>5.0680632768877317E-3</v>
      </c>
      <c r="L54" s="9">
        <v>0.84573906462388515</v>
      </c>
      <c r="M54" s="11">
        <f t="shared" si="6"/>
        <v>11668.042953866116</v>
      </c>
      <c r="N54" s="9">
        <f t="shared" si="7"/>
        <v>11562.042953866116</v>
      </c>
      <c r="O54" s="9">
        <f t="shared" si="8"/>
        <v>133680837.2670451</v>
      </c>
      <c r="P54" s="9">
        <f t="shared" si="9"/>
        <v>109.07587692326524</v>
      </c>
    </row>
    <row r="55" spans="2:16">
      <c r="B55" s="12"/>
      <c r="C55" s="23">
        <v>5</v>
      </c>
      <c r="D55" s="23">
        <v>160</v>
      </c>
      <c r="E55" s="9">
        <f t="shared" si="3"/>
        <v>96.75</v>
      </c>
      <c r="F55" s="9">
        <f t="shared" si="4"/>
        <v>79.25</v>
      </c>
      <c r="G55" s="9">
        <v>52</v>
      </c>
      <c r="H55" s="9">
        <f t="shared" si="0"/>
        <v>2704</v>
      </c>
      <c r="I55" s="9">
        <f t="shared" si="1"/>
        <v>8320</v>
      </c>
      <c r="J55" s="9">
        <f t="shared" si="2"/>
        <v>11473.55698423948</v>
      </c>
      <c r="K55" s="10">
        <f t="shared" si="5"/>
        <v>6.9071866822870065E-3</v>
      </c>
      <c r="L55" s="9">
        <v>0.97907792566352314</v>
      </c>
      <c r="M55" s="11">
        <f t="shared" si="6"/>
        <v>11475.542969351825</v>
      </c>
      <c r="N55" s="9">
        <f t="shared" si="7"/>
        <v>11315.542969351825</v>
      </c>
      <c r="O55" s="9">
        <f t="shared" si="8"/>
        <v>128041512.69124752</v>
      </c>
      <c r="P55" s="9">
        <f t="shared" si="9"/>
        <v>70.722143558448906</v>
      </c>
    </row>
    <row r="56" spans="2:16">
      <c r="B56" s="12"/>
      <c r="C56" s="23">
        <v>6</v>
      </c>
      <c r="D56" s="23">
        <v>181</v>
      </c>
      <c r="E56" s="9">
        <f t="shared" si="3"/>
        <v>124.75</v>
      </c>
      <c r="F56" s="9">
        <f t="shared" si="4"/>
        <v>110.75</v>
      </c>
      <c r="G56" s="9">
        <v>53</v>
      </c>
      <c r="H56" s="9">
        <f t="shared" si="0"/>
        <v>2809</v>
      </c>
      <c r="I56" s="9">
        <f t="shared" si="1"/>
        <v>9593</v>
      </c>
      <c r="J56" s="9">
        <f t="shared" si="2"/>
        <v>11280.921821740745</v>
      </c>
      <c r="K56" s="10">
        <f t="shared" si="5"/>
        <v>9.8174601109779075E-3</v>
      </c>
      <c r="L56" s="9">
        <v>1.1651193499417385</v>
      </c>
      <c r="M56" s="11">
        <f t="shared" si="6"/>
        <v>11283.096758550799</v>
      </c>
      <c r="N56" s="9">
        <f t="shared" si="7"/>
        <v>11102.096758550799</v>
      </c>
      <c r="O56" s="9">
        <f t="shared" si="8"/>
        <v>123256552.43622415</v>
      </c>
      <c r="P56" s="9">
        <f t="shared" si="9"/>
        <v>61.33755115221436</v>
      </c>
    </row>
    <row r="57" spans="2:16">
      <c r="B57" s="12"/>
      <c r="C57" s="23">
        <v>7</v>
      </c>
      <c r="D57" s="23">
        <v>52</v>
      </c>
      <c r="E57" s="9">
        <f t="shared" si="3"/>
        <v>124.75</v>
      </c>
      <c r="F57" s="9">
        <f t="shared" si="4"/>
        <v>124.75</v>
      </c>
      <c r="G57" s="9">
        <v>54</v>
      </c>
      <c r="H57" s="9">
        <f t="shared" si="0"/>
        <v>2916</v>
      </c>
      <c r="I57" s="9">
        <f t="shared" si="1"/>
        <v>2808</v>
      </c>
      <c r="J57" s="9">
        <f t="shared" si="2"/>
        <v>11088.286659242011</v>
      </c>
      <c r="K57" s="10">
        <f t="shared" si="5"/>
        <v>1.1250611012660078E-2</v>
      </c>
      <c r="L57" s="9">
        <v>1.2981830017738645</v>
      </c>
      <c r="M57" s="11">
        <f t="shared" si="6"/>
        <v>11090.596092854797</v>
      </c>
      <c r="N57" s="9">
        <f t="shared" si="7"/>
        <v>11038.596092854797</v>
      </c>
      <c r="O57" s="9">
        <f t="shared" si="8"/>
        <v>121850603.70118921</v>
      </c>
      <c r="P57" s="9">
        <f t="shared" si="9"/>
        <v>212.28069409336149</v>
      </c>
    </row>
    <row r="58" spans="2:16">
      <c r="B58" s="12"/>
      <c r="C58" s="23">
        <v>8</v>
      </c>
      <c r="D58" s="23">
        <v>10</v>
      </c>
      <c r="E58" s="9">
        <f t="shared" si="3"/>
        <v>100.75</v>
      </c>
      <c r="F58" s="9">
        <f t="shared" si="4"/>
        <v>112.75</v>
      </c>
      <c r="G58" s="9">
        <v>55</v>
      </c>
      <c r="H58" s="9">
        <f t="shared" si="0"/>
        <v>3025</v>
      </c>
      <c r="I58" s="9">
        <f t="shared" si="1"/>
        <v>550</v>
      </c>
      <c r="J58" s="9">
        <f t="shared" si="2"/>
        <v>10895.651496743276</v>
      </c>
      <c r="K58" s="10">
        <f t="shared" si="5"/>
        <v>1.0348165048570168E-2</v>
      </c>
      <c r="L58" s="9">
        <v>1.0791799824113089</v>
      </c>
      <c r="M58" s="11">
        <f t="shared" si="6"/>
        <v>10897.741024890736</v>
      </c>
      <c r="N58" s="9">
        <f t="shared" si="7"/>
        <v>10887.741024890736</v>
      </c>
      <c r="O58" s="9">
        <f t="shared" si="8"/>
        <v>118542904.62508878</v>
      </c>
      <c r="P58" s="9">
        <f t="shared" si="9"/>
        <v>1088.7741024890736</v>
      </c>
    </row>
    <row r="59" spans="2:16">
      <c r="B59" s="12"/>
      <c r="C59" s="23">
        <v>9</v>
      </c>
      <c r="D59" s="23">
        <v>2</v>
      </c>
      <c r="E59" s="9">
        <f t="shared" si="3"/>
        <v>61.25</v>
      </c>
      <c r="F59" s="9">
        <f t="shared" si="4"/>
        <v>81</v>
      </c>
      <c r="G59" s="9">
        <v>56</v>
      </c>
      <c r="H59" s="9">
        <f t="shared" si="0"/>
        <v>3136</v>
      </c>
      <c r="I59" s="9">
        <f t="shared" si="1"/>
        <v>112</v>
      </c>
      <c r="J59" s="9">
        <f t="shared" si="2"/>
        <v>10703.016334244541</v>
      </c>
      <c r="K59" s="10">
        <f t="shared" si="5"/>
        <v>7.5679600470045698E-3</v>
      </c>
      <c r="L59" s="9">
        <v>1.0453398348568339</v>
      </c>
      <c r="M59" s="11">
        <f t="shared" si="6"/>
        <v>10705.069242039444</v>
      </c>
      <c r="N59" s="9">
        <f t="shared" si="7"/>
        <v>10703.069242039444</v>
      </c>
      <c r="O59" s="9">
        <f t="shared" si="8"/>
        <v>114555691.19989081</v>
      </c>
      <c r="P59" s="9">
        <f t="shared" si="9"/>
        <v>5351.5346210197222</v>
      </c>
    </row>
    <row r="60" spans="2:16">
      <c r="B60" s="12"/>
      <c r="C60" s="23">
        <v>10</v>
      </c>
      <c r="D60" s="23">
        <v>37</v>
      </c>
      <c r="E60" s="9">
        <f t="shared" si="3"/>
        <v>25.25</v>
      </c>
      <c r="F60" s="9">
        <f t="shared" si="4"/>
        <v>43.25</v>
      </c>
      <c r="G60" s="9">
        <v>57</v>
      </c>
      <c r="H60" s="9">
        <f t="shared" si="0"/>
        <v>3249</v>
      </c>
      <c r="I60" s="9">
        <f t="shared" si="1"/>
        <v>2109</v>
      </c>
      <c r="J60" s="9">
        <f t="shared" si="2"/>
        <v>10510.381171745807</v>
      </c>
      <c r="K60" s="10">
        <f t="shared" si="5"/>
        <v>4.114979208962033E-3</v>
      </c>
      <c r="L60" s="9">
        <v>1.1351744711705123</v>
      </c>
      <c r="M60" s="11">
        <f t="shared" si="6"/>
        <v>10512.520461196185</v>
      </c>
      <c r="N60" s="9">
        <f t="shared" si="7"/>
        <v>10475.520461196185</v>
      </c>
      <c r="O60" s="9">
        <f t="shared" si="8"/>
        <v>109736528.93293995</v>
      </c>
      <c r="P60" s="9">
        <f t="shared" si="9"/>
        <v>283.12217462692394</v>
      </c>
    </row>
    <row r="61" spans="2:16">
      <c r="B61" s="12"/>
      <c r="C61" s="23">
        <v>11</v>
      </c>
      <c r="D61" s="23">
        <v>10</v>
      </c>
      <c r="E61" s="9">
        <f t="shared" si="3"/>
        <v>14.75</v>
      </c>
      <c r="F61" s="9">
        <f t="shared" si="4"/>
        <v>20</v>
      </c>
      <c r="G61" s="9">
        <v>58</v>
      </c>
      <c r="H61" s="9">
        <f t="shared" si="0"/>
        <v>3364</v>
      </c>
      <c r="I61" s="9">
        <f t="shared" si="1"/>
        <v>580</v>
      </c>
      <c r="J61" s="9">
        <f t="shared" si="2"/>
        <v>10317.746009247072</v>
      </c>
      <c r="K61" s="10">
        <f t="shared" si="5"/>
        <v>1.9384078637015684E-3</v>
      </c>
      <c r="L61" s="9">
        <v>1.1429120838894118</v>
      </c>
      <c r="M61" s="11">
        <f t="shared" si="6"/>
        <v>10319.890859738825</v>
      </c>
      <c r="N61" s="9">
        <f t="shared" si="7"/>
        <v>10309.890859738825</v>
      </c>
      <c r="O61" s="9">
        <f t="shared" si="8"/>
        <v>106293849.53972618</v>
      </c>
      <c r="P61" s="9">
        <f t="shared" si="9"/>
        <v>1030.9890859738825</v>
      </c>
    </row>
    <row r="62" spans="2:16">
      <c r="B62" s="14"/>
      <c r="C62" s="23">
        <v>12</v>
      </c>
      <c r="D62" s="23">
        <v>19</v>
      </c>
      <c r="E62" s="9">
        <f t="shared" si="3"/>
        <v>17</v>
      </c>
      <c r="F62" s="9">
        <f t="shared" si="4"/>
        <v>15.875</v>
      </c>
      <c r="G62" s="9">
        <v>59</v>
      </c>
      <c r="H62" s="9">
        <f t="shared" si="0"/>
        <v>3481</v>
      </c>
      <c r="I62" s="9">
        <f t="shared" si="1"/>
        <v>1121</v>
      </c>
      <c r="J62" s="9">
        <f t="shared" si="2"/>
        <v>10125.110846748337</v>
      </c>
      <c r="K62" s="10">
        <f t="shared" si="5"/>
        <v>1.5678840696443565E-3</v>
      </c>
      <c r="L62" s="9">
        <v>0</v>
      </c>
      <c r="M62" s="11">
        <f t="shared" si="6"/>
        <v>10126.112414632407</v>
      </c>
      <c r="N62" s="9">
        <f t="shared" si="7"/>
        <v>10107.112414632407</v>
      </c>
      <c r="O62" s="9">
        <f t="shared" si="8"/>
        <v>102153721.36201653</v>
      </c>
      <c r="P62" s="9">
        <f t="shared" si="9"/>
        <v>531.95328498065305</v>
      </c>
    </row>
    <row r="63" spans="2:16">
      <c r="B63" s="24">
        <v>2022</v>
      </c>
      <c r="C63" s="25">
        <v>1</v>
      </c>
      <c r="D63" s="25">
        <v>36</v>
      </c>
      <c r="E63" s="9">
        <f t="shared" si="3"/>
        <v>25.5</v>
      </c>
      <c r="F63" s="9">
        <f t="shared" si="4"/>
        <v>21.25</v>
      </c>
      <c r="G63" s="9">
        <v>60</v>
      </c>
      <c r="H63" s="9">
        <f t="shared" si="0"/>
        <v>3600</v>
      </c>
      <c r="I63" s="9">
        <f t="shared" si="1"/>
        <v>2160</v>
      </c>
      <c r="J63" s="9">
        <f t="shared" si="2"/>
        <v>9932.4756842496045</v>
      </c>
      <c r="K63" s="10">
        <f t="shared" si="5"/>
        <v>2.1394464658692422E-3</v>
      </c>
      <c r="L63" s="9">
        <v>0.76967547365533395</v>
      </c>
      <c r="M63" s="11">
        <f t="shared" si="6"/>
        <v>9934.2474991697254</v>
      </c>
      <c r="N63" s="9">
        <f t="shared" si="7"/>
        <v>9898.2474991697254</v>
      </c>
      <c r="O63" s="9">
        <f t="shared" si="8"/>
        <v>97975303.554819718</v>
      </c>
      <c r="P63" s="9">
        <f t="shared" si="9"/>
        <v>274.95131942138124</v>
      </c>
    </row>
    <row r="64" spans="2:16">
      <c r="B64" s="12"/>
      <c r="C64" s="25">
        <v>2</v>
      </c>
      <c r="D64" s="25">
        <v>49</v>
      </c>
      <c r="E64" s="9">
        <f t="shared" si="3"/>
        <v>28.5</v>
      </c>
      <c r="F64" s="9">
        <f t="shared" si="4"/>
        <v>27</v>
      </c>
      <c r="G64" s="9">
        <v>61</v>
      </c>
      <c r="H64" s="9">
        <f t="shared" si="0"/>
        <v>3721</v>
      </c>
      <c r="I64" s="9">
        <f t="shared" si="1"/>
        <v>2989</v>
      </c>
      <c r="J64" s="9">
        <f t="shared" si="2"/>
        <v>9739.8405217508698</v>
      </c>
      <c r="K64" s="10">
        <f t="shared" si="5"/>
        <v>2.77211931136901E-3</v>
      </c>
      <c r="L64" s="9">
        <v>0.83845660559433277</v>
      </c>
      <c r="M64" s="11">
        <f t="shared" si="6"/>
        <v>9741.6817504757746</v>
      </c>
      <c r="N64" s="9">
        <f t="shared" si="7"/>
        <v>9692.6817504757746</v>
      </c>
      <c r="O64" s="9">
        <f t="shared" si="8"/>
        <v>93948079.516006127</v>
      </c>
      <c r="P64" s="9">
        <f t="shared" si="9"/>
        <v>197.80983164236275</v>
      </c>
    </row>
    <row r="65" spans="2:16">
      <c r="B65" s="12"/>
      <c r="C65" s="25">
        <v>3</v>
      </c>
      <c r="D65" s="25">
        <v>57</v>
      </c>
      <c r="E65" s="9">
        <f t="shared" si="3"/>
        <v>40.25</v>
      </c>
      <c r="F65" s="9">
        <f t="shared" si="4"/>
        <v>34.375</v>
      </c>
      <c r="G65" s="9">
        <v>62</v>
      </c>
      <c r="H65" s="9">
        <f t="shared" si="0"/>
        <v>3844</v>
      </c>
      <c r="I65" s="9">
        <f t="shared" si="1"/>
        <v>3534</v>
      </c>
      <c r="J65" s="9">
        <f t="shared" si="2"/>
        <v>9547.2053592521352</v>
      </c>
      <c r="K65" s="10">
        <f t="shared" si="5"/>
        <v>3.6005300720474615E-3</v>
      </c>
      <c r="L65" s="9">
        <v>0.84846998675996721</v>
      </c>
      <c r="M65" s="11">
        <f t="shared" si="6"/>
        <v>9549.0574297689673</v>
      </c>
      <c r="N65" s="9">
        <f t="shared" si="7"/>
        <v>9492.0574297689673</v>
      </c>
      <c r="O65" s="9">
        <f t="shared" si="8"/>
        <v>90099154.250032246</v>
      </c>
      <c r="P65" s="9">
        <f t="shared" si="9"/>
        <v>166.52732332928014</v>
      </c>
    </row>
    <row r="66" spans="2:16">
      <c r="B66" s="12"/>
      <c r="C66" s="25">
        <v>4</v>
      </c>
      <c r="D66" s="25">
        <v>1468</v>
      </c>
      <c r="E66" s="9">
        <f t="shared" si="3"/>
        <v>402.5</v>
      </c>
      <c r="F66" s="9">
        <f t="shared" si="4"/>
        <v>221.375</v>
      </c>
      <c r="G66" s="9">
        <v>63</v>
      </c>
      <c r="H66" s="9">
        <f t="shared" si="0"/>
        <v>3969</v>
      </c>
      <c r="I66" s="9">
        <f t="shared" si="1"/>
        <v>92484</v>
      </c>
      <c r="J66" s="9">
        <f t="shared" si="2"/>
        <v>9354.5701967534005</v>
      </c>
      <c r="K66" s="10">
        <f t="shared" si="5"/>
        <v>2.3664903394153849E-2</v>
      </c>
      <c r="L66" s="9">
        <v>0.84573906462388515</v>
      </c>
      <c r="M66" s="11">
        <f t="shared" si="6"/>
        <v>9356.4396007214182</v>
      </c>
      <c r="N66" s="9">
        <f t="shared" si="7"/>
        <v>7888.4396007214182</v>
      </c>
      <c r="O66" s="9">
        <f t="shared" si="8"/>
        <v>62227479.334229887</v>
      </c>
      <c r="P66" s="9">
        <f t="shared" si="9"/>
        <v>5.3735964582570972</v>
      </c>
    </row>
    <row r="67" spans="2:16">
      <c r="B67" s="12"/>
      <c r="C67" s="25">
        <v>5</v>
      </c>
      <c r="D67" s="25">
        <v>4598</v>
      </c>
      <c r="E67" s="9">
        <f t="shared" si="3"/>
        <v>1543</v>
      </c>
      <c r="F67" s="9">
        <f t="shared" si="4"/>
        <v>972.75</v>
      </c>
      <c r="G67" s="9">
        <v>64</v>
      </c>
      <c r="H67" s="9">
        <f t="shared" si="0"/>
        <v>4096</v>
      </c>
      <c r="I67" s="9">
        <f t="shared" si="1"/>
        <v>294272</v>
      </c>
      <c r="J67" s="9">
        <f t="shared" si="2"/>
        <v>9161.9350342546659</v>
      </c>
      <c r="K67" s="10">
        <f t="shared" si="5"/>
        <v>0.10617298598637513</v>
      </c>
      <c r="L67" s="9">
        <v>0.97907792566352314</v>
      </c>
      <c r="M67" s="11">
        <f t="shared" si="6"/>
        <v>9164.0202851663162</v>
      </c>
      <c r="N67" s="9">
        <f t="shared" si="7"/>
        <v>4566.0202851663162</v>
      </c>
      <c r="O67" s="9">
        <f t="shared" si="8"/>
        <v>20848541.244550288</v>
      </c>
      <c r="P67" s="9">
        <f t="shared" si="9"/>
        <v>0.99304486410750681</v>
      </c>
    </row>
    <row r="68" spans="2:16">
      <c r="B68" s="12"/>
      <c r="C68" s="25">
        <v>6</v>
      </c>
      <c r="D68" s="25">
        <v>4722</v>
      </c>
      <c r="E68" s="9">
        <f t="shared" si="3"/>
        <v>2711.25</v>
      </c>
      <c r="F68" s="9">
        <f t="shared" si="4"/>
        <v>2127.125</v>
      </c>
      <c r="G68" s="9">
        <v>65</v>
      </c>
      <c r="H68" s="9">
        <f t="shared" si="0"/>
        <v>4225</v>
      </c>
      <c r="I68" s="9">
        <f t="shared" si="1"/>
        <v>306930</v>
      </c>
      <c r="J68" s="9">
        <f t="shared" si="2"/>
        <v>8969.2998717559312</v>
      </c>
      <c r="K68" s="10">
        <f t="shared" si="5"/>
        <v>0.23715619172219404</v>
      </c>
      <c r="L68" s="9">
        <v>1.1651193499417385</v>
      </c>
      <c r="M68" s="11">
        <f t="shared" si="6"/>
        <v>8971.7021472975957</v>
      </c>
      <c r="N68" s="9">
        <f t="shared" si="7"/>
        <v>4249.7021472975957</v>
      </c>
      <c r="O68" s="9">
        <f t="shared" si="8"/>
        <v>18059968.340745796</v>
      </c>
      <c r="P68" s="9">
        <f t="shared" si="9"/>
        <v>0.89997927727606852</v>
      </c>
    </row>
    <row r="69" spans="2:16">
      <c r="B69" s="12"/>
      <c r="C69" s="25">
        <v>7</v>
      </c>
      <c r="D69" s="25">
        <v>6087</v>
      </c>
      <c r="E69" s="9">
        <f t="shared" si="3"/>
        <v>4218.75</v>
      </c>
      <c r="F69" s="9">
        <f t="shared" si="4"/>
        <v>3465</v>
      </c>
      <c r="G69" s="9">
        <v>66</v>
      </c>
      <c r="H69" s="9">
        <f t="shared" si="0"/>
        <v>4356</v>
      </c>
      <c r="I69" s="9">
        <f t="shared" si="1"/>
        <v>401742</v>
      </c>
      <c r="J69" s="9">
        <f t="shared" si="2"/>
        <v>8776.6647092571966</v>
      </c>
      <c r="K69" s="10">
        <f t="shared" si="5"/>
        <v>0.39479689777203036</v>
      </c>
      <c r="L69" s="9">
        <v>1.2981830017738645</v>
      </c>
      <c r="M69" s="11">
        <f t="shared" si="6"/>
        <v>8779.3576891567427</v>
      </c>
      <c r="N69" s="9">
        <f t="shared" si="7"/>
        <v>2692.3576891567427</v>
      </c>
      <c r="O69" s="9">
        <f t="shared" si="8"/>
        <v>7248789.926361436</v>
      </c>
      <c r="P69" s="9">
        <f t="shared" si="9"/>
        <v>0.44231274669898846</v>
      </c>
    </row>
    <row r="70" spans="2:16">
      <c r="B70" s="12"/>
      <c r="C70" s="25">
        <v>8</v>
      </c>
      <c r="D70" s="25">
        <v>8386</v>
      </c>
      <c r="E70" s="9">
        <f t="shared" si="3"/>
        <v>5948.25</v>
      </c>
      <c r="F70" s="9">
        <f t="shared" si="4"/>
        <v>5083.5</v>
      </c>
      <c r="G70" s="9">
        <v>67</v>
      </c>
      <c r="H70" s="9">
        <f t="shared" si="0"/>
        <v>4489</v>
      </c>
      <c r="I70" s="9">
        <f t="shared" si="1"/>
        <v>561862</v>
      </c>
      <c r="J70" s="9">
        <f t="shared" si="2"/>
        <v>8584.0295467584619</v>
      </c>
      <c r="K70" s="10">
        <f t="shared" si="5"/>
        <v>0.59220439215748655</v>
      </c>
      <c r="L70" s="9">
        <v>1.0791799824113089</v>
      </c>
      <c r="M70" s="11">
        <f t="shared" si="6"/>
        <v>8586.7009311330312</v>
      </c>
      <c r="N70" s="9">
        <f t="shared" si="7"/>
        <v>200.70093113303119</v>
      </c>
      <c r="O70" s="9">
        <f t="shared" si="8"/>
        <v>40280.863757665727</v>
      </c>
      <c r="P70" s="9">
        <f t="shared" si="9"/>
        <v>2.393285608550336E-2</v>
      </c>
    </row>
    <row r="71" spans="2:16">
      <c r="B71" s="12"/>
      <c r="C71" s="25">
        <v>9</v>
      </c>
      <c r="D71" s="25">
        <v>9152</v>
      </c>
      <c r="E71" s="9">
        <f t="shared" si="3"/>
        <v>7086.75</v>
      </c>
      <c r="F71" s="9">
        <f t="shared" si="4"/>
        <v>6517.5</v>
      </c>
      <c r="G71" s="9">
        <v>68</v>
      </c>
      <c r="H71" s="9">
        <f t="shared" si="0"/>
        <v>4624</v>
      </c>
      <c r="I71" s="9">
        <f t="shared" si="1"/>
        <v>622336</v>
      </c>
      <c r="J71" s="9">
        <f t="shared" si="2"/>
        <v>8391.3943842597273</v>
      </c>
      <c r="K71" s="10">
        <f t="shared" si="5"/>
        <v>0.77668855753285648</v>
      </c>
      <c r="L71" s="9">
        <v>1.0453398348568339</v>
      </c>
      <c r="M71" s="11">
        <f t="shared" si="6"/>
        <v>8394.2164126521166</v>
      </c>
      <c r="N71" s="9">
        <f t="shared" si="7"/>
        <v>757.78358734788344</v>
      </c>
      <c r="O71" s="9">
        <f t="shared" si="8"/>
        <v>574235.96525382728</v>
      </c>
      <c r="P71" s="9">
        <f t="shared" si="9"/>
        <v>8.2799780086088667E-2</v>
      </c>
    </row>
    <row r="72" spans="2:16">
      <c r="B72" s="12"/>
      <c r="C72" s="25">
        <v>10</v>
      </c>
      <c r="D72" s="25">
        <v>9415</v>
      </c>
      <c r="E72" s="9">
        <f t="shared" si="3"/>
        <v>8260</v>
      </c>
      <c r="F72" s="9">
        <f t="shared" si="4"/>
        <v>7673.375</v>
      </c>
      <c r="G72" s="9">
        <v>69</v>
      </c>
      <c r="H72" s="9">
        <f t="shared" si="0"/>
        <v>4761</v>
      </c>
      <c r="I72" s="9">
        <f t="shared" si="1"/>
        <v>649635</v>
      </c>
      <c r="J72" s="9">
        <f t="shared" si="2"/>
        <v>8198.7592217609945</v>
      </c>
      <c r="K72" s="10">
        <f t="shared" si="5"/>
        <v>0.93591905707310818</v>
      </c>
      <c r="L72" s="9">
        <v>1.1351744711705123</v>
      </c>
      <c r="M72" s="11">
        <f t="shared" si="6"/>
        <v>8201.8303152892386</v>
      </c>
      <c r="N72" s="9">
        <f t="shared" si="7"/>
        <v>1213.1696847107614</v>
      </c>
      <c r="O72" s="9">
        <f t="shared" si="8"/>
        <v>1471780.6839012082</v>
      </c>
      <c r="P72" s="9">
        <f t="shared" si="9"/>
        <v>0.12885498509939047</v>
      </c>
    </row>
    <row r="73" spans="2:16">
      <c r="B73" s="12"/>
      <c r="C73" s="25">
        <v>11</v>
      </c>
      <c r="D73" s="25">
        <v>9644</v>
      </c>
      <c r="E73" s="9">
        <f t="shared" si="3"/>
        <v>9149.25</v>
      </c>
      <c r="F73" s="9">
        <f t="shared" si="4"/>
        <v>8704.625</v>
      </c>
      <c r="G73" s="9">
        <v>70</v>
      </c>
      <c r="H73" s="9">
        <f t="shared" si="0"/>
        <v>4900</v>
      </c>
      <c r="I73" s="9">
        <f t="shared" si="1"/>
        <v>675080</v>
      </c>
      <c r="J73" s="9">
        <f t="shared" si="2"/>
        <v>8006.1240592622598</v>
      </c>
      <c r="K73" s="10">
        <f t="shared" si="5"/>
        <v>1.0872458302628532</v>
      </c>
      <c r="L73" s="9">
        <v>1.1429120838894118</v>
      </c>
      <c r="M73" s="11">
        <f t="shared" si="6"/>
        <v>8009.354217176412</v>
      </c>
      <c r="N73" s="9">
        <f t="shared" si="7"/>
        <v>1634.645782823588</v>
      </c>
      <c r="O73" s="9">
        <f t="shared" si="8"/>
        <v>2672066.8353029406</v>
      </c>
      <c r="P73" s="9">
        <f t="shared" si="9"/>
        <v>0.16949873318369846</v>
      </c>
    </row>
    <row r="74" spans="2:16">
      <c r="B74" s="14"/>
      <c r="C74" s="25">
        <v>12</v>
      </c>
      <c r="D74" s="25">
        <v>14264</v>
      </c>
      <c r="E74" s="9">
        <f t="shared" si="3"/>
        <v>10618.75</v>
      </c>
      <c r="F74" s="9">
        <f t="shared" si="4"/>
        <v>9884</v>
      </c>
      <c r="G74" s="9">
        <v>71</v>
      </c>
      <c r="H74" s="9">
        <f t="shared" si="0"/>
        <v>5041</v>
      </c>
      <c r="I74" s="9">
        <f t="shared" si="1"/>
        <v>1012744</v>
      </c>
      <c r="J74" s="9">
        <f t="shared" si="2"/>
        <v>7813.4888967635252</v>
      </c>
      <c r="K74" s="10">
        <f t="shared" si="5"/>
        <v>1.2649918788640135</v>
      </c>
      <c r="L74" s="9">
        <v>0</v>
      </c>
      <c r="M74" s="11">
        <f t="shared" si="6"/>
        <v>7815.753888642389</v>
      </c>
      <c r="N74" s="9">
        <f t="shared" si="7"/>
        <v>6448.246111357611</v>
      </c>
      <c r="O74" s="9">
        <f t="shared" si="8"/>
        <v>41579877.912638552</v>
      </c>
      <c r="P74" s="9">
        <f t="shared" si="9"/>
        <v>0.45206436563079155</v>
      </c>
    </row>
    <row r="75" spans="2:16">
      <c r="B75" s="26">
        <v>2023</v>
      </c>
      <c r="C75" s="27">
        <v>1</v>
      </c>
      <c r="D75" s="28">
        <v>10777</v>
      </c>
      <c r="E75" s="9">
        <f t="shared" si="3"/>
        <v>11025</v>
      </c>
      <c r="F75" s="9">
        <f t="shared" si="4"/>
        <v>10821.875</v>
      </c>
      <c r="G75" s="9">
        <v>72</v>
      </c>
      <c r="H75" s="9">
        <f t="shared" si="0"/>
        <v>5184</v>
      </c>
      <c r="I75" s="9">
        <f t="shared" si="1"/>
        <v>775944</v>
      </c>
      <c r="J75" s="9">
        <f t="shared" si="2"/>
        <v>7620.8537342647905</v>
      </c>
      <c r="K75" s="10">
        <f t="shared" si="5"/>
        <v>1.420034470854993</v>
      </c>
      <c r="L75" s="9">
        <v>0.76967547365533395</v>
      </c>
      <c r="M75" s="11">
        <f t="shared" si="6"/>
        <v>7624.043444209301</v>
      </c>
      <c r="N75" s="9">
        <f t="shared" si="7"/>
        <v>3152.956555790699</v>
      </c>
      <c r="O75" s="9">
        <f t="shared" si="8"/>
        <v>9941135.0427035466</v>
      </c>
      <c r="P75" s="9">
        <f t="shared" si="9"/>
        <v>0.29256347367455682</v>
      </c>
    </row>
    <row r="76" spans="2:16">
      <c r="B76" s="12"/>
      <c r="C76" s="27">
        <v>2</v>
      </c>
      <c r="D76" s="28">
        <v>11882</v>
      </c>
      <c r="E76" s="9">
        <f t="shared" si="3"/>
        <v>11641.75</v>
      </c>
      <c r="F76" s="9">
        <f t="shared" si="4"/>
        <v>11333.375</v>
      </c>
      <c r="G76" s="9">
        <v>73</v>
      </c>
      <c r="H76" s="9">
        <f t="shared" si="0"/>
        <v>5329</v>
      </c>
      <c r="I76" s="9">
        <f t="shared" si="1"/>
        <v>867386</v>
      </c>
      <c r="J76" s="9">
        <f t="shared" si="2"/>
        <v>7428.2185717660559</v>
      </c>
      <c r="K76" s="10">
        <f t="shared" si="5"/>
        <v>1.5257191062036148</v>
      </c>
      <c r="L76" s="9">
        <v>0.83845660559433277</v>
      </c>
      <c r="M76" s="11">
        <f t="shared" si="6"/>
        <v>7431.5827474778544</v>
      </c>
      <c r="N76" s="9">
        <f t="shared" si="7"/>
        <v>4450.4172525221456</v>
      </c>
      <c r="O76" s="9">
        <f t="shared" si="8"/>
        <v>19806213.721546762</v>
      </c>
      <c r="P76" s="9">
        <f t="shared" si="9"/>
        <v>0.3745511910892228</v>
      </c>
    </row>
    <row r="77" spans="2:16">
      <c r="B77" s="12"/>
      <c r="C77" s="27">
        <v>3</v>
      </c>
      <c r="D77" s="28">
        <v>10606</v>
      </c>
      <c r="E77" s="9">
        <f t="shared" si="3"/>
        <v>11882.25</v>
      </c>
      <c r="F77" s="9">
        <f t="shared" si="4"/>
        <v>11762</v>
      </c>
      <c r="G77" s="9">
        <v>74</v>
      </c>
      <c r="H77" s="9">
        <f t="shared" si="0"/>
        <v>5476</v>
      </c>
      <c r="I77" s="9">
        <f t="shared" si="1"/>
        <v>784844</v>
      </c>
      <c r="J77" s="9">
        <f t="shared" si="2"/>
        <v>7235.5834092673213</v>
      </c>
      <c r="K77" s="10">
        <f t="shared" si="5"/>
        <v>1.6255772803247976</v>
      </c>
      <c r="L77" s="9">
        <v>0.84846998675996721</v>
      </c>
      <c r="M77" s="11">
        <f t="shared" si="6"/>
        <v>7239.0574565344068</v>
      </c>
      <c r="N77" s="9">
        <f t="shared" si="7"/>
        <v>3366.9425434655932</v>
      </c>
      <c r="O77" s="9">
        <f t="shared" si="8"/>
        <v>11336302.090998558</v>
      </c>
      <c r="P77" s="9">
        <f t="shared" si="9"/>
        <v>0.31745639670616566</v>
      </c>
    </row>
    <row r="78" spans="2:16">
      <c r="B78" s="12"/>
      <c r="C78" s="27">
        <v>4</v>
      </c>
      <c r="D78" s="28">
        <v>12361</v>
      </c>
      <c r="E78" s="9">
        <f t="shared" si="3"/>
        <v>11406.5</v>
      </c>
      <c r="F78" s="9">
        <f t="shared" si="4"/>
        <v>11644.375</v>
      </c>
      <c r="G78" s="9">
        <v>75</v>
      </c>
      <c r="H78" s="9">
        <f t="shared" si="0"/>
        <v>5625</v>
      </c>
      <c r="I78" s="9">
        <f t="shared" si="1"/>
        <v>927075</v>
      </c>
      <c r="J78" s="9">
        <f t="shared" si="2"/>
        <v>7042.9482467685866</v>
      </c>
      <c r="K78" s="10">
        <f t="shared" si="5"/>
        <v>1.6533381464704953</v>
      </c>
      <c r="L78" s="9">
        <v>0.84573906462388515</v>
      </c>
      <c r="M78" s="11">
        <f t="shared" si="6"/>
        <v>7046.4473239796807</v>
      </c>
      <c r="N78" s="9">
        <f t="shared" si="7"/>
        <v>5314.5526760203193</v>
      </c>
      <c r="O78" s="9">
        <f t="shared" si="8"/>
        <v>28244470.146194737</v>
      </c>
      <c r="P78" s="9">
        <f t="shared" si="9"/>
        <v>0.42994520475854053</v>
      </c>
    </row>
    <row r="79" spans="2:16">
      <c r="B79" s="12"/>
      <c r="C79" s="27">
        <v>5</v>
      </c>
      <c r="D79" s="28">
        <v>15734</v>
      </c>
      <c r="E79" s="9">
        <f t="shared" si="3"/>
        <v>12645.75</v>
      </c>
      <c r="F79" s="9">
        <f t="shared" si="4"/>
        <v>12026.125</v>
      </c>
      <c r="G79" s="9">
        <v>76</v>
      </c>
      <c r="H79" s="9">
        <f t="shared" si="0"/>
        <v>5776</v>
      </c>
      <c r="I79" s="9">
        <f t="shared" si="1"/>
        <v>1195784</v>
      </c>
      <c r="J79" s="9">
        <f t="shared" si="2"/>
        <v>6850.313084269852</v>
      </c>
      <c r="K79" s="10">
        <f t="shared" si="5"/>
        <v>1.7555584470460472</v>
      </c>
      <c r="L79" s="9">
        <v>0.97907792566352314</v>
      </c>
      <c r="M79" s="11">
        <f t="shared" si="6"/>
        <v>6854.0477206425621</v>
      </c>
      <c r="N79" s="9">
        <f t="shared" si="7"/>
        <v>8879.9522793574379</v>
      </c>
      <c r="O79" s="9">
        <f t="shared" si="8"/>
        <v>78853552.483665362</v>
      </c>
      <c r="P79" s="9">
        <f t="shared" si="9"/>
        <v>0.56437983216966048</v>
      </c>
    </row>
    <row r="80" spans="2:16">
      <c r="B80" s="12"/>
      <c r="C80" s="27">
        <v>6</v>
      </c>
      <c r="D80" s="28">
        <v>18025</v>
      </c>
      <c r="E80" s="9">
        <f t="shared" si="3"/>
        <v>14181.5</v>
      </c>
      <c r="F80" s="9">
        <f t="shared" si="4"/>
        <v>13413.625</v>
      </c>
      <c r="G80" s="9">
        <v>77</v>
      </c>
      <c r="H80" s="9">
        <f t="shared" si="0"/>
        <v>5929</v>
      </c>
      <c r="I80" s="9">
        <f t="shared" si="1"/>
        <v>1387925</v>
      </c>
      <c r="J80" s="9">
        <f t="shared" si="2"/>
        <v>6657.6779217711173</v>
      </c>
      <c r="K80" s="10">
        <f t="shared" si="5"/>
        <v>2.0147602749205422</v>
      </c>
      <c r="L80" s="9">
        <v>1.1651193499417385</v>
      </c>
      <c r="M80" s="11">
        <f t="shared" si="6"/>
        <v>6661.8578013959795</v>
      </c>
      <c r="N80" s="9">
        <f t="shared" si="7"/>
        <v>11363.14219860402</v>
      </c>
      <c r="O80" s="9">
        <f t="shared" si="8"/>
        <v>129121000.62569541</v>
      </c>
      <c r="P80" s="9">
        <f t="shared" si="9"/>
        <v>0.63041010810563225</v>
      </c>
    </row>
    <row r="81" spans="2:16">
      <c r="B81" s="12"/>
      <c r="C81" s="27">
        <v>7</v>
      </c>
      <c r="D81" s="28">
        <v>20303</v>
      </c>
      <c r="E81" s="9">
        <f t="shared" si="3"/>
        <v>16605.75</v>
      </c>
      <c r="F81" s="9">
        <f t="shared" si="4"/>
        <v>15393.625</v>
      </c>
      <c r="G81" s="9">
        <v>78</v>
      </c>
      <c r="H81" s="9">
        <f t="shared" si="0"/>
        <v>6084</v>
      </c>
      <c r="I81" s="9">
        <f t="shared" si="1"/>
        <v>1583634</v>
      </c>
      <c r="J81" s="9">
        <f t="shared" si="2"/>
        <v>6465.0427592723845</v>
      </c>
      <c r="K81" s="10">
        <f t="shared" si="5"/>
        <v>2.381055404145926</v>
      </c>
      <c r="L81" s="9">
        <v>1.2981830017738645</v>
      </c>
      <c r="M81" s="11">
        <f t="shared" si="6"/>
        <v>6469.7219976783044</v>
      </c>
      <c r="N81" s="9">
        <f t="shared" si="7"/>
        <v>13833.278002321695</v>
      </c>
      <c r="O81" s="9">
        <f t="shared" si="8"/>
        <v>191359580.28951728</v>
      </c>
      <c r="P81" s="9">
        <f t="shared" si="9"/>
        <v>0.68134157525103156</v>
      </c>
    </row>
    <row r="82" spans="2:16">
      <c r="B82" s="12"/>
      <c r="C82" s="27">
        <v>8</v>
      </c>
      <c r="D82" s="28">
        <v>25548</v>
      </c>
      <c r="E82" s="9">
        <f t="shared" si="3"/>
        <v>19902.5</v>
      </c>
      <c r="F82" s="9">
        <f t="shared" si="4"/>
        <v>18254.125</v>
      </c>
      <c r="G82" s="9">
        <v>79</v>
      </c>
      <c r="H82" s="9">
        <f t="shared" si="0"/>
        <v>6241</v>
      </c>
      <c r="I82" s="9">
        <f t="shared" si="1"/>
        <v>2018292</v>
      </c>
      <c r="J82" s="9">
        <f t="shared" si="2"/>
        <v>6272.4075967736499</v>
      </c>
      <c r="K82" s="10">
        <f t="shared" si="5"/>
        <v>2.910226211923697</v>
      </c>
      <c r="L82" s="9">
        <v>1.0791799824113089</v>
      </c>
      <c r="M82" s="11">
        <f t="shared" si="6"/>
        <v>6277.3970029679849</v>
      </c>
      <c r="N82" s="9">
        <f t="shared" si="7"/>
        <v>19270.602997032016</v>
      </c>
      <c r="O82" s="9">
        <f t="shared" si="8"/>
        <v>371356139.8692193</v>
      </c>
      <c r="P82" s="9">
        <f t="shared" si="9"/>
        <v>0.75429008129920216</v>
      </c>
    </row>
    <row r="83" spans="2:16">
      <c r="B83" s="12"/>
      <c r="C83" s="27">
        <v>9</v>
      </c>
      <c r="D83" s="28">
        <v>25593</v>
      </c>
      <c r="E83" s="9">
        <f t="shared" si="3"/>
        <v>22367.25</v>
      </c>
      <c r="F83" s="9">
        <f t="shared" si="4"/>
        <v>21134.875</v>
      </c>
      <c r="G83" s="9">
        <v>80</v>
      </c>
      <c r="H83" s="9">
        <f t="shared" si="0"/>
        <v>6400</v>
      </c>
      <c r="I83" s="9">
        <f t="shared" si="1"/>
        <v>2047440</v>
      </c>
      <c r="J83" s="9">
        <f t="shared" si="2"/>
        <v>6079.7724342749152</v>
      </c>
      <c r="K83" s="10">
        <f t="shared" si="5"/>
        <v>3.4762608680633265</v>
      </c>
      <c r="L83" s="9">
        <v>1.0453398348568339</v>
      </c>
      <c r="M83" s="11">
        <f t="shared" si="6"/>
        <v>6085.2940349778355</v>
      </c>
      <c r="N83" s="9">
        <f t="shared" si="7"/>
        <v>19507.705965022164</v>
      </c>
      <c r="O83" s="9">
        <f t="shared" si="8"/>
        <v>380550592.01776129</v>
      </c>
      <c r="P83" s="9">
        <f t="shared" si="9"/>
        <v>0.76222818602829534</v>
      </c>
    </row>
    <row r="84" spans="2:16">
      <c r="B84" s="12"/>
      <c r="C84" s="27">
        <v>10</v>
      </c>
      <c r="D84" s="28">
        <v>21996</v>
      </c>
      <c r="E84" s="9">
        <f t="shared" si="3"/>
        <v>23360</v>
      </c>
      <c r="F84" s="9">
        <f t="shared" si="4"/>
        <v>22863.625</v>
      </c>
      <c r="G84" s="9">
        <v>81</v>
      </c>
      <c r="H84" s="9">
        <f t="shared" si="0"/>
        <v>6561</v>
      </c>
      <c r="I84" s="9">
        <f t="shared" si="1"/>
        <v>1781676</v>
      </c>
      <c r="J84" s="9">
        <f t="shared" si="2"/>
        <v>5887.1372717761806</v>
      </c>
      <c r="K84" s="10">
        <f t="shared" si="5"/>
        <v>3.8836575307342756</v>
      </c>
      <c r="L84" s="9">
        <v>1.1351744711705123</v>
      </c>
      <c r="M84" s="11">
        <f t="shared" si="6"/>
        <v>5893.1561037780848</v>
      </c>
      <c r="N84" s="9">
        <f t="shared" si="7"/>
        <v>16102.843896221915</v>
      </c>
      <c r="O84" s="9">
        <f t="shared" si="8"/>
        <v>259301581.54609138</v>
      </c>
      <c r="P84" s="9">
        <f t="shared" si="9"/>
        <v>0.73208055538379324</v>
      </c>
    </row>
    <row r="85" spans="2:16">
      <c r="B85" s="12"/>
      <c r="C85" s="27">
        <v>11</v>
      </c>
      <c r="D85" s="28">
        <v>22389</v>
      </c>
      <c r="E85" s="9">
        <f t="shared" si="3"/>
        <v>23881.5</v>
      </c>
      <c r="F85" s="9">
        <f t="shared" si="4"/>
        <v>23620.75</v>
      </c>
      <c r="G85" s="9">
        <v>82</v>
      </c>
      <c r="H85" s="9">
        <f t="shared" si="0"/>
        <v>6724</v>
      </c>
      <c r="I85" s="9">
        <f t="shared" si="1"/>
        <v>1835898</v>
      </c>
      <c r="J85" s="9">
        <f t="shared" si="2"/>
        <v>5694.5021092774459</v>
      </c>
      <c r="K85" s="10">
        <f t="shared" si="5"/>
        <v>4.1479921416689312</v>
      </c>
      <c r="L85" s="9">
        <v>1.1429120838894118</v>
      </c>
      <c r="M85" s="11">
        <f t="shared" si="6"/>
        <v>5700.7930135030037</v>
      </c>
      <c r="N85" s="9">
        <f t="shared" si="7"/>
        <v>16688.206986496996</v>
      </c>
      <c r="O85" s="9">
        <f t="shared" si="8"/>
        <v>278496252.42416716</v>
      </c>
      <c r="P85" s="9">
        <f t="shared" si="9"/>
        <v>0.74537527296873451</v>
      </c>
    </row>
    <row r="86" spans="2:16">
      <c r="B86" s="14"/>
      <c r="C86" s="27">
        <v>12</v>
      </c>
      <c r="D86" s="28">
        <v>23244</v>
      </c>
      <c r="E86" s="9">
        <f t="shared" si="3"/>
        <v>23305.5</v>
      </c>
      <c r="F86" s="9">
        <f t="shared" si="4"/>
        <v>23593.5</v>
      </c>
      <c r="G86" s="9">
        <v>83</v>
      </c>
      <c r="H86" s="9">
        <f t="shared" si="0"/>
        <v>6889</v>
      </c>
      <c r="I86" s="9">
        <f t="shared" si="1"/>
        <v>1929252</v>
      </c>
      <c r="J86" s="9">
        <f t="shared" si="2"/>
        <v>5501.8669467787113</v>
      </c>
      <c r="K86" s="10">
        <f t="shared" si="5"/>
        <v>4.2882716409224981</v>
      </c>
      <c r="L86" s="9">
        <v>0</v>
      </c>
      <c r="M86" s="11">
        <f t="shared" si="6"/>
        <v>5507.1552184196335</v>
      </c>
      <c r="N86" s="9">
        <f t="shared" si="7"/>
        <v>17736.844781580367</v>
      </c>
      <c r="O86" s="9">
        <f t="shared" si="8"/>
        <v>314595662.80587471</v>
      </c>
      <c r="P86" s="9">
        <f t="shared" si="9"/>
        <v>0.76307196616676853</v>
      </c>
    </row>
    <row r="87" spans="2:16">
      <c r="K87" s="29"/>
      <c r="O87" s="35">
        <f t="shared" ref="O87:P87" si="10">SUM(O3:O86)</f>
        <v>7335956736.9792547</v>
      </c>
      <c r="P87" s="35">
        <f t="shared" si="10"/>
        <v>14308.981367658742</v>
      </c>
    </row>
    <row r="88" spans="2:16">
      <c r="B88" s="36" t="s">
        <v>19</v>
      </c>
      <c r="C88" s="33"/>
      <c r="D88" s="9">
        <f>SUM(D3:D86)</f>
        <v>1133683</v>
      </c>
      <c r="E88" s="9">
        <f>SUM(E6:E86)</f>
        <v>1076637.25</v>
      </c>
      <c r="F88" s="9">
        <f>SUM(F7:F86)</f>
        <v>1056661.75</v>
      </c>
      <c r="G88" s="9">
        <f t="shared" ref="G88:I88" si="11">SUM(G3:G86)</f>
        <v>3486</v>
      </c>
      <c r="H88" s="9">
        <f t="shared" si="11"/>
        <v>194054</v>
      </c>
      <c r="I88" s="9">
        <f t="shared" si="11"/>
        <v>37534557</v>
      </c>
      <c r="K88" s="29"/>
    </row>
    <row r="89" spans="2:16">
      <c r="K89" s="29"/>
      <c r="O89" s="37" t="s">
        <v>20</v>
      </c>
      <c r="P89" s="37">
        <f>O87/80</f>
        <v>91699459.212240681</v>
      </c>
    </row>
    <row r="90" spans="2:16">
      <c r="K90" s="29"/>
      <c r="O90" s="12"/>
      <c r="P90" s="12"/>
    </row>
    <row r="91" spans="2:16">
      <c r="K91" s="29"/>
      <c r="O91" s="14"/>
      <c r="P91" s="14"/>
    </row>
    <row r="92" spans="2:16">
      <c r="K92" s="29"/>
      <c r="O92" s="38"/>
      <c r="P92" s="38"/>
    </row>
    <row r="93" spans="2:16">
      <c r="K93" s="29"/>
      <c r="O93" s="37" t="s">
        <v>21</v>
      </c>
      <c r="P93" s="37">
        <f>P87*100/80</f>
        <v>17886.226709573428</v>
      </c>
    </row>
    <row r="94" spans="2:16">
      <c r="K94" s="29"/>
      <c r="O94" s="12"/>
      <c r="P94" s="12"/>
    </row>
    <row r="95" spans="2:16">
      <c r="B95" s="9" t="s">
        <v>22</v>
      </c>
      <c r="C95" s="9">
        <f>D88*H88-G88*I88</f>
        <v>89150255180</v>
      </c>
      <c r="K95" s="29"/>
      <c r="O95" s="14"/>
      <c r="P95" s="14"/>
    </row>
    <row r="96" spans="2:16">
      <c r="B96" s="9"/>
      <c r="C96" s="9">
        <f>84*H88-(G88)^2</f>
        <v>4148340</v>
      </c>
      <c r="K96" s="29"/>
    </row>
    <row r="97" spans="2:25">
      <c r="B97" s="9" t="s">
        <v>23</v>
      </c>
      <c r="C97" s="9">
        <f>C95/C96</f>
        <v>21490.58543417367</v>
      </c>
      <c r="K97" s="29"/>
    </row>
    <row r="98" spans="2:25">
      <c r="K98" s="29"/>
    </row>
    <row r="99" spans="2:25">
      <c r="B99" s="9" t="s">
        <v>24</v>
      </c>
      <c r="C99" s="9">
        <f>84*I88-G88*D88</f>
        <v>-799116150</v>
      </c>
      <c r="K99" s="29"/>
    </row>
    <row r="100" spans="2:25">
      <c r="B100" s="9"/>
      <c r="C100" s="9">
        <f>84*H88-(G88)^2</f>
        <v>4148340</v>
      </c>
      <c r="K100" s="29"/>
    </row>
    <row r="101" spans="2:25">
      <c r="B101" s="9" t="s">
        <v>25</v>
      </c>
      <c r="C101" s="11">
        <f>C99/C100</f>
        <v>-192.63516249873445</v>
      </c>
      <c r="K101" s="29"/>
    </row>
    <row r="102" spans="2:25">
      <c r="K102" s="29"/>
    </row>
    <row r="103" spans="2:25">
      <c r="K103" s="29"/>
      <c r="W103" s="10" t="s">
        <v>26</v>
      </c>
      <c r="X103" s="9" t="s">
        <v>27</v>
      </c>
      <c r="Y103" s="9" t="s">
        <v>10</v>
      </c>
    </row>
    <row r="104" spans="2:25">
      <c r="B104" s="7">
        <v>2017</v>
      </c>
      <c r="C104" s="8">
        <v>1</v>
      </c>
      <c r="D104" s="8">
        <v>17279</v>
      </c>
      <c r="E104" s="15">
        <v>2018</v>
      </c>
      <c r="F104" s="16">
        <v>1</v>
      </c>
      <c r="G104" s="16">
        <v>21532</v>
      </c>
      <c r="H104" s="17">
        <v>2019</v>
      </c>
      <c r="I104" s="18">
        <v>1</v>
      </c>
      <c r="J104" s="18">
        <v>13792</v>
      </c>
      <c r="K104" s="20">
        <v>2020</v>
      </c>
      <c r="L104" s="21">
        <v>1</v>
      </c>
      <c r="M104" s="21">
        <v>17119</v>
      </c>
      <c r="N104" s="22">
        <v>2021</v>
      </c>
      <c r="O104" s="23">
        <v>1</v>
      </c>
      <c r="P104" s="23">
        <v>20</v>
      </c>
      <c r="Q104" s="24">
        <v>2022</v>
      </c>
      <c r="R104" s="25">
        <v>1</v>
      </c>
      <c r="S104" s="25">
        <v>36</v>
      </c>
      <c r="T104" s="26">
        <v>2023</v>
      </c>
      <c r="U104" s="27">
        <v>1</v>
      </c>
      <c r="V104" s="28">
        <v>10777</v>
      </c>
      <c r="W104" s="9">
        <f t="shared" ref="W104:W115" si="12">D104+G104+J104+M104+P104+S104+V104</f>
        <v>80555</v>
      </c>
      <c r="X104" s="9">
        <f t="shared" ref="X104:X115" si="13">W104/$W$116</f>
        <v>7.1056018304940627E-2</v>
      </c>
      <c r="Y104" s="9">
        <f t="shared" ref="Y104:Y115" si="14">X105*12</f>
        <v>0.76967547365533395</v>
      </c>
    </row>
    <row r="105" spans="2:25">
      <c r="B105" s="12"/>
      <c r="C105" s="8">
        <v>2</v>
      </c>
      <c r="D105" s="8">
        <v>11998</v>
      </c>
      <c r="E105" s="12"/>
      <c r="F105" s="16">
        <v>2</v>
      </c>
      <c r="G105" s="16">
        <v>19621</v>
      </c>
      <c r="H105" s="12"/>
      <c r="I105" s="18">
        <v>2</v>
      </c>
      <c r="J105" s="18">
        <v>17389</v>
      </c>
      <c r="K105" s="12"/>
      <c r="L105" s="21">
        <v>2</v>
      </c>
      <c r="M105" s="21">
        <v>11706</v>
      </c>
      <c r="N105" s="12"/>
      <c r="O105" s="23">
        <v>2</v>
      </c>
      <c r="P105" s="23">
        <v>69</v>
      </c>
      <c r="Q105" s="12"/>
      <c r="R105" s="25">
        <v>2</v>
      </c>
      <c r="S105" s="25">
        <v>49</v>
      </c>
      <c r="T105" s="12"/>
      <c r="U105" s="27">
        <v>2</v>
      </c>
      <c r="V105" s="28">
        <v>11882</v>
      </c>
      <c r="W105" s="9">
        <f t="shared" si="12"/>
        <v>72714</v>
      </c>
      <c r="X105" s="9">
        <f t="shared" si="13"/>
        <v>6.4139622804611163E-2</v>
      </c>
      <c r="Y105" s="9">
        <f t="shared" si="14"/>
        <v>0.83845660559433277</v>
      </c>
    </row>
    <row r="106" spans="2:25">
      <c r="B106" s="12"/>
      <c r="C106" s="8">
        <v>3</v>
      </c>
      <c r="D106" s="8">
        <v>15844</v>
      </c>
      <c r="E106" s="12"/>
      <c r="F106" s="16">
        <v>3</v>
      </c>
      <c r="G106" s="16">
        <v>26391</v>
      </c>
      <c r="H106" s="12"/>
      <c r="I106" s="18">
        <v>3</v>
      </c>
      <c r="J106" s="18">
        <v>20497</v>
      </c>
      <c r="K106" s="12"/>
      <c r="L106" s="21">
        <v>3</v>
      </c>
      <c r="M106" s="21">
        <v>5765</v>
      </c>
      <c r="N106" s="12"/>
      <c r="O106" s="23">
        <v>3</v>
      </c>
      <c r="P106" s="23">
        <v>52</v>
      </c>
      <c r="Q106" s="12"/>
      <c r="R106" s="25">
        <v>3</v>
      </c>
      <c r="S106" s="25">
        <v>57</v>
      </c>
      <c r="T106" s="12"/>
      <c r="U106" s="27">
        <v>3</v>
      </c>
      <c r="V106" s="28">
        <v>10606</v>
      </c>
      <c r="W106" s="9">
        <f t="shared" si="12"/>
        <v>79212</v>
      </c>
      <c r="X106" s="9">
        <f t="shared" si="13"/>
        <v>6.9871383799527731E-2</v>
      </c>
      <c r="Y106" s="9">
        <f t="shared" si="14"/>
        <v>0.84846998675996721</v>
      </c>
    </row>
    <row r="107" spans="2:25">
      <c r="B107" s="12"/>
      <c r="C107" s="8">
        <v>4</v>
      </c>
      <c r="D107" s="8">
        <v>21461</v>
      </c>
      <c r="E107" s="12"/>
      <c r="F107" s="16">
        <v>4</v>
      </c>
      <c r="G107" s="16">
        <v>26306</v>
      </c>
      <c r="H107" s="12"/>
      <c r="I107" s="18">
        <v>4</v>
      </c>
      <c r="J107" s="18">
        <v>18431</v>
      </c>
      <c r="K107" s="12"/>
      <c r="L107" s="21">
        <v>4</v>
      </c>
      <c r="M107" s="21">
        <v>25</v>
      </c>
      <c r="N107" s="12"/>
      <c r="O107" s="23">
        <v>4</v>
      </c>
      <c r="P107" s="23">
        <v>106</v>
      </c>
      <c r="Q107" s="12"/>
      <c r="R107" s="25">
        <v>4</v>
      </c>
      <c r="S107" s="25">
        <v>1468</v>
      </c>
      <c r="T107" s="12"/>
      <c r="U107" s="27">
        <v>4</v>
      </c>
      <c r="V107" s="28">
        <v>12361</v>
      </c>
      <c r="W107" s="9">
        <f t="shared" si="12"/>
        <v>80158</v>
      </c>
      <c r="X107" s="9">
        <f t="shared" si="13"/>
        <v>7.0705832229997267E-2</v>
      </c>
      <c r="Y107" s="9">
        <f t="shared" si="14"/>
        <v>0.84573906462388515</v>
      </c>
    </row>
    <row r="108" spans="2:25">
      <c r="B108" s="12"/>
      <c r="C108" s="8">
        <v>5</v>
      </c>
      <c r="D108" s="8">
        <v>20447</v>
      </c>
      <c r="E108" s="12"/>
      <c r="F108" s="16">
        <v>5</v>
      </c>
      <c r="G108" s="16">
        <v>24420</v>
      </c>
      <c r="H108" s="12"/>
      <c r="I108" s="18">
        <v>5</v>
      </c>
      <c r="J108" s="18">
        <v>14529</v>
      </c>
      <c r="K108" s="12"/>
      <c r="L108" s="21">
        <v>5</v>
      </c>
      <c r="M108" s="21">
        <v>12</v>
      </c>
      <c r="N108" s="12"/>
      <c r="O108" s="23">
        <v>5</v>
      </c>
      <c r="P108" s="23">
        <v>160</v>
      </c>
      <c r="Q108" s="12"/>
      <c r="R108" s="25">
        <v>5</v>
      </c>
      <c r="S108" s="25">
        <v>4598</v>
      </c>
      <c r="T108" s="12"/>
      <c r="U108" s="27">
        <v>5</v>
      </c>
      <c r="V108" s="28">
        <v>15734</v>
      </c>
      <c r="W108" s="9">
        <f t="shared" si="12"/>
        <v>79900</v>
      </c>
      <c r="X108" s="9">
        <f t="shared" si="13"/>
        <v>7.0478255385323763E-2</v>
      </c>
      <c r="Y108" s="9">
        <f t="shared" si="14"/>
        <v>0.97907792566352314</v>
      </c>
    </row>
    <row r="109" spans="2:25">
      <c r="B109" s="12"/>
      <c r="C109" s="8">
        <v>6</v>
      </c>
      <c r="D109" s="8">
        <v>19658</v>
      </c>
      <c r="E109" s="12"/>
      <c r="F109" s="16">
        <v>6</v>
      </c>
      <c r="G109" s="16">
        <v>27329</v>
      </c>
      <c r="H109" s="12"/>
      <c r="I109" s="18">
        <v>6</v>
      </c>
      <c r="J109" s="18">
        <v>22485</v>
      </c>
      <c r="K109" s="12"/>
      <c r="L109" s="21">
        <v>6</v>
      </c>
      <c r="M109" s="21">
        <v>97</v>
      </c>
      <c r="N109" s="12"/>
      <c r="O109" s="23">
        <v>6</v>
      </c>
      <c r="P109" s="23">
        <v>181</v>
      </c>
      <c r="Q109" s="12"/>
      <c r="R109" s="25">
        <v>6</v>
      </c>
      <c r="S109" s="25">
        <v>4722</v>
      </c>
      <c r="T109" s="12"/>
      <c r="U109" s="27">
        <v>6</v>
      </c>
      <c r="V109" s="28">
        <v>18025</v>
      </c>
      <c r="W109" s="9">
        <f t="shared" si="12"/>
        <v>92497</v>
      </c>
      <c r="X109" s="9">
        <f t="shared" si="13"/>
        <v>8.1589827138626933E-2</v>
      </c>
      <c r="Y109" s="9">
        <f t="shared" si="14"/>
        <v>1.1651193499417385</v>
      </c>
    </row>
    <row r="110" spans="2:25">
      <c r="B110" s="12"/>
      <c r="C110" s="8">
        <v>7</v>
      </c>
      <c r="D110" s="13">
        <v>25252</v>
      </c>
      <c r="E110" s="12"/>
      <c r="F110" s="16">
        <v>7</v>
      </c>
      <c r="G110" s="16">
        <v>33390</v>
      </c>
      <c r="H110" s="12"/>
      <c r="I110" s="18">
        <v>7</v>
      </c>
      <c r="J110" s="18">
        <v>24913</v>
      </c>
      <c r="K110" s="12"/>
      <c r="L110" s="21">
        <v>7</v>
      </c>
      <c r="M110" s="21">
        <v>76</v>
      </c>
      <c r="N110" s="12"/>
      <c r="O110" s="23">
        <v>7</v>
      </c>
      <c r="P110" s="23">
        <v>52</v>
      </c>
      <c r="Q110" s="12"/>
      <c r="R110" s="25">
        <v>7</v>
      </c>
      <c r="S110" s="25">
        <v>6087</v>
      </c>
      <c r="T110" s="12"/>
      <c r="U110" s="27">
        <v>7</v>
      </c>
      <c r="V110" s="28">
        <v>20303</v>
      </c>
      <c r="W110" s="9">
        <f t="shared" si="12"/>
        <v>110073</v>
      </c>
      <c r="X110" s="9">
        <f t="shared" si="13"/>
        <v>9.7093279161811541E-2</v>
      </c>
      <c r="Y110" s="9">
        <f t="shared" si="14"/>
        <v>1.2981830017738645</v>
      </c>
    </row>
    <row r="111" spans="2:25">
      <c r="B111" s="12"/>
      <c r="C111" s="8">
        <v>8</v>
      </c>
      <c r="D111" s="8">
        <v>25330</v>
      </c>
      <c r="E111" s="12"/>
      <c r="F111" s="16">
        <v>8</v>
      </c>
      <c r="G111" s="16">
        <v>34166</v>
      </c>
      <c r="H111" s="12"/>
      <c r="I111" s="18">
        <v>8</v>
      </c>
      <c r="J111" s="18">
        <v>29180</v>
      </c>
      <c r="K111" s="12"/>
      <c r="L111" s="21">
        <v>8</v>
      </c>
      <c r="M111" s="21">
        <v>24</v>
      </c>
      <c r="N111" s="12"/>
      <c r="O111" s="23">
        <v>8</v>
      </c>
      <c r="P111" s="23">
        <v>10</v>
      </c>
      <c r="Q111" s="12"/>
      <c r="R111" s="25">
        <v>8</v>
      </c>
      <c r="S111" s="25">
        <v>8386</v>
      </c>
      <c r="T111" s="12"/>
      <c r="U111" s="27">
        <v>8</v>
      </c>
      <c r="V111" s="28">
        <v>25548</v>
      </c>
      <c r="W111" s="9">
        <f t="shared" si="12"/>
        <v>122644</v>
      </c>
      <c r="X111" s="9">
        <f t="shared" si="13"/>
        <v>0.1081819168144887</v>
      </c>
      <c r="Y111" s="9">
        <f t="shared" si="14"/>
        <v>1.0791799824113089</v>
      </c>
    </row>
    <row r="112" spans="2:25">
      <c r="B112" s="12"/>
      <c r="C112" s="8">
        <v>9</v>
      </c>
      <c r="D112" s="8">
        <v>21890</v>
      </c>
      <c r="E112" s="12"/>
      <c r="F112" s="16">
        <v>9</v>
      </c>
      <c r="G112" s="16">
        <v>24835</v>
      </c>
      <c r="H112" s="12"/>
      <c r="I112" s="18">
        <v>9</v>
      </c>
      <c r="J112" s="19">
        <v>20462</v>
      </c>
      <c r="K112" s="12"/>
      <c r="L112" s="21">
        <v>9</v>
      </c>
      <c r="M112" s="21">
        <v>20</v>
      </c>
      <c r="N112" s="12"/>
      <c r="O112" s="23">
        <v>9</v>
      </c>
      <c r="P112" s="23">
        <v>2</v>
      </c>
      <c r="Q112" s="12"/>
      <c r="R112" s="25">
        <v>9</v>
      </c>
      <c r="S112" s="25">
        <v>9152</v>
      </c>
      <c r="T112" s="12"/>
      <c r="U112" s="27">
        <v>9</v>
      </c>
      <c r="V112" s="28">
        <v>25593</v>
      </c>
      <c r="W112" s="9">
        <f t="shared" si="12"/>
        <v>101954</v>
      </c>
      <c r="X112" s="9">
        <f t="shared" si="13"/>
        <v>8.9931665200942409E-2</v>
      </c>
      <c r="Y112" s="9">
        <f t="shared" si="14"/>
        <v>1.0453398348568339</v>
      </c>
    </row>
    <row r="113" spans="2:25">
      <c r="B113" s="12"/>
      <c r="C113" s="8">
        <v>10</v>
      </c>
      <c r="D113" s="8">
        <v>20439</v>
      </c>
      <c r="E113" s="12"/>
      <c r="F113" s="16">
        <v>10</v>
      </c>
      <c r="G113" s="16">
        <v>25938</v>
      </c>
      <c r="H113" s="12"/>
      <c r="I113" s="18">
        <v>10</v>
      </c>
      <c r="J113" s="18">
        <v>20895</v>
      </c>
      <c r="K113" s="12"/>
      <c r="L113" s="21">
        <v>10</v>
      </c>
      <c r="M113" s="21">
        <v>37</v>
      </c>
      <c r="N113" s="12"/>
      <c r="O113" s="23">
        <v>10</v>
      </c>
      <c r="P113" s="23">
        <v>37</v>
      </c>
      <c r="Q113" s="12"/>
      <c r="R113" s="25">
        <v>10</v>
      </c>
      <c r="S113" s="25">
        <v>9415</v>
      </c>
      <c r="T113" s="12"/>
      <c r="U113" s="27">
        <v>10</v>
      </c>
      <c r="V113" s="28">
        <v>21996</v>
      </c>
      <c r="W113" s="9">
        <f t="shared" si="12"/>
        <v>98757</v>
      </c>
      <c r="X113" s="9">
        <f t="shared" si="13"/>
        <v>8.7111652904736159E-2</v>
      </c>
      <c r="Y113" s="9">
        <f t="shared" si="14"/>
        <v>1.1351744711705123</v>
      </c>
    </row>
    <row r="114" spans="2:25">
      <c r="B114" s="12"/>
      <c r="C114" s="8">
        <v>11</v>
      </c>
      <c r="D114" s="8">
        <v>24360</v>
      </c>
      <c r="E114" s="12"/>
      <c r="F114" s="16">
        <v>11</v>
      </c>
      <c r="G114" s="16">
        <v>29992</v>
      </c>
      <c r="H114" s="12"/>
      <c r="I114" s="18">
        <v>11</v>
      </c>
      <c r="J114" s="18">
        <v>20780</v>
      </c>
      <c r="K114" s="12"/>
      <c r="L114" s="21">
        <v>11</v>
      </c>
      <c r="M114" s="21">
        <v>69</v>
      </c>
      <c r="N114" s="12"/>
      <c r="O114" s="23">
        <v>11</v>
      </c>
      <c r="P114" s="23">
        <v>10</v>
      </c>
      <c r="Q114" s="12"/>
      <c r="R114" s="25">
        <v>11</v>
      </c>
      <c r="S114" s="25">
        <v>9644</v>
      </c>
      <c r="T114" s="12"/>
      <c r="U114" s="27">
        <v>11</v>
      </c>
      <c r="V114" s="28">
        <v>22389</v>
      </c>
      <c r="W114" s="9">
        <f t="shared" si="12"/>
        <v>107244</v>
      </c>
      <c r="X114" s="9">
        <f t="shared" si="13"/>
        <v>9.4597872597542695E-2</v>
      </c>
      <c r="Y114" s="9">
        <f t="shared" si="14"/>
        <v>1.1429120838894118</v>
      </c>
    </row>
    <row r="115" spans="2:25">
      <c r="B115" s="14"/>
      <c r="C115" s="8">
        <v>12</v>
      </c>
      <c r="D115" s="8">
        <v>23208</v>
      </c>
      <c r="E115" s="14"/>
      <c r="F115" s="16">
        <v>12</v>
      </c>
      <c r="G115" s="16">
        <v>26609</v>
      </c>
      <c r="H115" s="14"/>
      <c r="I115" s="18">
        <v>12</v>
      </c>
      <c r="J115" s="18">
        <v>20546</v>
      </c>
      <c r="K115" s="14"/>
      <c r="L115" s="21">
        <v>12</v>
      </c>
      <c r="M115" s="21">
        <v>85</v>
      </c>
      <c r="N115" s="14"/>
      <c r="O115" s="23">
        <v>12</v>
      </c>
      <c r="P115" s="23">
        <v>19</v>
      </c>
      <c r="Q115" s="14"/>
      <c r="R115" s="25">
        <v>12</v>
      </c>
      <c r="S115" s="25">
        <v>14264</v>
      </c>
      <c r="T115" s="14"/>
      <c r="U115" s="27">
        <v>12</v>
      </c>
      <c r="V115" s="28">
        <v>23244</v>
      </c>
      <c r="W115" s="9">
        <f t="shared" si="12"/>
        <v>107975</v>
      </c>
      <c r="X115" s="9">
        <f t="shared" si="13"/>
        <v>9.5242673657450982E-2</v>
      </c>
      <c r="Y115" s="9">
        <f t="shared" si="14"/>
        <v>0</v>
      </c>
    </row>
    <row r="116" spans="2:25">
      <c r="K116" s="29"/>
      <c r="W116" s="34">
        <f>SUM(W104:W115)</f>
        <v>1133683</v>
      </c>
      <c r="X116" s="9"/>
      <c r="Y116" s="9"/>
    </row>
    <row r="117" spans="2:25">
      <c r="K117" s="29"/>
    </row>
    <row r="118" spans="2:25">
      <c r="K118" s="29"/>
    </row>
    <row r="119" spans="2:25">
      <c r="K119" s="29"/>
    </row>
    <row r="120" spans="2:25">
      <c r="K120" s="29"/>
    </row>
    <row r="121" spans="2:25">
      <c r="K121" s="29"/>
    </row>
    <row r="122" spans="2:25">
      <c r="K122" s="29"/>
    </row>
    <row r="123" spans="2:25">
      <c r="K123" s="29"/>
    </row>
    <row r="124" spans="2:25">
      <c r="K124" s="29"/>
    </row>
    <row r="125" spans="2:25">
      <c r="K125" s="29"/>
    </row>
    <row r="126" spans="2:25">
      <c r="K126" s="29"/>
    </row>
    <row r="127" spans="2:25">
      <c r="K127" s="29"/>
    </row>
    <row r="128" spans="2:25">
      <c r="K128" s="29"/>
    </row>
    <row r="129" spans="11:11">
      <c r="K129" s="29"/>
    </row>
    <row r="130" spans="11:11">
      <c r="K130" s="29"/>
    </row>
    <row r="131" spans="11:11">
      <c r="K131" s="29"/>
    </row>
    <row r="132" spans="11:11">
      <c r="K132" s="29"/>
    </row>
    <row r="133" spans="11:11">
      <c r="K133" s="29"/>
    </row>
    <row r="134" spans="11:11">
      <c r="K134" s="29"/>
    </row>
    <row r="135" spans="11:11">
      <c r="K135" s="29"/>
    </row>
    <row r="136" spans="11:11">
      <c r="K136" s="29"/>
    </row>
    <row r="137" spans="11:11">
      <c r="K137" s="29"/>
    </row>
    <row r="138" spans="11:11">
      <c r="K138" s="29"/>
    </row>
    <row r="139" spans="11:11">
      <c r="K139" s="29"/>
    </row>
    <row r="140" spans="11:11">
      <c r="K140" s="29"/>
    </row>
    <row r="141" spans="11:11">
      <c r="K141" s="29"/>
    </row>
    <row r="142" spans="11:11">
      <c r="K142" s="29"/>
    </row>
    <row r="143" spans="11:11">
      <c r="K143" s="29"/>
    </row>
    <row r="144" spans="11:11">
      <c r="K144" s="29"/>
    </row>
    <row r="145" spans="11:11">
      <c r="K145" s="29"/>
    </row>
    <row r="146" spans="11:11">
      <c r="K146" s="29"/>
    </row>
    <row r="147" spans="11:11">
      <c r="K147" s="29"/>
    </row>
    <row r="148" spans="11:11">
      <c r="K148" s="29"/>
    </row>
    <row r="149" spans="11:11">
      <c r="K149" s="29"/>
    </row>
    <row r="150" spans="11:11">
      <c r="K150" s="29"/>
    </row>
    <row r="151" spans="11:11">
      <c r="K151" s="29"/>
    </row>
    <row r="152" spans="11:11">
      <c r="K152" s="29"/>
    </row>
    <row r="153" spans="11:11">
      <c r="K153" s="29"/>
    </row>
    <row r="154" spans="11:11">
      <c r="K154" s="29"/>
    </row>
    <row r="155" spans="11:11">
      <c r="K155" s="29"/>
    </row>
    <row r="156" spans="11:11">
      <c r="K156" s="29"/>
    </row>
    <row r="157" spans="11:11">
      <c r="K157" s="29"/>
    </row>
    <row r="158" spans="11:11">
      <c r="K158" s="29"/>
    </row>
    <row r="159" spans="11:11">
      <c r="K159" s="29"/>
    </row>
    <row r="160" spans="11:11">
      <c r="K160" s="29"/>
    </row>
    <row r="161" spans="11:11">
      <c r="K161" s="29"/>
    </row>
    <row r="162" spans="11:11">
      <c r="K162" s="29"/>
    </row>
    <row r="163" spans="11:11">
      <c r="K163" s="29"/>
    </row>
    <row r="164" spans="11:11">
      <c r="K164" s="29"/>
    </row>
    <row r="165" spans="11:11">
      <c r="K165" s="29"/>
    </row>
    <row r="166" spans="11:11">
      <c r="K166" s="29"/>
    </row>
    <row r="167" spans="11:11">
      <c r="K167" s="29"/>
    </row>
    <row r="168" spans="11:11">
      <c r="K168" s="29"/>
    </row>
    <row r="169" spans="11:11">
      <c r="K169" s="29"/>
    </row>
    <row r="170" spans="11:11">
      <c r="K170" s="29"/>
    </row>
    <row r="171" spans="11:11">
      <c r="K171" s="29"/>
    </row>
    <row r="172" spans="11:11">
      <c r="K172" s="29"/>
    </row>
    <row r="173" spans="11:11">
      <c r="K173" s="29"/>
    </row>
    <row r="174" spans="11:11">
      <c r="K174" s="29"/>
    </row>
    <row r="175" spans="11:11">
      <c r="K175" s="29"/>
    </row>
    <row r="176" spans="11:11">
      <c r="K176" s="29"/>
    </row>
    <row r="177" spans="11:11">
      <c r="K177" s="29"/>
    </row>
    <row r="178" spans="11:11">
      <c r="K178" s="29"/>
    </row>
    <row r="179" spans="11:11">
      <c r="K179" s="29"/>
    </row>
    <row r="180" spans="11:11">
      <c r="K180" s="29"/>
    </row>
    <row r="181" spans="11:11">
      <c r="K181" s="29"/>
    </row>
    <row r="182" spans="11:11">
      <c r="K182" s="29"/>
    </row>
    <row r="183" spans="11:11">
      <c r="K183" s="29"/>
    </row>
    <row r="184" spans="11:11">
      <c r="K184" s="29"/>
    </row>
    <row r="185" spans="11:11">
      <c r="K185" s="29"/>
    </row>
    <row r="186" spans="11:11">
      <c r="K186" s="29"/>
    </row>
    <row r="187" spans="11:11">
      <c r="K187" s="29"/>
    </row>
    <row r="188" spans="11:11">
      <c r="K188" s="29"/>
    </row>
    <row r="189" spans="11:11">
      <c r="K189" s="29"/>
    </row>
    <row r="190" spans="11:11">
      <c r="K190" s="29"/>
    </row>
    <row r="191" spans="11:11">
      <c r="K191" s="29"/>
    </row>
    <row r="192" spans="11:11">
      <c r="K192" s="29"/>
    </row>
    <row r="193" spans="11:11">
      <c r="K193" s="29"/>
    </row>
    <row r="194" spans="11:11">
      <c r="K194" s="29"/>
    </row>
    <row r="195" spans="11:11">
      <c r="K195" s="29"/>
    </row>
    <row r="196" spans="11:11">
      <c r="K196" s="29"/>
    </row>
    <row r="197" spans="11:11">
      <c r="K197" s="29"/>
    </row>
    <row r="198" spans="11:11">
      <c r="K198" s="29"/>
    </row>
    <row r="199" spans="11:11">
      <c r="K199" s="29"/>
    </row>
    <row r="200" spans="11:11">
      <c r="K200" s="29"/>
    </row>
    <row r="201" spans="11:11">
      <c r="K201" s="29"/>
    </row>
    <row r="202" spans="11:11">
      <c r="K202" s="29"/>
    </row>
    <row r="203" spans="11:11">
      <c r="K203" s="29"/>
    </row>
    <row r="204" spans="11:11">
      <c r="K204" s="29"/>
    </row>
    <row r="205" spans="11:11">
      <c r="K205" s="29"/>
    </row>
    <row r="206" spans="11:11">
      <c r="K206" s="29"/>
    </row>
    <row r="207" spans="11:11">
      <c r="K207" s="29"/>
    </row>
    <row r="208" spans="11:11">
      <c r="K208" s="29"/>
    </row>
    <row r="209" spans="11:11">
      <c r="K209" s="29"/>
    </row>
    <row r="210" spans="11:11">
      <c r="K210" s="29"/>
    </row>
    <row r="211" spans="11:11">
      <c r="K211" s="29"/>
    </row>
    <row r="212" spans="11:11">
      <c r="K212" s="29"/>
    </row>
    <row r="213" spans="11:11">
      <c r="K213" s="29"/>
    </row>
    <row r="214" spans="11:11">
      <c r="K214" s="29"/>
    </row>
    <row r="215" spans="11:11">
      <c r="K215" s="29"/>
    </row>
    <row r="216" spans="11:11">
      <c r="K216" s="29"/>
    </row>
    <row r="217" spans="11:11">
      <c r="K217" s="29"/>
    </row>
    <row r="218" spans="11:11">
      <c r="K218" s="29"/>
    </row>
    <row r="219" spans="11:11">
      <c r="K219" s="29"/>
    </row>
    <row r="220" spans="11:11">
      <c r="K220" s="29"/>
    </row>
    <row r="221" spans="11:11">
      <c r="K221" s="29"/>
    </row>
    <row r="222" spans="11:11">
      <c r="K222" s="29"/>
    </row>
    <row r="223" spans="11:11">
      <c r="K223" s="29"/>
    </row>
    <row r="224" spans="11:11">
      <c r="K224" s="29"/>
    </row>
    <row r="225" spans="11:11">
      <c r="K225" s="29"/>
    </row>
    <row r="226" spans="11:11">
      <c r="K226" s="29"/>
    </row>
    <row r="227" spans="11:11">
      <c r="K227" s="29"/>
    </row>
    <row r="228" spans="11:11">
      <c r="K228" s="29"/>
    </row>
    <row r="229" spans="11:11">
      <c r="K229" s="29"/>
    </row>
    <row r="230" spans="11:11">
      <c r="K230" s="29"/>
    </row>
    <row r="231" spans="11:11">
      <c r="K231" s="29"/>
    </row>
    <row r="232" spans="11:11">
      <c r="K232" s="29"/>
    </row>
    <row r="233" spans="11:11">
      <c r="K233" s="29"/>
    </row>
    <row r="234" spans="11:11">
      <c r="K234" s="29"/>
    </row>
    <row r="235" spans="11:11">
      <c r="K235" s="29"/>
    </row>
    <row r="236" spans="11:11">
      <c r="K236" s="29"/>
    </row>
    <row r="237" spans="11:11">
      <c r="K237" s="29"/>
    </row>
    <row r="238" spans="11:11">
      <c r="K238" s="29"/>
    </row>
    <row r="239" spans="11:11">
      <c r="K239" s="29"/>
    </row>
    <row r="240" spans="11:11">
      <c r="K240" s="29"/>
    </row>
    <row r="241" spans="11:11">
      <c r="K241" s="29"/>
    </row>
    <row r="242" spans="11:11">
      <c r="K242" s="29"/>
    </row>
    <row r="243" spans="11:11">
      <c r="K243" s="29"/>
    </row>
    <row r="244" spans="11:11">
      <c r="K244" s="29"/>
    </row>
    <row r="245" spans="11:11">
      <c r="K245" s="29"/>
    </row>
    <row r="246" spans="11:11">
      <c r="K246" s="29"/>
    </row>
    <row r="247" spans="11:11">
      <c r="K247" s="29"/>
    </row>
    <row r="248" spans="11:11">
      <c r="K248" s="29"/>
    </row>
    <row r="249" spans="11:11">
      <c r="K249" s="29"/>
    </row>
    <row r="250" spans="11:11">
      <c r="K250" s="29"/>
    </row>
    <row r="251" spans="11:11">
      <c r="K251" s="29"/>
    </row>
    <row r="252" spans="11:11">
      <c r="K252" s="29"/>
    </row>
    <row r="253" spans="11:11">
      <c r="K253" s="29"/>
    </row>
    <row r="254" spans="11:11">
      <c r="K254" s="29"/>
    </row>
    <row r="255" spans="11:11">
      <c r="K255" s="29"/>
    </row>
    <row r="256" spans="11:11">
      <c r="K256" s="29"/>
    </row>
    <row r="257" spans="11:11">
      <c r="K257" s="29"/>
    </row>
    <row r="258" spans="11:11">
      <c r="K258" s="29"/>
    </row>
    <row r="259" spans="11:11">
      <c r="K259" s="29"/>
    </row>
    <row r="260" spans="11:11">
      <c r="K260" s="29"/>
    </row>
    <row r="261" spans="11:11">
      <c r="K261" s="29"/>
    </row>
    <row r="262" spans="11:11">
      <c r="K262" s="29"/>
    </row>
    <row r="263" spans="11:11">
      <c r="K263" s="29"/>
    </row>
    <row r="264" spans="11:11">
      <c r="K264" s="29"/>
    </row>
    <row r="265" spans="11:11">
      <c r="K265" s="29"/>
    </row>
    <row r="266" spans="11:11">
      <c r="K266" s="29"/>
    </row>
    <row r="267" spans="11:11">
      <c r="K267" s="29"/>
    </row>
    <row r="268" spans="11:11">
      <c r="K268" s="29"/>
    </row>
    <row r="269" spans="11:11">
      <c r="K269" s="29"/>
    </row>
    <row r="270" spans="11:11">
      <c r="K270" s="29"/>
    </row>
    <row r="271" spans="11:11">
      <c r="K271" s="29"/>
    </row>
    <row r="272" spans="11:11">
      <c r="K272" s="29"/>
    </row>
    <row r="273" spans="11:11">
      <c r="K273" s="29"/>
    </row>
    <row r="274" spans="11:11">
      <c r="K274" s="29"/>
    </row>
    <row r="275" spans="11:11">
      <c r="K275" s="29"/>
    </row>
    <row r="276" spans="11:11">
      <c r="K276" s="29"/>
    </row>
    <row r="277" spans="11:11">
      <c r="K277" s="29"/>
    </row>
    <row r="278" spans="11:11">
      <c r="K278" s="29"/>
    </row>
    <row r="279" spans="11:11">
      <c r="K279" s="29"/>
    </row>
    <row r="280" spans="11:11">
      <c r="K280" s="29"/>
    </row>
    <row r="281" spans="11:11">
      <c r="K281" s="29"/>
    </row>
    <row r="282" spans="11:11">
      <c r="K282" s="29"/>
    </row>
    <row r="283" spans="11:11">
      <c r="K283" s="29"/>
    </row>
    <row r="284" spans="11:11">
      <c r="K284" s="29"/>
    </row>
    <row r="285" spans="11:11">
      <c r="K285" s="29"/>
    </row>
    <row r="286" spans="11:11">
      <c r="K286" s="29"/>
    </row>
    <row r="287" spans="11:11">
      <c r="K287" s="29"/>
    </row>
    <row r="288" spans="11:11">
      <c r="K288" s="29"/>
    </row>
    <row r="289" spans="11:11">
      <c r="K289" s="29"/>
    </row>
    <row r="290" spans="11:11">
      <c r="K290" s="29"/>
    </row>
    <row r="291" spans="11:11">
      <c r="K291" s="29"/>
    </row>
    <row r="292" spans="11:11">
      <c r="K292" s="29"/>
    </row>
    <row r="293" spans="11:11">
      <c r="K293" s="29"/>
    </row>
    <row r="294" spans="11:11">
      <c r="K294" s="29"/>
    </row>
    <row r="295" spans="11:11">
      <c r="K295" s="29"/>
    </row>
    <row r="296" spans="11:11">
      <c r="K296" s="29"/>
    </row>
    <row r="297" spans="11:11">
      <c r="K297" s="29"/>
    </row>
    <row r="298" spans="11:11">
      <c r="K298" s="29"/>
    </row>
    <row r="299" spans="11:11">
      <c r="K299" s="29"/>
    </row>
    <row r="300" spans="11:11">
      <c r="K300" s="29"/>
    </row>
    <row r="301" spans="11:11">
      <c r="K301" s="29"/>
    </row>
    <row r="302" spans="11:11">
      <c r="K302" s="29"/>
    </row>
    <row r="303" spans="11:11">
      <c r="K303" s="29"/>
    </row>
    <row r="304" spans="11:11">
      <c r="K304" s="29"/>
    </row>
    <row r="305" spans="11:11">
      <c r="K305" s="29"/>
    </row>
    <row r="306" spans="11:11">
      <c r="K306" s="29"/>
    </row>
    <row r="307" spans="11:11">
      <c r="K307" s="29"/>
    </row>
    <row r="308" spans="11:11">
      <c r="K308" s="29"/>
    </row>
    <row r="309" spans="11:11">
      <c r="K309" s="29"/>
    </row>
    <row r="310" spans="11:11">
      <c r="K310" s="29"/>
    </row>
    <row r="311" spans="11:11">
      <c r="K311" s="29"/>
    </row>
    <row r="312" spans="11:11">
      <c r="K312" s="29"/>
    </row>
    <row r="313" spans="11:11">
      <c r="K313" s="29"/>
    </row>
    <row r="314" spans="11:11">
      <c r="K314" s="29"/>
    </row>
    <row r="315" spans="11:11">
      <c r="K315" s="29"/>
    </row>
    <row r="316" spans="11:11">
      <c r="K316" s="29"/>
    </row>
    <row r="317" spans="11:11">
      <c r="K317" s="29"/>
    </row>
    <row r="318" spans="11:11">
      <c r="K318" s="29"/>
    </row>
    <row r="319" spans="11:11">
      <c r="K319" s="29"/>
    </row>
    <row r="320" spans="11:11">
      <c r="K320" s="29"/>
    </row>
    <row r="321" spans="11:11">
      <c r="K321" s="29"/>
    </row>
    <row r="322" spans="11:11">
      <c r="K322" s="29"/>
    </row>
    <row r="323" spans="11:11">
      <c r="K323" s="29"/>
    </row>
    <row r="324" spans="11:11">
      <c r="K324" s="29"/>
    </row>
    <row r="325" spans="11:11">
      <c r="K325" s="29"/>
    </row>
    <row r="326" spans="11:11">
      <c r="K326" s="29"/>
    </row>
    <row r="327" spans="11:11">
      <c r="K327" s="29"/>
    </row>
    <row r="328" spans="11:11">
      <c r="K328" s="29"/>
    </row>
    <row r="329" spans="11:11">
      <c r="K329" s="29"/>
    </row>
    <row r="330" spans="11:11">
      <c r="K330" s="29"/>
    </row>
    <row r="331" spans="11:11">
      <c r="K331" s="29"/>
    </row>
    <row r="332" spans="11:11">
      <c r="K332" s="29"/>
    </row>
    <row r="333" spans="11:11">
      <c r="K333" s="29"/>
    </row>
    <row r="334" spans="11:11">
      <c r="K334" s="29"/>
    </row>
    <row r="335" spans="11:11">
      <c r="K335" s="29"/>
    </row>
    <row r="336" spans="11:11">
      <c r="K336" s="29"/>
    </row>
    <row r="337" spans="11:11">
      <c r="K337" s="29"/>
    </row>
    <row r="338" spans="11:11">
      <c r="K338" s="29"/>
    </row>
    <row r="339" spans="11:11">
      <c r="K339" s="29"/>
    </row>
    <row r="340" spans="11:11">
      <c r="K340" s="29"/>
    </row>
    <row r="341" spans="11:11">
      <c r="K341" s="29"/>
    </row>
    <row r="342" spans="11:11">
      <c r="K342" s="29"/>
    </row>
    <row r="343" spans="11:11">
      <c r="K343" s="29"/>
    </row>
    <row r="344" spans="11:11">
      <c r="K344" s="29"/>
    </row>
    <row r="345" spans="11:11">
      <c r="K345" s="29"/>
    </row>
    <row r="346" spans="11:11">
      <c r="K346" s="29"/>
    </row>
    <row r="347" spans="11:11">
      <c r="K347" s="29"/>
    </row>
    <row r="348" spans="11:11">
      <c r="K348" s="29"/>
    </row>
    <row r="349" spans="11:11">
      <c r="K349" s="29"/>
    </row>
    <row r="350" spans="11:11">
      <c r="K350" s="29"/>
    </row>
    <row r="351" spans="11:11">
      <c r="K351" s="29"/>
    </row>
    <row r="352" spans="11:11">
      <c r="K352" s="29"/>
    </row>
    <row r="353" spans="11:11">
      <c r="K353" s="29"/>
    </row>
    <row r="354" spans="11:11">
      <c r="K354" s="29"/>
    </row>
    <row r="355" spans="11:11">
      <c r="K355" s="29"/>
    </row>
    <row r="356" spans="11:11">
      <c r="K356" s="29"/>
    </row>
    <row r="357" spans="11:11">
      <c r="K357" s="29"/>
    </row>
    <row r="358" spans="11:11">
      <c r="K358" s="29"/>
    </row>
    <row r="359" spans="11:11">
      <c r="K359" s="29"/>
    </row>
    <row r="360" spans="11:11">
      <c r="K360" s="29"/>
    </row>
    <row r="361" spans="11:11">
      <c r="K361" s="29"/>
    </row>
    <row r="362" spans="11:11">
      <c r="K362" s="29"/>
    </row>
    <row r="363" spans="11:11">
      <c r="K363" s="29"/>
    </row>
    <row r="364" spans="11:11">
      <c r="K364" s="29"/>
    </row>
    <row r="365" spans="11:11">
      <c r="K365" s="29"/>
    </row>
    <row r="366" spans="11:11">
      <c r="K366" s="29"/>
    </row>
    <row r="367" spans="11:11">
      <c r="K367" s="29"/>
    </row>
    <row r="368" spans="11:11">
      <c r="K368" s="29"/>
    </row>
    <row r="369" spans="11:11">
      <c r="K369" s="29"/>
    </row>
    <row r="370" spans="11:11">
      <c r="K370" s="29"/>
    </row>
    <row r="371" spans="11:11">
      <c r="K371" s="29"/>
    </row>
    <row r="372" spans="11:11">
      <c r="K372" s="29"/>
    </row>
    <row r="373" spans="11:11">
      <c r="K373" s="29"/>
    </row>
    <row r="374" spans="11:11">
      <c r="K374" s="29"/>
    </row>
    <row r="375" spans="11:11">
      <c r="K375" s="29"/>
    </row>
    <row r="376" spans="11:11">
      <c r="K376" s="29"/>
    </row>
    <row r="377" spans="11:11">
      <c r="K377" s="29"/>
    </row>
    <row r="378" spans="11:11">
      <c r="K378" s="29"/>
    </row>
    <row r="379" spans="11:11">
      <c r="K379" s="29"/>
    </row>
    <row r="380" spans="11:11">
      <c r="K380" s="29"/>
    </row>
    <row r="381" spans="11:11">
      <c r="K381" s="29"/>
    </row>
    <row r="382" spans="11:11">
      <c r="K382" s="29"/>
    </row>
    <row r="383" spans="11:11">
      <c r="K383" s="29"/>
    </row>
    <row r="384" spans="11:11">
      <c r="K384" s="29"/>
    </row>
    <row r="385" spans="11:11">
      <c r="K385" s="29"/>
    </row>
    <row r="386" spans="11:11">
      <c r="K386" s="29"/>
    </row>
    <row r="387" spans="11:11">
      <c r="K387" s="29"/>
    </row>
    <row r="388" spans="11:11">
      <c r="K388" s="29"/>
    </row>
    <row r="389" spans="11:11">
      <c r="K389" s="29"/>
    </row>
    <row r="390" spans="11:11">
      <c r="K390" s="29"/>
    </row>
    <row r="391" spans="11:11">
      <c r="K391" s="29"/>
    </row>
    <row r="392" spans="11:11">
      <c r="K392" s="29"/>
    </row>
    <row r="393" spans="11:11">
      <c r="K393" s="29"/>
    </row>
    <row r="394" spans="11:11">
      <c r="K394" s="29"/>
    </row>
    <row r="395" spans="11:11">
      <c r="K395" s="29"/>
    </row>
    <row r="396" spans="11:11">
      <c r="K396" s="29"/>
    </row>
    <row r="397" spans="11:11">
      <c r="K397" s="29"/>
    </row>
    <row r="398" spans="11:11">
      <c r="K398" s="29"/>
    </row>
    <row r="399" spans="11:11">
      <c r="K399" s="29"/>
    </row>
    <row r="400" spans="11:11">
      <c r="K400" s="29"/>
    </row>
    <row r="401" spans="11:11">
      <c r="K401" s="29"/>
    </row>
    <row r="402" spans="11:11">
      <c r="K402" s="29"/>
    </row>
    <row r="403" spans="11:11">
      <c r="K403" s="29"/>
    </row>
    <row r="404" spans="11:11">
      <c r="K404" s="29"/>
    </row>
    <row r="405" spans="11:11">
      <c r="K405" s="29"/>
    </row>
    <row r="406" spans="11:11">
      <c r="K406" s="29"/>
    </row>
    <row r="407" spans="11:11">
      <c r="K407" s="29"/>
    </row>
    <row r="408" spans="11:11">
      <c r="K408" s="29"/>
    </row>
    <row r="409" spans="11:11">
      <c r="K409" s="29"/>
    </row>
    <row r="410" spans="11:11">
      <c r="K410" s="29"/>
    </row>
    <row r="411" spans="11:11">
      <c r="K411" s="29"/>
    </row>
    <row r="412" spans="11:11">
      <c r="K412" s="29"/>
    </row>
    <row r="413" spans="11:11">
      <c r="K413" s="29"/>
    </row>
    <row r="414" spans="11:11">
      <c r="K414" s="29"/>
    </row>
    <row r="415" spans="11:11">
      <c r="K415" s="29"/>
    </row>
    <row r="416" spans="11:11">
      <c r="K416" s="29"/>
    </row>
    <row r="417" spans="11:11">
      <c r="K417" s="29"/>
    </row>
    <row r="418" spans="11:11">
      <c r="K418" s="29"/>
    </row>
    <row r="419" spans="11:11">
      <c r="K419" s="29"/>
    </row>
    <row r="420" spans="11:11">
      <c r="K420" s="29"/>
    </row>
    <row r="421" spans="11:11">
      <c r="K421" s="29"/>
    </row>
    <row r="422" spans="11:11">
      <c r="K422" s="29"/>
    </row>
    <row r="423" spans="11:11">
      <c r="K423" s="29"/>
    </row>
    <row r="424" spans="11:11">
      <c r="K424" s="29"/>
    </row>
    <row r="425" spans="11:11">
      <c r="K425" s="29"/>
    </row>
    <row r="426" spans="11:11">
      <c r="K426" s="29"/>
    </row>
    <row r="427" spans="11:11">
      <c r="K427" s="29"/>
    </row>
    <row r="428" spans="11:11">
      <c r="K428" s="29"/>
    </row>
    <row r="429" spans="11:11">
      <c r="K429" s="29"/>
    </row>
    <row r="430" spans="11:11">
      <c r="K430" s="29"/>
    </row>
    <row r="431" spans="11:11">
      <c r="K431" s="29"/>
    </row>
    <row r="432" spans="11:11">
      <c r="K432" s="29"/>
    </row>
    <row r="433" spans="11:11">
      <c r="K433" s="29"/>
    </row>
    <row r="434" spans="11:11">
      <c r="K434" s="29"/>
    </row>
    <row r="435" spans="11:11">
      <c r="K435" s="29"/>
    </row>
    <row r="436" spans="11:11">
      <c r="K436" s="29"/>
    </row>
    <row r="437" spans="11:11">
      <c r="K437" s="29"/>
    </row>
    <row r="438" spans="11:11">
      <c r="K438" s="29"/>
    </row>
    <row r="439" spans="11:11">
      <c r="K439" s="29"/>
    </row>
    <row r="440" spans="11:11">
      <c r="K440" s="29"/>
    </row>
    <row r="441" spans="11:11">
      <c r="K441" s="29"/>
    </row>
    <row r="442" spans="11:11">
      <c r="K442" s="29"/>
    </row>
    <row r="443" spans="11:11">
      <c r="K443" s="29"/>
    </row>
    <row r="444" spans="11:11">
      <c r="K444" s="29"/>
    </row>
    <row r="445" spans="11:11">
      <c r="K445" s="29"/>
    </row>
    <row r="446" spans="11:11">
      <c r="K446" s="29"/>
    </row>
    <row r="447" spans="11:11">
      <c r="K447" s="29"/>
    </row>
    <row r="448" spans="11:11">
      <c r="K448" s="29"/>
    </row>
    <row r="449" spans="11:11">
      <c r="K449" s="29"/>
    </row>
    <row r="450" spans="11:11">
      <c r="K450" s="29"/>
    </row>
    <row r="451" spans="11:11">
      <c r="K451" s="29"/>
    </row>
    <row r="452" spans="11:11">
      <c r="K452" s="29"/>
    </row>
    <row r="453" spans="11:11">
      <c r="K453" s="29"/>
    </row>
    <row r="454" spans="11:11">
      <c r="K454" s="29"/>
    </row>
    <row r="455" spans="11:11">
      <c r="K455" s="29"/>
    </row>
    <row r="456" spans="11:11">
      <c r="K456" s="29"/>
    </row>
    <row r="457" spans="11:11">
      <c r="K457" s="29"/>
    </row>
    <row r="458" spans="11:11">
      <c r="K458" s="29"/>
    </row>
    <row r="459" spans="11:11">
      <c r="K459" s="29"/>
    </row>
    <row r="460" spans="11:11">
      <c r="K460" s="29"/>
    </row>
    <row r="461" spans="11:11">
      <c r="K461" s="29"/>
    </row>
    <row r="462" spans="11:11">
      <c r="K462" s="29"/>
    </row>
    <row r="463" spans="11:11">
      <c r="K463" s="29"/>
    </row>
    <row r="464" spans="11:11">
      <c r="K464" s="29"/>
    </row>
    <row r="465" spans="11:11">
      <c r="K465" s="29"/>
    </row>
    <row r="466" spans="11:11">
      <c r="K466" s="29"/>
    </row>
    <row r="467" spans="11:11">
      <c r="K467" s="29"/>
    </row>
    <row r="468" spans="11:11">
      <c r="K468" s="29"/>
    </row>
    <row r="469" spans="11:11">
      <c r="K469" s="29"/>
    </row>
    <row r="470" spans="11:11">
      <c r="K470" s="29"/>
    </row>
    <row r="471" spans="11:11">
      <c r="K471" s="29"/>
    </row>
    <row r="472" spans="11:11">
      <c r="K472" s="29"/>
    </row>
    <row r="473" spans="11:11">
      <c r="K473" s="29"/>
    </row>
    <row r="474" spans="11:11">
      <c r="K474" s="29"/>
    </row>
    <row r="475" spans="11:11">
      <c r="K475" s="29"/>
    </row>
    <row r="476" spans="11:11">
      <c r="K476" s="29"/>
    </row>
    <row r="477" spans="11:11">
      <c r="K477" s="29"/>
    </row>
    <row r="478" spans="11:11">
      <c r="K478" s="29"/>
    </row>
    <row r="479" spans="11:11">
      <c r="K479" s="29"/>
    </row>
    <row r="480" spans="11:11">
      <c r="K480" s="29"/>
    </row>
    <row r="481" spans="11:11">
      <c r="K481" s="29"/>
    </row>
    <row r="482" spans="11:11">
      <c r="K482" s="29"/>
    </row>
    <row r="483" spans="11:11">
      <c r="K483" s="29"/>
    </row>
    <row r="484" spans="11:11">
      <c r="K484" s="29"/>
    </row>
    <row r="485" spans="11:11">
      <c r="K485" s="29"/>
    </row>
    <row r="486" spans="11:11">
      <c r="K486" s="29"/>
    </row>
    <row r="487" spans="11:11">
      <c r="K487" s="29"/>
    </row>
    <row r="488" spans="11:11">
      <c r="K488" s="29"/>
    </row>
    <row r="489" spans="11:11">
      <c r="K489" s="29"/>
    </row>
    <row r="490" spans="11:11">
      <c r="K490" s="29"/>
    </row>
    <row r="491" spans="11:11">
      <c r="K491" s="29"/>
    </row>
    <row r="492" spans="11:11">
      <c r="K492" s="29"/>
    </row>
    <row r="493" spans="11:11">
      <c r="K493" s="29"/>
    </row>
    <row r="494" spans="11:11">
      <c r="K494" s="29"/>
    </row>
    <row r="495" spans="11:11">
      <c r="K495" s="29"/>
    </row>
    <row r="496" spans="11:11">
      <c r="K496" s="29"/>
    </row>
    <row r="497" spans="11:11">
      <c r="K497" s="29"/>
    </row>
    <row r="498" spans="11:11">
      <c r="K498" s="29"/>
    </row>
    <row r="499" spans="11:11">
      <c r="K499" s="29"/>
    </row>
    <row r="500" spans="11:11">
      <c r="K500" s="29"/>
    </row>
    <row r="501" spans="11:11">
      <c r="K501" s="29"/>
    </row>
    <row r="502" spans="11:11">
      <c r="K502" s="29"/>
    </row>
    <row r="503" spans="11:11">
      <c r="K503" s="29"/>
    </row>
    <row r="504" spans="11:11">
      <c r="K504" s="29"/>
    </row>
    <row r="505" spans="11:11">
      <c r="K505" s="29"/>
    </row>
    <row r="506" spans="11:11">
      <c r="K506" s="29"/>
    </row>
    <row r="507" spans="11:11">
      <c r="K507" s="29"/>
    </row>
    <row r="508" spans="11:11">
      <c r="K508" s="29"/>
    </row>
    <row r="509" spans="11:11">
      <c r="K509" s="29"/>
    </row>
    <row r="510" spans="11:11">
      <c r="K510" s="29"/>
    </row>
    <row r="511" spans="11:11">
      <c r="K511" s="29"/>
    </row>
    <row r="512" spans="11:11">
      <c r="K512" s="29"/>
    </row>
    <row r="513" spans="11:11">
      <c r="K513" s="29"/>
    </row>
    <row r="514" spans="11:11">
      <c r="K514" s="29"/>
    </row>
    <row r="515" spans="11:11">
      <c r="K515" s="29"/>
    </row>
    <row r="516" spans="11:11">
      <c r="K516" s="29"/>
    </row>
    <row r="517" spans="11:11">
      <c r="K517" s="29"/>
    </row>
    <row r="518" spans="11:11">
      <c r="K518" s="29"/>
    </row>
    <row r="519" spans="11:11">
      <c r="K519" s="29"/>
    </row>
    <row r="520" spans="11:11">
      <c r="K520" s="29"/>
    </row>
    <row r="521" spans="11:11">
      <c r="K521" s="29"/>
    </row>
    <row r="522" spans="11:11">
      <c r="K522" s="29"/>
    </row>
    <row r="523" spans="11:11">
      <c r="K523" s="29"/>
    </row>
    <row r="524" spans="11:11">
      <c r="K524" s="29"/>
    </row>
    <row r="525" spans="11:11">
      <c r="K525" s="29"/>
    </row>
    <row r="526" spans="11:11">
      <c r="K526" s="29"/>
    </row>
    <row r="527" spans="11:11">
      <c r="K527" s="29"/>
    </row>
    <row r="528" spans="11:11">
      <c r="K528" s="29"/>
    </row>
    <row r="529" spans="11:11">
      <c r="K529" s="29"/>
    </row>
    <row r="530" spans="11:11">
      <c r="K530" s="29"/>
    </row>
    <row r="531" spans="11:11">
      <c r="K531" s="29"/>
    </row>
    <row r="532" spans="11:11">
      <c r="K532" s="29"/>
    </row>
    <row r="533" spans="11:11">
      <c r="K533" s="29"/>
    </row>
    <row r="534" spans="11:11">
      <c r="K534" s="29"/>
    </row>
    <row r="535" spans="11:11">
      <c r="K535" s="29"/>
    </row>
    <row r="536" spans="11:11">
      <c r="K536" s="29"/>
    </row>
    <row r="537" spans="11:11">
      <c r="K537" s="29"/>
    </row>
    <row r="538" spans="11:11">
      <c r="K538" s="29"/>
    </row>
    <row r="539" spans="11:11">
      <c r="K539" s="29"/>
    </row>
    <row r="540" spans="11:11">
      <c r="K540" s="29"/>
    </row>
    <row r="541" spans="11:11">
      <c r="K541" s="29"/>
    </row>
    <row r="542" spans="11:11">
      <c r="K542" s="29"/>
    </row>
    <row r="543" spans="11:11">
      <c r="K543" s="29"/>
    </row>
    <row r="544" spans="11:11">
      <c r="K544" s="29"/>
    </row>
    <row r="545" spans="11:11">
      <c r="K545" s="29"/>
    </row>
    <row r="546" spans="11:11">
      <c r="K546" s="29"/>
    </row>
    <row r="547" spans="11:11">
      <c r="K547" s="29"/>
    </row>
    <row r="548" spans="11:11">
      <c r="K548" s="29"/>
    </row>
    <row r="549" spans="11:11">
      <c r="K549" s="29"/>
    </row>
    <row r="550" spans="11:11">
      <c r="K550" s="29"/>
    </row>
    <row r="551" spans="11:11">
      <c r="K551" s="29"/>
    </row>
    <row r="552" spans="11:11">
      <c r="K552" s="29"/>
    </row>
    <row r="553" spans="11:11">
      <c r="K553" s="29"/>
    </row>
    <row r="554" spans="11:11">
      <c r="K554" s="29"/>
    </row>
    <row r="555" spans="11:11">
      <c r="K555" s="29"/>
    </row>
    <row r="556" spans="11:11">
      <c r="K556" s="29"/>
    </row>
    <row r="557" spans="11:11">
      <c r="K557" s="29"/>
    </row>
    <row r="558" spans="11:11">
      <c r="K558" s="29"/>
    </row>
    <row r="559" spans="11:11">
      <c r="K559" s="29"/>
    </row>
    <row r="560" spans="11:11">
      <c r="K560" s="29"/>
    </row>
    <row r="561" spans="11:11">
      <c r="K561" s="29"/>
    </row>
    <row r="562" spans="11:11">
      <c r="K562" s="29"/>
    </row>
    <row r="563" spans="11:11">
      <c r="K563" s="29"/>
    </row>
    <row r="564" spans="11:11">
      <c r="K564" s="29"/>
    </row>
    <row r="565" spans="11:11">
      <c r="K565" s="29"/>
    </row>
    <row r="566" spans="11:11">
      <c r="K566" s="29"/>
    </row>
    <row r="567" spans="11:11">
      <c r="K567" s="29"/>
    </row>
    <row r="568" spans="11:11">
      <c r="K568" s="29"/>
    </row>
    <row r="569" spans="11:11">
      <c r="K569" s="29"/>
    </row>
    <row r="570" spans="11:11">
      <c r="K570" s="29"/>
    </row>
    <row r="571" spans="11:11">
      <c r="K571" s="29"/>
    </row>
    <row r="572" spans="11:11">
      <c r="K572" s="29"/>
    </row>
    <row r="573" spans="11:11">
      <c r="K573" s="29"/>
    </row>
    <row r="574" spans="11:11">
      <c r="K574" s="29"/>
    </row>
    <row r="575" spans="11:11">
      <c r="K575" s="29"/>
    </row>
    <row r="576" spans="11:11">
      <c r="K576" s="29"/>
    </row>
    <row r="577" spans="11:11">
      <c r="K577" s="29"/>
    </row>
    <row r="578" spans="11:11">
      <c r="K578" s="29"/>
    </row>
    <row r="579" spans="11:11">
      <c r="K579" s="29"/>
    </row>
    <row r="580" spans="11:11">
      <c r="K580" s="29"/>
    </row>
    <row r="581" spans="11:11">
      <c r="K581" s="29"/>
    </row>
    <row r="582" spans="11:11">
      <c r="K582" s="29"/>
    </row>
    <row r="583" spans="11:11">
      <c r="K583" s="29"/>
    </row>
    <row r="584" spans="11:11">
      <c r="K584" s="29"/>
    </row>
    <row r="585" spans="11:11">
      <c r="K585" s="29"/>
    </row>
    <row r="586" spans="11:11">
      <c r="K586" s="29"/>
    </row>
    <row r="587" spans="11:11">
      <c r="K587" s="29"/>
    </row>
    <row r="588" spans="11:11">
      <c r="K588" s="29"/>
    </row>
    <row r="589" spans="11:11">
      <c r="K589" s="29"/>
    </row>
    <row r="590" spans="11:11">
      <c r="K590" s="29"/>
    </row>
    <row r="591" spans="11:11">
      <c r="K591" s="29"/>
    </row>
    <row r="592" spans="11:11">
      <c r="K592" s="29"/>
    </row>
    <row r="593" spans="11:11">
      <c r="K593" s="29"/>
    </row>
    <row r="594" spans="11:11">
      <c r="K594" s="29"/>
    </row>
    <row r="595" spans="11:11">
      <c r="K595" s="29"/>
    </row>
    <row r="596" spans="11:11">
      <c r="K596" s="29"/>
    </row>
    <row r="597" spans="11:11">
      <c r="K597" s="29"/>
    </row>
    <row r="598" spans="11:11">
      <c r="K598" s="29"/>
    </row>
    <row r="599" spans="11:11">
      <c r="K599" s="29"/>
    </row>
    <row r="600" spans="11:11">
      <c r="K600" s="29"/>
    </row>
    <row r="601" spans="11:11">
      <c r="K601" s="29"/>
    </row>
    <row r="602" spans="11:11">
      <c r="K602" s="29"/>
    </row>
    <row r="603" spans="11:11">
      <c r="K603" s="29"/>
    </row>
    <row r="604" spans="11:11">
      <c r="K604" s="29"/>
    </row>
    <row r="605" spans="11:11">
      <c r="K605" s="29"/>
    </row>
    <row r="606" spans="11:11">
      <c r="K606" s="29"/>
    </row>
    <row r="607" spans="11:11">
      <c r="K607" s="29"/>
    </row>
    <row r="608" spans="11:11">
      <c r="K608" s="29"/>
    </row>
    <row r="609" spans="11:11">
      <c r="K609" s="29"/>
    </row>
    <row r="610" spans="11:11">
      <c r="K610" s="29"/>
    </row>
    <row r="611" spans="11:11">
      <c r="K611" s="29"/>
    </row>
    <row r="612" spans="11:11">
      <c r="K612" s="29"/>
    </row>
    <row r="613" spans="11:11">
      <c r="K613" s="29"/>
    </row>
    <row r="614" spans="11:11">
      <c r="K614" s="29"/>
    </row>
    <row r="615" spans="11:11">
      <c r="K615" s="29"/>
    </row>
    <row r="616" spans="11:11">
      <c r="K616" s="29"/>
    </row>
    <row r="617" spans="11:11">
      <c r="K617" s="29"/>
    </row>
    <row r="618" spans="11:11">
      <c r="K618" s="29"/>
    </row>
    <row r="619" spans="11:11">
      <c r="K619" s="29"/>
    </row>
    <row r="620" spans="11:11">
      <c r="K620" s="29"/>
    </row>
    <row r="621" spans="11:11">
      <c r="K621" s="29"/>
    </row>
    <row r="622" spans="11:11">
      <c r="K622" s="29"/>
    </row>
    <row r="623" spans="11:11">
      <c r="K623" s="29"/>
    </row>
    <row r="624" spans="11:11">
      <c r="K624" s="29"/>
    </row>
    <row r="625" spans="11:11">
      <c r="K625" s="29"/>
    </row>
    <row r="626" spans="11:11">
      <c r="K626" s="29"/>
    </row>
    <row r="627" spans="11:11">
      <c r="K627" s="29"/>
    </row>
    <row r="628" spans="11:11">
      <c r="K628" s="29"/>
    </row>
    <row r="629" spans="11:11">
      <c r="K629" s="29"/>
    </row>
    <row r="630" spans="11:11">
      <c r="K630" s="29"/>
    </row>
    <row r="631" spans="11:11">
      <c r="K631" s="29"/>
    </row>
    <row r="632" spans="11:11">
      <c r="K632" s="29"/>
    </row>
    <row r="633" spans="11:11">
      <c r="K633" s="29"/>
    </row>
    <row r="634" spans="11:11">
      <c r="K634" s="29"/>
    </row>
    <row r="635" spans="11:11">
      <c r="K635" s="29"/>
    </row>
    <row r="636" spans="11:11">
      <c r="K636" s="29"/>
    </row>
    <row r="637" spans="11:11">
      <c r="K637" s="29"/>
    </row>
    <row r="638" spans="11:11">
      <c r="K638" s="29"/>
    </row>
    <row r="639" spans="11:11">
      <c r="K639" s="29"/>
    </row>
    <row r="640" spans="11:11">
      <c r="K640" s="29"/>
    </row>
    <row r="641" spans="11:11">
      <c r="K641" s="29"/>
    </row>
    <row r="642" spans="11:11">
      <c r="K642" s="29"/>
    </row>
    <row r="643" spans="11:11">
      <c r="K643" s="29"/>
    </row>
    <row r="644" spans="11:11">
      <c r="K644" s="29"/>
    </row>
    <row r="645" spans="11:11">
      <c r="K645" s="29"/>
    </row>
    <row r="646" spans="11:11">
      <c r="K646" s="29"/>
    </row>
    <row r="647" spans="11:11">
      <c r="K647" s="29"/>
    </row>
    <row r="648" spans="11:11">
      <c r="K648" s="29"/>
    </row>
    <row r="649" spans="11:11">
      <c r="K649" s="29"/>
    </row>
    <row r="650" spans="11:11">
      <c r="K650" s="29"/>
    </row>
    <row r="651" spans="11:11">
      <c r="K651" s="29"/>
    </row>
    <row r="652" spans="11:11">
      <c r="K652" s="29"/>
    </row>
    <row r="653" spans="11:11">
      <c r="K653" s="29"/>
    </row>
    <row r="654" spans="11:11">
      <c r="K654" s="29"/>
    </row>
    <row r="655" spans="11:11">
      <c r="K655" s="29"/>
    </row>
    <row r="656" spans="11:11">
      <c r="K656" s="29"/>
    </row>
    <row r="657" spans="11:11">
      <c r="K657" s="29"/>
    </row>
    <row r="658" spans="11:11">
      <c r="K658" s="29"/>
    </row>
    <row r="659" spans="11:11">
      <c r="K659" s="29"/>
    </row>
    <row r="660" spans="11:11">
      <c r="K660" s="29"/>
    </row>
    <row r="661" spans="11:11">
      <c r="K661" s="29"/>
    </row>
    <row r="662" spans="11:11">
      <c r="K662" s="29"/>
    </row>
    <row r="663" spans="11:11">
      <c r="K663" s="29"/>
    </row>
    <row r="664" spans="11:11">
      <c r="K664" s="29"/>
    </row>
    <row r="665" spans="11:11">
      <c r="K665" s="29"/>
    </row>
    <row r="666" spans="11:11">
      <c r="K666" s="29"/>
    </row>
    <row r="667" spans="11:11">
      <c r="K667" s="29"/>
    </row>
    <row r="668" spans="11:11">
      <c r="K668" s="29"/>
    </row>
    <row r="669" spans="11:11">
      <c r="K669" s="29"/>
    </row>
    <row r="670" spans="11:11">
      <c r="K670" s="29"/>
    </row>
    <row r="671" spans="11:11">
      <c r="K671" s="29"/>
    </row>
    <row r="672" spans="11:11">
      <c r="K672" s="29"/>
    </row>
    <row r="673" spans="11:11">
      <c r="K673" s="29"/>
    </row>
    <row r="674" spans="11:11">
      <c r="K674" s="29"/>
    </row>
    <row r="675" spans="11:11">
      <c r="K675" s="29"/>
    </row>
    <row r="676" spans="11:11">
      <c r="K676" s="29"/>
    </row>
    <row r="677" spans="11:11">
      <c r="K677" s="29"/>
    </row>
    <row r="678" spans="11:11">
      <c r="K678" s="29"/>
    </row>
    <row r="679" spans="11:11">
      <c r="K679" s="29"/>
    </row>
    <row r="680" spans="11:11">
      <c r="K680" s="29"/>
    </row>
    <row r="681" spans="11:11">
      <c r="K681" s="29"/>
    </row>
    <row r="682" spans="11:11">
      <c r="K682" s="29"/>
    </row>
    <row r="683" spans="11:11">
      <c r="K683" s="29"/>
    </row>
    <row r="684" spans="11:11">
      <c r="K684" s="29"/>
    </row>
    <row r="685" spans="11:11">
      <c r="K685" s="29"/>
    </row>
    <row r="686" spans="11:11">
      <c r="K686" s="29"/>
    </row>
    <row r="687" spans="11:11">
      <c r="K687" s="29"/>
    </row>
    <row r="688" spans="11:11">
      <c r="K688" s="29"/>
    </row>
    <row r="689" spans="11:11">
      <c r="K689" s="29"/>
    </row>
    <row r="690" spans="11:11">
      <c r="K690" s="29"/>
    </row>
    <row r="691" spans="11:11">
      <c r="K691" s="29"/>
    </row>
    <row r="692" spans="11:11">
      <c r="K692" s="29"/>
    </row>
    <row r="693" spans="11:11">
      <c r="K693" s="29"/>
    </row>
    <row r="694" spans="11:11">
      <c r="K694" s="29"/>
    </row>
    <row r="695" spans="11:11">
      <c r="K695" s="29"/>
    </row>
    <row r="696" spans="11:11">
      <c r="K696" s="29"/>
    </row>
    <row r="697" spans="11:11">
      <c r="K697" s="29"/>
    </row>
    <row r="698" spans="11:11">
      <c r="K698" s="29"/>
    </row>
    <row r="699" spans="11:11">
      <c r="K699" s="29"/>
    </row>
    <row r="700" spans="11:11">
      <c r="K700" s="29"/>
    </row>
    <row r="701" spans="11:11">
      <c r="K701" s="29"/>
    </row>
    <row r="702" spans="11:11">
      <c r="K702" s="29"/>
    </row>
    <row r="703" spans="11:11">
      <c r="K703" s="29"/>
    </row>
    <row r="704" spans="11:11">
      <c r="K704" s="29"/>
    </row>
    <row r="705" spans="11:11">
      <c r="K705" s="29"/>
    </row>
    <row r="706" spans="11:11">
      <c r="K706" s="29"/>
    </row>
    <row r="707" spans="11:11">
      <c r="K707" s="29"/>
    </row>
    <row r="708" spans="11:11">
      <c r="K708" s="29"/>
    </row>
    <row r="709" spans="11:11">
      <c r="K709" s="29"/>
    </row>
    <row r="710" spans="11:11">
      <c r="K710" s="29"/>
    </row>
    <row r="711" spans="11:11">
      <c r="K711" s="29"/>
    </row>
    <row r="712" spans="11:11">
      <c r="K712" s="29"/>
    </row>
    <row r="713" spans="11:11">
      <c r="K713" s="29"/>
    </row>
    <row r="714" spans="11:11">
      <c r="K714" s="29"/>
    </row>
    <row r="715" spans="11:11">
      <c r="K715" s="29"/>
    </row>
    <row r="716" spans="11:11">
      <c r="K716" s="29"/>
    </row>
    <row r="717" spans="11:11">
      <c r="K717" s="29"/>
    </row>
    <row r="718" spans="11:11">
      <c r="K718" s="29"/>
    </row>
    <row r="719" spans="11:11">
      <c r="K719" s="29"/>
    </row>
    <row r="720" spans="11:11">
      <c r="K720" s="29"/>
    </row>
    <row r="721" spans="11:11">
      <c r="K721" s="29"/>
    </row>
    <row r="722" spans="11:11">
      <c r="K722" s="29"/>
    </row>
    <row r="723" spans="11:11">
      <c r="K723" s="29"/>
    </row>
    <row r="724" spans="11:11">
      <c r="K724" s="29"/>
    </row>
    <row r="725" spans="11:11">
      <c r="K725" s="29"/>
    </row>
    <row r="726" spans="11:11">
      <c r="K726" s="29"/>
    </row>
    <row r="727" spans="11:11">
      <c r="K727" s="29"/>
    </row>
    <row r="728" spans="11:11">
      <c r="K728" s="29"/>
    </row>
    <row r="729" spans="11:11">
      <c r="K729" s="29"/>
    </row>
    <row r="730" spans="11:11">
      <c r="K730" s="29"/>
    </row>
    <row r="731" spans="11:11">
      <c r="K731" s="29"/>
    </row>
    <row r="732" spans="11:11">
      <c r="K732" s="29"/>
    </row>
    <row r="733" spans="11:11">
      <c r="K733" s="29"/>
    </row>
    <row r="734" spans="11:11">
      <c r="K734" s="29"/>
    </row>
    <row r="735" spans="11:11">
      <c r="K735" s="29"/>
    </row>
    <row r="736" spans="11:11">
      <c r="K736" s="29"/>
    </row>
    <row r="737" spans="11:11">
      <c r="K737" s="29"/>
    </row>
    <row r="738" spans="11:11">
      <c r="K738" s="29"/>
    </row>
    <row r="739" spans="11:11">
      <c r="K739" s="29"/>
    </row>
    <row r="740" spans="11:11">
      <c r="K740" s="29"/>
    </row>
    <row r="741" spans="11:11">
      <c r="K741" s="29"/>
    </row>
    <row r="742" spans="11:11">
      <c r="K742" s="29"/>
    </row>
    <row r="743" spans="11:11">
      <c r="K743" s="29"/>
    </row>
    <row r="744" spans="11:11">
      <c r="K744" s="29"/>
    </row>
    <row r="745" spans="11:11">
      <c r="K745" s="29"/>
    </row>
    <row r="746" spans="11:11">
      <c r="K746" s="29"/>
    </row>
    <row r="747" spans="11:11">
      <c r="K747" s="29"/>
    </row>
    <row r="748" spans="11:11">
      <c r="K748" s="29"/>
    </row>
    <row r="749" spans="11:11">
      <c r="K749" s="29"/>
    </row>
    <row r="750" spans="11:11">
      <c r="K750" s="29"/>
    </row>
    <row r="751" spans="11:11">
      <c r="K751" s="29"/>
    </row>
    <row r="752" spans="11:11">
      <c r="K752" s="29"/>
    </row>
    <row r="753" spans="11:11">
      <c r="K753" s="29"/>
    </row>
    <row r="754" spans="11:11">
      <c r="K754" s="29"/>
    </row>
    <row r="755" spans="11:11">
      <c r="K755" s="29"/>
    </row>
    <row r="756" spans="11:11">
      <c r="K756" s="29"/>
    </row>
    <row r="757" spans="11:11">
      <c r="K757" s="29"/>
    </row>
    <row r="758" spans="11:11">
      <c r="K758" s="29"/>
    </row>
    <row r="759" spans="11:11">
      <c r="K759" s="29"/>
    </row>
    <row r="760" spans="11:11">
      <c r="K760" s="29"/>
    </row>
    <row r="761" spans="11:11">
      <c r="K761" s="29"/>
    </row>
    <row r="762" spans="11:11">
      <c r="K762" s="29"/>
    </row>
    <row r="763" spans="11:11">
      <c r="K763" s="29"/>
    </row>
    <row r="764" spans="11:11">
      <c r="K764" s="29"/>
    </row>
    <row r="765" spans="11:11">
      <c r="K765" s="29"/>
    </row>
    <row r="766" spans="11:11">
      <c r="K766" s="29"/>
    </row>
    <row r="767" spans="11:11">
      <c r="K767" s="29"/>
    </row>
    <row r="768" spans="11:11">
      <c r="K768" s="29"/>
    </row>
    <row r="769" spans="11:11">
      <c r="K769" s="29"/>
    </row>
    <row r="770" spans="11:11">
      <c r="K770" s="29"/>
    </row>
    <row r="771" spans="11:11">
      <c r="K771" s="29"/>
    </row>
    <row r="772" spans="11:11">
      <c r="K772" s="29"/>
    </row>
    <row r="773" spans="11:11">
      <c r="K773" s="29"/>
    </row>
    <row r="774" spans="11:11">
      <c r="K774" s="29"/>
    </row>
    <row r="775" spans="11:11">
      <c r="K775" s="29"/>
    </row>
    <row r="776" spans="11:11">
      <c r="K776" s="29"/>
    </row>
    <row r="777" spans="11:11">
      <c r="K777" s="29"/>
    </row>
    <row r="778" spans="11:11">
      <c r="K778" s="29"/>
    </row>
    <row r="779" spans="11:11">
      <c r="K779" s="29"/>
    </row>
    <row r="780" spans="11:11">
      <c r="K780" s="29"/>
    </row>
    <row r="781" spans="11:11">
      <c r="K781" s="29"/>
    </row>
    <row r="782" spans="11:11">
      <c r="K782" s="29"/>
    </row>
    <row r="783" spans="11:11">
      <c r="K783" s="29"/>
    </row>
    <row r="784" spans="11:11">
      <c r="K784" s="29"/>
    </row>
    <row r="785" spans="11:11">
      <c r="K785" s="29"/>
    </row>
    <row r="786" spans="11:11">
      <c r="K786" s="29"/>
    </row>
    <row r="787" spans="11:11">
      <c r="K787" s="29"/>
    </row>
    <row r="788" spans="11:11">
      <c r="K788" s="29"/>
    </row>
    <row r="789" spans="11:11">
      <c r="K789" s="29"/>
    </row>
    <row r="790" spans="11:11">
      <c r="K790" s="29"/>
    </row>
    <row r="791" spans="11:11">
      <c r="K791" s="29"/>
    </row>
    <row r="792" spans="11:11">
      <c r="K792" s="29"/>
    </row>
    <row r="793" spans="11:11">
      <c r="K793" s="29"/>
    </row>
    <row r="794" spans="11:11">
      <c r="K794" s="29"/>
    </row>
    <row r="795" spans="11:11">
      <c r="K795" s="29"/>
    </row>
    <row r="796" spans="11:11">
      <c r="K796" s="29"/>
    </row>
    <row r="797" spans="11:11">
      <c r="K797" s="29"/>
    </row>
    <row r="798" spans="11:11">
      <c r="K798" s="29"/>
    </row>
    <row r="799" spans="11:11">
      <c r="K799" s="29"/>
    </row>
    <row r="800" spans="11:11">
      <c r="K800" s="29"/>
    </row>
    <row r="801" spans="11:11">
      <c r="K801" s="29"/>
    </row>
    <row r="802" spans="11:11">
      <c r="K802" s="29"/>
    </row>
    <row r="803" spans="11:11">
      <c r="K803" s="29"/>
    </row>
    <row r="804" spans="11:11">
      <c r="K804" s="29"/>
    </row>
    <row r="805" spans="11:11">
      <c r="K805" s="29"/>
    </row>
    <row r="806" spans="11:11">
      <c r="K806" s="29"/>
    </row>
    <row r="807" spans="11:11">
      <c r="K807" s="29"/>
    </row>
    <row r="808" spans="11:11">
      <c r="K808" s="29"/>
    </row>
    <row r="809" spans="11:11">
      <c r="K809" s="29"/>
    </row>
    <row r="810" spans="11:11">
      <c r="K810" s="29"/>
    </row>
    <row r="811" spans="11:11">
      <c r="K811" s="29"/>
    </row>
    <row r="812" spans="11:11">
      <c r="K812" s="29"/>
    </row>
    <row r="813" spans="11:11">
      <c r="K813" s="29"/>
    </row>
    <row r="814" spans="11:11">
      <c r="K814" s="29"/>
    </row>
    <row r="815" spans="11:11">
      <c r="K815" s="29"/>
    </row>
    <row r="816" spans="11:11">
      <c r="K816" s="29"/>
    </row>
    <row r="817" spans="11:11">
      <c r="K817" s="29"/>
    </row>
    <row r="818" spans="11:11">
      <c r="K818" s="29"/>
    </row>
    <row r="819" spans="11:11">
      <c r="K819" s="29"/>
    </row>
    <row r="820" spans="11:11">
      <c r="K820" s="29"/>
    </row>
    <row r="821" spans="11:11">
      <c r="K821" s="29"/>
    </row>
    <row r="822" spans="11:11">
      <c r="K822" s="29"/>
    </row>
    <row r="823" spans="11:11">
      <c r="K823" s="29"/>
    </row>
    <row r="824" spans="11:11">
      <c r="K824" s="29"/>
    </row>
    <row r="825" spans="11:11">
      <c r="K825" s="29"/>
    </row>
    <row r="826" spans="11:11">
      <c r="K826" s="29"/>
    </row>
    <row r="827" spans="11:11">
      <c r="K827" s="29"/>
    </row>
    <row r="828" spans="11:11">
      <c r="K828" s="29"/>
    </row>
    <row r="829" spans="11:11">
      <c r="K829" s="29"/>
    </row>
    <row r="830" spans="11:11">
      <c r="K830" s="29"/>
    </row>
    <row r="831" spans="11:11">
      <c r="K831" s="29"/>
    </row>
    <row r="832" spans="11:11">
      <c r="K832" s="29"/>
    </row>
    <row r="833" spans="11:11">
      <c r="K833" s="29"/>
    </row>
    <row r="834" spans="11:11">
      <c r="K834" s="29"/>
    </row>
    <row r="835" spans="11:11">
      <c r="K835" s="29"/>
    </row>
    <row r="836" spans="11:11">
      <c r="K836" s="29"/>
    </row>
    <row r="837" spans="11:11">
      <c r="K837" s="29"/>
    </row>
    <row r="838" spans="11:11">
      <c r="K838" s="29"/>
    </row>
    <row r="839" spans="11:11">
      <c r="K839" s="29"/>
    </row>
    <row r="840" spans="11:11">
      <c r="K840" s="29"/>
    </row>
    <row r="841" spans="11:11">
      <c r="K841" s="29"/>
    </row>
    <row r="842" spans="11:11">
      <c r="K842" s="29"/>
    </row>
    <row r="843" spans="11:11">
      <c r="K843" s="29"/>
    </row>
    <row r="844" spans="11:11">
      <c r="K844" s="29"/>
    </row>
    <row r="845" spans="11:11">
      <c r="K845" s="29"/>
    </row>
    <row r="846" spans="11:11">
      <c r="K846" s="29"/>
    </row>
    <row r="847" spans="11:11">
      <c r="K847" s="29"/>
    </row>
    <row r="848" spans="11:11">
      <c r="K848" s="29"/>
    </row>
    <row r="849" spans="11:11">
      <c r="K849" s="29"/>
    </row>
    <row r="850" spans="11:11">
      <c r="K850" s="29"/>
    </row>
    <row r="851" spans="11:11">
      <c r="K851" s="29"/>
    </row>
    <row r="852" spans="11:11">
      <c r="K852" s="29"/>
    </row>
    <row r="853" spans="11:11">
      <c r="K853" s="29"/>
    </row>
    <row r="854" spans="11:11">
      <c r="K854" s="29"/>
    </row>
    <row r="855" spans="11:11">
      <c r="K855" s="29"/>
    </row>
    <row r="856" spans="11:11">
      <c r="K856" s="29"/>
    </row>
    <row r="857" spans="11:11">
      <c r="K857" s="29"/>
    </row>
    <row r="858" spans="11:11">
      <c r="K858" s="29"/>
    </row>
    <row r="859" spans="11:11">
      <c r="K859" s="29"/>
    </row>
    <row r="860" spans="11:11">
      <c r="K860" s="29"/>
    </row>
    <row r="861" spans="11:11">
      <c r="K861" s="29"/>
    </row>
    <row r="862" spans="11:11">
      <c r="K862" s="29"/>
    </row>
    <row r="863" spans="11:11">
      <c r="K863" s="29"/>
    </row>
    <row r="864" spans="11:11">
      <c r="K864" s="29"/>
    </row>
    <row r="865" spans="11:11">
      <c r="K865" s="29"/>
    </row>
    <row r="866" spans="11:11">
      <c r="K866" s="29"/>
    </row>
    <row r="867" spans="11:11">
      <c r="K867" s="29"/>
    </row>
    <row r="868" spans="11:11">
      <c r="K868" s="29"/>
    </row>
    <row r="869" spans="11:11">
      <c r="K869" s="29"/>
    </row>
    <row r="870" spans="11:11">
      <c r="K870" s="29"/>
    </row>
    <row r="871" spans="11:11">
      <c r="K871" s="29"/>
    </row>
    <row r="872" spans="11:11">
      <c r="K872" s="29"/>
    </row>
    <row r="873" spans="11:11">
      <c r="K873" s="29"/>
    </row>
    <row r="874" spans="11:11">
      <c r="K874" s="29"/>
    </row>
    <row r="875" spans="11:11">
      <c r="K875" s="29"/>
    </row>
    <row r="876" spans="11:11">
      <c r="K876" s="29"/>
    </row>
    <row r="877" spans="11:11">
      <c r="K877" s="29"/>
    </row>
    <row r="878" spans="11:11">
      <c r="K878" s="29"/>
    </row>
    <row r="879" spans="11:11">
      <c r="K879" s="29"/>
    </row>
    <row r="880" spans="11:11">
      <c r="K880" s="29"/>
    </row>
    <row r="881" spans="11:11">
      <c r="K881" s="29"/>
    </row>
    <row r="882" spans="11:11">
      <c r="K882" s="29"/>
    </row>
    <row r="883" spans="11:11">
      <c r="K883" s="29"/>
    </row>
    <row r="884" spans="11:11">
      <c r="K884" s="29"/>
    </row>
    <row r="885" spans="11:11">
      <c r="K885" s="29"/>
    </row>
    <row r="886" spans="11:11">
      <c r="K886" s="29"/>
    </row>
    <row r="887" spans="11:11">
      <c r="K887" s="29"/>
    </row>
    <row r="888" spans="11:11">
      <c r="K888" s="29"/>
    </row>
    <row r="889" spans="11:11">
      <c r="K889" s="29"/>
    </row>
    <row r="890" spans="11:11">
      <c r="K890" s="29"/>
    </row>
    <row r="891" spans="11:11">
      <c r="K891" s="29"/>
    </row>
    <row r="892" spans="11:11">
      <c r="K892" s="29"/>
    </row>
    <row r="893" spans="11:11">
      <c r="K893" s="29"/>
    </row>
    <row r="894" spans="11:11">
      <c r="K894" s="29"/>
    </row>
    <row r="895" spans="11:11">
      <c r="K895" s="29"/>
    </row>
    <row r="896" spans="11:11">
      <c r="K896" s="29"/>
    </row>
    <row r="897" spans="11:11">
      <c r="K897" s="29"/>
    </row>
    <row r="898" spans="11:11">
      <c r="K898" s="29"/>
    </row>
    <row r="899" spans="11:11">
      <c r="K899" s="29"/>
    </row>
    <row r="900" spans="11:11">
      <c r="K900" s="29"/>
    </row>
    <row r="901" spans="11:11">
      <c r="K901" s="29"/>
    </row>
    <row r="902" spans="11:11">
      <c r="K902" s="29"/>
    </row>
    <row r="903" spans="11:11">
      <c r="K903" s="29"/>
    </row>
    <row r="904" spans="11:11">
      <c r="K904" s="29"/>
    </row>
    <row r="905" spans="11:11">
      <c r="K905" s="29"/>
    </row>
    <row r="906" spans="11:11">
      <c r="K906" s="29"/>
    </row>
    <row r="907" spans="11:11">
      <c r="K907" s="29"/>
    </row>
    <row r="908" spans="11:11">
      <c r="K908" s="29"/>
    </row>
    <row r="909" spans="11:11">
      <c r="K909" s="29"/>
    </row>
    <row r="910" spans="11:11">
      <c r="K910" s="29"/>
    </row>
    <row r="911" spans="11:11">
      <c r="K911" s="29"/>
    </row>
    <row r="912" spans="11:11">
      <c r="K912" s="29"/>
    </row>
    <row r="913" spans="11:11">
      <c r="K913" s="29"/>
    </row>
    <row r="914" spans="11:11">
      <c r="K914" s="29"/>
    </row>
    <row r="915" spans="11:11">
      <c r="K915" s="29"/>
    </row>
    <row r="916" spans="11:11">
      <c r="K916" s="29"/>
    </row>
    <row r="917" spans="11:11">
      <c r="K917" s="29"/>
    </row>
    <row r="918" spans="11:11">
      <c r="K918" s="29"/>
    </row>
    <row r="919" spans="11:11">
      <c r="K919" s="29"/>
    </row>
    <row r="920" spans="11:11">
      <c r="K920" s="29"/>
    </row>
    <row r="921" spans="11:11">
      <c r="K921" s="29"/>
    </row>
    <row r="922" spans="11:11">
      <c r="K922" s="29"/>
    </row>
    <row r="923" spans="11:11">
      <c r="K923" s="29"/>
    </row>
    <row r="924" spans="11:11">
      <c r="K924" s="29"/>
    </row>
    <row r="925" spans="11:11">
      <c r="K925" s="29"/>
    </row>
    <row r="926" spans="11:11">
      <c r="K926" s="29"/>
    </row>
    <row r="927" spans="11:11">
      <c r="K927" s="29"/>
    </row>
    <row r="928" spans="11:11">
      <c r="K928" s="29"/>
    </row>
    <row r="929" spans="11:11">
      <c r="K929" s="29"/>
    </row>
    <row r="930" spans="11:11">
      <c r="K930" s="29"/>
    </row>
    <row r="931" spans="11:11">
      <c r="K931" s="29"/>
    </row>
    <row r="932" spans="11:11">
      <c r="K932" s="29"/>
    </row>
    <row r="933" spans="11:11">
      <c r="K933" s="29"/>
    </row>
    <row r="934" spans="11:11">
      <c r="K934" s="29"/>
    </row>
    <row r="935" spans="11:11">
      <c r="K935" s="29"/>
    </row>
    <row r="936" spans="11:11">
      <c r="K936" s="29"/>
    </row>
    <row r="937" spans="11:11">
      <c r="K937" s="29"/>
    </row>
    <row r="938" spans="11:11">
      <c r="K938" s="29"/>
    </row>
    <row r="939" spans="11:11">
      <c r="K939" s="29"/>
    </row>
    <row r="940" spans="11:11">
      <c r="K940" s="29"/>
    </row>
    <row r="941" spans="11:11">
      <c r="K941" s="29"/>
    </row>
    <row r="942" spans="11:11">
      <c r="K942" s="29"/>
    </row>
    <row r="943" spans="11:11">
      <c r="K943" s="29"/>
    </row>
    <row r="944" spans="11:11">
      <c r="K944" s="29"/>
    </row>
    <row r="945" spans="11:11">
      <c r="K945" s="29"/>
    </row>
    <row r="946" spans="11:11">
      <c r="K946" s="29"/>
    </row>
    <row r="947" spans="11:11">
      <c r="K947" s="29"/>
    </row>
    <row r="948" spans="11:11">
      <c r="K948" s="29"/>
    </row>
    <row r="949" spans="11:11">
      <c r="K949" s="29"/>
    </row>
    <row r="950" spans="11:11">
      <c r="K950" s="29"/>
    </row>
    <row r="951" spans="11:11">
      <c r="K951" s="29"/>
    </row>
    <row r="952" spans="11:11">
      <c r="K952" s="29"/>
    </row>
    <row r="953" spans="11:11">
      <c r="K953" s="29"/>
    </row>
    <row r="954" spans="11:11">
      <c r="K954" s="29"/>
    </row>
    <row r="955" spans="11:11">
      <c r="K955" s="29"/>
    </row>
    <row r="956" spans="11:11">
      <c r="K956" s="29"/>
    </row>
    <row r="957" spans="11:11">
      <c r="K957" s="29"/>
    </row>
    <row r="958" spans="11:11">
      <c r="K958" s="29"/>
    </row>
    <row r="959" spans="11:11">
      <c r="K959" s="29"/>
    </row>
    <row r="960" spans="11:11">
      <c r="K960" s="29"/>
    </row>
    <row r="961" spans="11:11">
      <c r="K961" s="29"/>
    </row>
    <row r="962" spans="11:11">
      <c r="K962" s="29"/>
    </row>
    <row r="963" spans="11:11">
      <c r="K963" s="29"/>
    </row>
    <row r="964" spans="11:11">
      <c r="K964" s="29"/>
    </row>
    <row r="965" spans="11:11">
      <c r="K965" s="29"/>
    </row>
    <row r="966" spans="11:11">
      <c r="K966" s="29"/>
    </row>
    <row r="967" spans="11:11">
      <c r="K967" s="29"/>
    </row>
    <row r="968" spans="11:11">
      <c r="K968" s="29"/>
    </row>
    <row r="969" spans="11:11">
      <c r="K969" s="29"/>
    </row>
    <row r="970" spans="11:11">
      <c r="K970" s="29"/>
    </row>
    <row r="971" spans="11:11">
      <c r="K971" s="29"/>
    </row>
    <row r="972" spans="11:11">
      <c r="K972" s="29"/>
    </row>
    <row r="973" spans="11:11">
      <c r="K973" s="29"/>
    </row>
    <row r="974" spans="11:11">
      <c r="K974" s="29"/>
    </row>
    <row r="975" spans="11:11">
      <c r="K975" s="29"/>
    </row>
    <row r="976" spans="11:11">
      <c r="K976" s="29"/>
    </row>
    <row r="977" spans="11:11">
      <c r="K977" s="29"/>
    </row>
    <row r="978" spans="11:11">
      <c r="K978" s="29"/>
    </row>
    <row r="979" spans="11:11">
      <c r="K979" s="29"/>
    </row>
    <row r="980" spans="11:11">
      <c r="K980" s="29"/>
    </row>
    <row r="981" spans="11:11">
      <c r="K981" s="29"/>
    </row>
    <row r="982" spans="11:11">
      <c r="K982" s="29"/>
    </row>
    <row r="983" spans="11:11">
      <c r="K983" s="29"/>
    </row>
    <row r="984" spans="11:11">
      <c r="K984" s="29"/>
    </row>
    <row r="985" spans="11:11">
      <c r="K985" s="29"/>
    </row>
    <row r="986" spans="11:11">
      <c r="K986" s="29"/>
    </row>
    <row r="987" spans="11:11">
      <c r="K987" s="29"/>
    </row>
    <row r="988" spans="11:11">
      <c r="K988" s="29"/>
    </row>
    <row r="989" spans="11:11">
      <c r="K989" s="29"/>
    </row>
    <row r="990" spans="11:11">
      <c r="K990" s="29"/>
    </row>
    <row r="991" spans="11:11">
      <c r="K991" s="29"/>
    </row>
    <row r="992" spans="11:11">
      <c r="K992" s="29"/>
    </row>
    <row r="993" spans="11:11">
      <c r="K993" s="29"/>
    </row>
    <row r="994" spans="11:11">
      <c r="K994" s="29"/>
    </row>
    <row r="995" spans="11:11">
      <c r="K995" s="29"/>
    </row>
    <row r="996" spans="11:11">
      <c r="K996" s="29"/>
    </row>
    <row r="997" spans="11:11">
      <c r="K997" s="29"/>
    </row>
    <row r="998" spans="11:11">
      <c r="K998" s="29"/>
    </row>
    <row r="999" spans="11:11">
      <c r="K999" s="29"/>
    </row>
    <row r="1000" spans="11:11">
      <c r="K1000" s="29"/>
    </row>
    <row r="1001" spans="11:11">
      <c r="K1001" s="29"/>
    </row>
    <row r="1002" spans="11:11">
      <c r="K1002" s="29"/>
    </row>
    <row r="1003" spans="11:11">
      <c r="K1003" s="29"/>
    </row>
    <row r="1004" spans="11:11">
      <c r="K1004" s="29"/>
    </row>
    <row r="1005" spans="11:11">
      <c r="K1005" s="29"/>
    </row>
    <row r="1006" spans="11:11">
      <c r="K1006" s="29"/>
    </row>
    <row r="1007" spans="11:11">
      <c r="K1007" s="29"/>
    </row>
    <row r="1008" spans="11:11">
      <c r="K1008" s="29"/>
    </row>
    <row r="1009" spans="11:11">
      <c r="K1009" s="29"/>
    </row>
    <row r="1010" spans="11:11">
      <c r="K1010" s="29"/>
    </row>
    <row r="1011" spans="11:11">
      <c r="K1011" s="29"/>
    </row>
    <row r="1012" spans="11:11">
      <c r="K1012" s="29"/>
    </row>
    <row r="1013" spans="11:11">
      <c r="K1013" s="29"/>
    </row>
    <row r="1014" spans="11:11">
      <c r="K1014" s="29"/>
    </row>
    <row r="1015" spans="11:11">
      <c r="K1015" s="29"/>
    </row>
    <row r="1016" spans="11:11">
      <c r="K1016" s="29"/>
    </row>
    <row r="1017" spans="11:11">
      <c r="K1017" s="29"/>
    </row>
    <row r="1018" spans="11:11">
      <c r="K1018" s="29"/>
    </row>
    <row r="1019" spans="11:11">
      <c r="K1019" s="29"/>
    </row>
    <row r="1020" spans="11:11">
      <c r="K1020" s="29"/>
    </row>
    <row r="1021" spans="11:11">
      <c r="K1021" s="29"/>
    </row>
    <row r="1022" spans="11:11">
      <c r="K1022" s="29"/>
    </row>
    <row r="1023" spans="11:11">
      <c r="K1023" s="29"/>
    </row>
    <row r="1024" spans="11:11">
      <c r="K1024" s="29"/>
    </row>
    <row r="1025" spans="11:11">
      <c r="K1025" s="29"/>
    </row>
    <row r="1026" spans="11:11">
      <c r="K1026" s="29"/>
    </row>
    <row r="1027" spans="11:11">
      <c r="K1027" s="29"/>
    </row>
    <row r="1028" spans="11:11">
      <c r="K1028" s="29"/>
    </row>
    <row r="1029" spans="11:11">
      <c r="K1029" s="29"/>
    </row>
    <row r="1030" spans="11:11">
      <c r="K1030" s="29"/>
    </row>
    <row r="1031" spans="11:11">
      <c r="K1031" s="29"/>
    </row>
    <row r="1032" spans="11:11">
      <c r="K1032" s="29"/>
    </row>
    <row r="1033" spans="11:11">
      <c r="K1033" s="29"/>
    </row>
    <row r="1034" spans="11:11">
      <c r="K1034" s="29"/>
    </row>
    <row r="1035" spans="11:11">
      <c r="K1035" s="29"/>
    </row>
    <row r="1036" spans="11:11">
      <c r="K1036" s="29"/>
    </row>
  </sheetData>
  <mergeCells count="22">
    <mergeCell ref="Q104:Q115"/>
    <mergeCell ref="T104:T115"/>
    <mergeCell ref="O93:O95"/>
    <mergeCell ref="P93:P95"/>
    <mergeCell ref="B104:B115"/>
    <mergeCell ref="E104:E115"/>
    <mergeCell ref="H104:H115"/>
    <mergeCell ref="K104:K115"/>
    <mergeCell ref="N104:N115"/>
    <mergeCell ref="S3:V3"/>
    <mergeCell ref="S4:V4"/>
    <mergeCell ref="S5:V5"/>
    <mergeCell ref="B88:C88"/>
    <mergeCell ref="O89:O91"/>
    <mergeCell ref="P89:P91"/>
    <mergeCell ref="B3:B14"/>
    <mergeCell ref="B15:B26"/>
    <mergeCell ref="B27:B38"/>
    <mergeCell ref="B39:B50"/>
    <mergeCell ref="B51:B62"/>
    <mergeCell ref="B63:B74"/>
    <mergeCell ref="B75:B86"/>
  </mergeCells>
  <hyperlinks>
    <hyperlink ref="S3" r:id="rId1" xr:uid="{8166ABBB-F821-4074-ACB5-B6A4010DDBD3}"/>
    <hyperlink ref="S4" r:id="rId2" xr:uid="{CF552756-046B-4B08-AE83-B2A84BBE78F9}"/>
    <hyperlink ref="S5" r:id="rId3" xr:uid="{96C7E782-D88C-49C7-9D2B-0DDDD5CD3D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 bisri</dc:creator>
  <cp:lastModifiedBy>hilmi bisri</cp:lastModifiedBy>
  <dcterms:created xsi:type="dcterms:W3CDTF">2024-12-09T08:27:21Z</dcterms:created>
  <dcterms:modified xsi:type="dcterms:W3CDTF">2024-12-09T08:28:47Z</dcterms:modified>
</cp:coreProperties>
</file>