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hao.nguyenhoang\Đồ án\"/>
    </mc:Choice>
  </mc:AlternateContent>
  <xr:revisionPtr revIDLastSave="0" documentId="13_ncr:1_{26042979-2C46-47BB-8091-92A0CE0341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F5" i="1" s="1"/>
  <c r="D7" i="1"/>
  <c r="F7" i="1" s="1"/>
  <c r="D21" i="1"/>
  <c r="F21" i="1" s="1"/>
  <c r="D3" i="1"/>
  <c r="C5" i="1"/>
  <c r="C4" i="1"/>
  <c r="B23" i="1"/>
  <c r="D23" i="1" s="1"/>
  <c r="F23" i="1" s="1"/>
  <c r="B22" i="1"/>
  <c r="D22" i="1" s="1"/>
  <c r="F22" i="1" s="1"/>
  <c r="B21" i="1"/>
  <c r="B20" i="1"/>
  <c r="D20" i="1" s="1"/>
  <c r="F20" i="1" s="1"/>
  <c r="B19" i="1"/>
  <c r="D19" i="1" s="1"/>
  <c r="F19" i="1" s="1"/>
  <c r="B18" i="1"/>
  <c r="D18" i="1" s="1"/>
  <c r="F18" i="1" s="1"/>
  <c r="B17" i="1"/>
  <c r="D17" i="1" s="1"/>
  <c r="F17" i="1" s="1"/>
  <c r="B16" i="1"/>
  <c r="D16" i="1" s="1"/>
  <c r="F16" i="1" s="1"/>
  <c r="B15" i="1"/>
  <c r="D15" i="1" s="1"/>
  <c r="F15" i="1" s="1"/>
  <c r="B14" i="1"/>
  <c r="D14" i="1" s="1"/>
  <c r="F14" i="1" s="1"/>
  <c r="B13" i="1"/>
  <c r="D13" i="1" s="1"/>
  <c r="F13" i="1" s="1"/>
  <c r="B12" i="1"/>
  <c r="D12" i="1" s="1"/>
  <c r="F12" i="1" s="1"/>
  <c r="B11" i="1"/>
  <c r="D11" i="1" s="1"/>
  <c r="F11" i="1" s="1"/>
  <c r="B10" i="1"/>
  <c r="D10" i="1" s="1"/>
  <c r="F10" i="1" s="1"/>
  <c r="B9" i="1"/>
  <c r="D9" i="1" s="1"/>
  <c r="F9" i="1" s="1"/>
  <c r="B8" i="1"/>
  <c r="D8" i="1" s="1"/>
  <c r="F8" i="1" s="1"/>
  <c r="B7" i="1"/>
  <c r="B6" i="1"/>
  <c r="D6" i="1" s="1"/>
  <c r="F6" i="1" s="1"/>
  <c r="B5" i="1"/>
  <c r="B4" i="1"/>
  <c r="D4" i="1" s="1"/>
  <c r="F4" i="1" s="1"/>
</calcChain>
</file>

<file path=xl/sharedStrings.xml><?xml version="1.0" encoding="utf-8"?>
<sst xmlns="http://schemas.openxmlformats.org/spreadsheetml/2006/main" count="7" uniqueCount="7">
  <si>
    <t>Lecture 3</t>
  </si>
  <si>
    <t>Voltage</t>
  </si>
  <si>
    <t>Percentage Drop</t>
  </si>
  <si>
    <t>No Load Rpm</t>
  </si>
  <si>
    <t>Loaded Rpm</t>
  </si>
  <si>
    <t>0 to 100% (squared shape)</t>
  </si>
  <si>
    <t>Percentage Drop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</si>
</sst>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2" borderId="0" xfId="1" applyFont="1" applyFill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RPM against Voltage with Propeller Torque Loading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2787930883639545"/>
                  <c:y val="3.13538932633420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0.56999999999999995</c:v>
                </c:pt>
                <c:pt idx="2">
                  <c:v>1.1399999999999999</c:v>
                </c:pt>
                <c:pt idx="3">
                  <c:v>1.71</c:v>
                </c:pt>
                <c:pt idx="4">
                  <c:v>2.2799999999999998</c:v>
                </c:pt>
                <c:pt idx="5">
                  <c:v>2.85</c:v>
                </c:pt>
                <c:pt idx="6">
                  <c:v>3.42</c:v>
                </c:pt>
                <c:pt idx="7">
                  <c:v>3.99</c:v>
                </c:pt>
                <c:pt idx="8">
                  <c:v>4.5599999999999996</c:v>
                </c:pt>
                <c:pt idx="9">
                  <c:v>5.13</c:v>
                </c:pt>
                <c:pt idx="10">
                  <c:v>5.7</c:v>
                </c:pt>
                <c:pt idx="11">
                  <c:v>6.27</c:v>
                </c:pt>
                <c:pt idx="12">
                  <c:v>6.84</c:v>
                </c:pt>
                <c:pt idx="13">
                  <c:v>7.41</c:v>
                </c:pt>
                <c:pt idx="14">
                  <c:v>7.98</c:v>
                </c:pt>
                <c:pt idx="15">
                  <c:v>8.5500000000000007</c:v>
                </c:pt>
                <c:pt idx="16">
                  <c:v>9.1199999999999992</c:v>
                </c:pt>
                <c:pt idx="17">
                  <c:v>9.69</c:v>
                </c:pt>
                <c:pt idx="18">
                  <c:v>10.26</c:v>
                </c:pt>
                <c:pt idx="19">
                  <c:v>10.83</c:v>
                </c:pt>
                <c:pt idx="20">
                  <c:v>11.4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</c:v>
                </c:pt>
                <c:pt idx="1">
                  <c:v>797.50125000000003</c:v>
                </c:pt>
                <c:pt idx="2">
                  <c:v>1592.01</c:v>
                </c:pt>
                <c:pt idx="3">
                  <c:v>2380.5337500000001</c:v>
                </c:pt>
                <c:pt idx="4">
                  <c:v>3160.08</c:v>
                </c:pt>
                <c:pt idx="5">
                  <c:v>3927.65625</c:v>
                </c:pt>
                <c:pt idx="6">
                  <c:v>4680.2700000000004</c:v>
                </c:pt>
                <c:pt idx="7">
                  <c:v>5414.92875</c:v>
                </c:pt>
                <c:pt idx="8">
                  <c:v>6128.6399999999994</c:v>
                </c:pt>
                <c:pt idx="9">
                  <c:v>6818.4112500000001</c:v>
                </c:pt>
                <c:pt idx="10">
                  <c:v>7481.25</c:v>
                </c:pt>
                <c:pt idx="11">
                  <c:v>8114.1637499999997</c:v>
                </c:pt>
                <c:pt idx="12">
                  <c:v>8714.16</c:v>
                </c:pt>
                <c:pt idx="13">
                  <c:v>9278.2462500000001</c:v>
                </c:pt>
                <c:pt idx="14">
                  <c:v>9803.43</c:v>
                </c:pt>
                <c:pt idx="15">
                  <c:v>10286.71875</c:v>
                </c:pt>
                <c:pt idx="16">
                  <c:v>10725.119999999999</c:v>
                </c:pt>
                <c:pt idx="17">
                  <c:v>11115.641249999999</c:v>
                </c:pt>
                <c:pt idx="18">
                  <c:v>11455.289999999999</c:v>
                </c:pt>
                <c:pt idx="19">
                  <c:v>11741.073750000001</c:v>
                </c:pt>
                <c:pt idx="20">
                  <c:v>11970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7-4007-8E0B-187B46F9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74975"/>
        <c:axId val="1626179551"/>
      </c:scatterChart>
      <c:valAx>
        <c:axId val="162617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79551"/>
        <c:crosses val="autoZero"/>
        <c:crossBetween val="midCat"/>
      </c:valAx>
      <c:valAx>
        <c:axId val="16261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7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</xdr:row>
      <xdr:rowOff>72390</xdr:rowOff>
    </xdr:from>
    <xdr:to>
      <xdr:col>15</xdr:col>
      <xdr:colOff>358140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H7" sqref="H7"/>
    </sheetView>
  </sheetViews>
  <sheetFormatPr defaultRowHeight="14.4" x14ac:dyDescent="0.3"/>
  <cols>
    <col min="2" max="2" width="20.21875" bestFit="1" customWidth="1"/>
    <col min="3" max="3" width="22.6640625" bestFit="1" customWidth="1"/>
    <col min="4" max="4" width="14.6640625" customWidth="1"/>
    <col min="5" max="6" width="12" bestFit="1" customWidth="1"/>
  </cols>
  <sheetData>
    <row r="1" spans="1:6" ht="21" x14ac:dyDescent="0.4">
      <c r="A1" s="3" t="s">
        <v>0</v>
      </c>
    </row>
    <row r="2" spans="1:6" x14ac:dyDescent="0.3">
      <c r="A2" t="s">
        <v>1</v>
      </c>
      <c r="B2" s="1" t="s">
        <v>6</v>
      </c>
      <c r="C2" s="1" t="s">
        <v>5</v>
      </c>
      <c r="D2" t="s">
        <v>2</v>
      </c>
      <c r="E2" t="s">
        <v>3</v>
      </c>
      <c r="F2" t="s">
        <v>4</v>
      </c>
    </row>
    <row r="3" spans="1:6" x14ac:dyDescent="0.3">
      <c r="A3">
        <v>0</v>
      </c>
      <c r="B3" s="2">
        <v>0</v>
      </c>
      <c r="C3" s="1">
        <v>0</v>
      </c>
      <c r="D3">
        <f>B3*C3</f>
        <v>0</v>
      </c>
      <c r="E3">
        <v>0</v>
      </c>
      <c r="F3">
        <v>0</v>
      </c>
    </row>
    <row r="4" spans="1:6" x14ac:dyDescent="0.3">
      <c r="A4">
        <v>0.56999999999999995</v>
      </c>
      <c r="B4" s="2">
        <f>25/100/20</f>
        <v>1.2500000000000001E-2</v>
      </c>
      <c r="C4" s="2">
        <f>0.05</f>
        <v>0.05</v>
      </c>
      <c r="D4">
        <f t="shared" ref="D4:D23" si="0">B4*C4</f>
        <v>6.2500000000000012E-4</v>
      </c>
      <c r="E4">
        <v>798</v>
      </c>
      <c r="F4">
        <f>E4*(1-D4)</f>
        <v>797.50125000000003</v>
      </c>
    </row>
    <row r="5" spans="1:6" x14ac:dyDescent="0.3">
      <c r="A5">
        <v>1.1399999999999999</v>
      </c>
      <c r="B5" s="2">
        <f>25/100/20*2</f>
        <v>2.5000000000000001E-2</v>
      </c>
      <c r="C5" s="2">
        <f>0.1</f>
        <v>0.1</v>
      </c>
      <c r="D5">
        <f t="shared" si="0"/>
        <v>2.5000000000000005E-3</v>
      </c>
      <c r="E5">
        <v>1596</v>
      </c>
      <c r="F5">
        <f t="shared" ref="F5:F23" si="1">E5*(1-D5)</f>
        <v>1592.01</v>
      </c>
    </row>
    <row r="6" spans="1:6" x14ac:dyDescent="0.3">
      <c r="A6">
        <v>1.71</v>
      </c>
      <c r="B6" s="2">
        <f>25/100/20*3</f>
        <v>3.7500000000000006E-2</v>
      </c>
      <c r="C6" s="2">
        <v>0.15</v>
      </c>
      <c r="D6">
        <f t="shared" si="0"/>
        <v>5.6250000000000007E-3</v>
      </c>
      <c r="E6">
        <v>2394</v>
      </c>
      <c r="F6">
        <f t="shared" si="1"/>
        <v>2380.5337500000001</v>
      </c>
    </row>
    <row r="7" spans="1:6" x14ac:dyDescent="0.3">
      <c r="A7">
        <v>2.2799999999999998</v>
      </c>
      <c r="B7" s="2">
        <f>25/100/20*4</f>
        <v>0.05</v>
      </c>
      <c r="C7" s="2">
        <v>0.2</v>
      </c>
      <c r="D7">
        <f t="shared" si="0"/>
        <v>1.0000000000000002E-2</v>
      </c>
      <c r="E7">
        <v>3192</v>
      </c>
      <c r="F7">
        <f t="shared" si="1"/>
        <v>3160.08</v>
      </c>
    </row>
    <row r="8" spans="1:6" x14ac:dyDescent="0.3">
      <c r="A8">
        <v>2.85</v>
      </c>
      <c r="B8" s="2">
        <f>25/100/20*5</f>
        <v>6.25E-2</v>
      </c>
      <c r="C8" s="2">
        <v>0.25</v>
      </c>
      <c r="D8">
        <f t="shared" si="0"/>
        <v>1.5625E-2</v>
      </c>
      <c r="E8">
        <v>3990</v>
      </c>
      <c r="F8">
        <f t="shared" si="1"/>
        <v>3927.65625</v>
      </c>
    </row>
    <row r="9" spans="1:6" x14ac:dyDescent="0.3">
      <c r="A9">
        <v>3.42</v>
      </c>
      <c r="B9" s="2">
        <f>25/100/20*6</f>
        <v>7.5000000000000011E-2</v>
      </c>
      <c r="C9" s="2">
        <v>0.3</v>
      </c>
      <c r="D9">
        <f t="shared" si="0"/>
        <v>2.2500000000000003E-2</v>
      </c>
      <c r="E9">
        <v>4788</v>
      </c>
      <c r="F9">
        <f t="shared" si="1"/>
        <v>4680.2700000000004</v>
      </c>
    </row>
    <row r="10" spans="1:6" x14ac:dyDescent="0.3">
      <c r="A10">
        <v>3.99</v>
      </c>
      <c r="B10" s="2">
        <f>25/100/20*7</f>
        <v>8.7500000000000008E-2</v>
      </c>
      <c r="C10" s="2">
        <v>0.35</v>
      </c>
      <c r="D10">
        <f t="shared" si="0"/>
        <v>3.0624999999999999E-2</v>
      </c>
      <c r="E10">
        <v>5586</v>
      </c>
      <c r="F10">
        <f t="shared" si="1"/>
        <v>5414.92875</v>
      </c>
    </row>
    <row r="11" spans="1:6" x14ac:dyDescent="0.3">
      <c r="A11">
        <v>4.5599999999999996</v>
      </c>
      <c r="B11" s="2">
        <f>25/100/20*8</f>
        <v>0.1</v>
      </c>
      <c r="C11" s="2">
        <v>0.4</v>
      </c>
      <c r="D11">
        <f t="shared" si="0"/>
        <v>4.0000000000000008E-2</v>
      </c>
      <c r="E11">
        <v>6384</v>
      </c>
      <c r="F11">
        <f t="shared" si="1"/>
        <v>6128.6399999999994</v>
      </c>
    </row>
    <row r="12" spans="1:6" x14ac:dyDescent="0.3">
      <c r="A12">
        <v>5.13</v>
      </c>
      <c r="B12" s="2">
        <f>25/100/20*9</f>
        <v>0.1125</v>
      </c>
      <c r="C12" s="2">
        <v>0.45</v>
      </c>
      <c r="D12">
        <f t="shared" si="0"/>
        <v>5.0625000000000003E-2</v>
      </c>
      <c r="E12">
        <v>7182</v>
      </c>
      <c r="F12">
        <f t="shared" si="1"/>
        <v>6818.4112500000001</v>
      </c>
    </row>
    <row r="13" spans="1:6" x14ac:dyDescent="0.3">
      <c r="A13">
        <v>5.7</v>
      </c>
      <c r="B13" s="2">
        <f>25/100/20*10</f>
        <v>0.125</v>
      </c>
      <c r="C13" s="2">
        <v>0.5</v>
      </c>
      <c r="D13">
        <f t="shared" si="0"/>
        <v>6.25E-2</v>
      </c>
      <c r="E13">
        <v>7980</v>
      </c>
      <c r="F13">
        <f t="shared" si="1"/>
        <v>7481.25</v>
      </c>
    </row>
    <row r="14" spans="1:6" x14ac:dyDescent="0.3">
      <c r="A14">
        <v>6.27</v>
      </c>
      <c r="B14" s="2">
        <f>25/100/20*11</f>
        <v>0.13750000000000001</v>
      </c>
      <c r="C14" s="2">
        <v>0.55000000000000004</v>
      </c>
      <c r="D14">
        <f t="shared" si="0"/>
        <v>7.5625000000000012E-2</v>
      </c>
      <c r="E14">
        <v>8778</v>
      </c>
      <c r="F14">
        <f t="shared" si="1"/>
        <v>8114.1637499999997</v>
      </c>
    </row>
    <row r="15" spans="1:6" x14ac:dyDescent="0.3">
      <c r="A15">
        <v>6.84</v>
      </c>
      <c r="B15" s="2">
        <f>25/100/20*12</f>
        <v>0.15000000000000002</v>
      </c>
      <c r="C15" s="2">
        <v>0.6</v>
      </c>
      <c r="D15">
        <f t="shared" si="0"/>
        <v>9.0000000000000011E-2</v>
      </c>
      <c r="E15">
        <v>9576</v>
      </c>
      <c r="F15">
        <f t="shared" si="1"/>
        <v>8714.16</v>
      </c>
    </row>
    <row r="16" spans="1:6" x14ac:dyDescent="0.3">
      <c r="A16">
        <v>7.41</v>
      </c>
      <c r="B16" s="2">
        <f>25/100/20*13</f>
        <v>0.16250000000000001</v>
      </c>
      <c r="C16" s="2">
        <v>0.65</v>
      </c>
      <c r="D16">
        <f t="shared" si="0"/>
        <v>0.10562500000000001</v>
      </c>
      <c r="E16">
        <v>10374</v>
      </c>
      <c r="F16">
        <f t="shared" si="1"/>
        <v>9278.2462500000001</v>
      </c>
    </row>
    <row r="17" spans="1:6" x14ac:dyDescent="0.3">
      <c r="A17">
        <v>7.98</v>
      </c>
      <c r="B17" s="2">
        <f>25/100/20*14</f>
        <v>0.17500000000000002</v>
      </c>
      <c r="C17" s="2">
        <v>0.7</v>
      </c>
      <c r="D17">
        <f t="shared" si="0"/>
        <v>0.1225</v>
      </c>
      <c r="E17">
        <v>11172</v>
      </c>
      <c r="F17">
        <f t="shared" si="1"/>
        <v>9803.43</v>
      </c>
    </row>
    <row r="18" spans="1:6" x14ac:dyDescent="0.3">
      <c r="A18">
        <v>8.5500000000000007</v>
      </c>
      <c r="B18" s="2">
        <f>25/100/20*15</f>
        <v>0.1875</v>
      </c>
      <c r="C18" s="2">
        <v>0.75</v>
      </c>
      <c r="D18">
        <f t="shared" si="0"/>
        <v>0.140625</v>
      </c>
      <c r="E18">
        <v>11970</v>
      </c>
      <c r="F18">
        <f t="shared" si="1"/>
        <v>10286.71875</v>
      </c>
    </row>
    <row r="19" spans="1:6" x14ac:dyDescent="0.3">
      <c r="A19">
        <v>9.1199999999999992</v>
      </c>
      <c r="B19" s="2">
        <f>25/100/20*16</f>
        <v>0.2</v>
      </c>
      <c r="C19" s="2">
        <v>0.8</v>
      </c>
      <c r="D19">
        <f t="shared" si="0"/>
        <v>0.16000000000000003</v>
      </c>
      <c r="E19">
        <v>12768</v>
      </c>
      <c r="F19">
        <f t="shared" si="1"/>
        <v>10725.119999999999</v>
      </c>
    </row>
    <row r="20" spans="1:6" x14ac:dyDescent="0.3">
      <c r="A20">
        <v>9.69</v>
      </c>
      <c r="B20" s="2">
        <f>25/100/20*17</f>
        <v>0.21250000000000002</v>
      </c>
      <c r="C20" s="2">
        <v>0.85</v>
      </c>
      <c r="D20">
        <f t="shared" si="0"/>
        <v>0.18062500000000001</v>
      </c>
      <c r="E20">
        <v>13566</v>
      </c>
      <c r="F20">
        <f t="shared" si="1"/>
        <v>11115.641249999999</v>
      </c>
    </row>
    <row r="21" spans="1:6" x14ac:dyDescent="0.3">
      <c r="A21">
        <v>10.26</v>
      </c>
      <c r="B21" s="2">
        <f>25/100/20*18</f>
        <v>0.22500000000000001</v>
      </c>
      <c r="C21" s="2">
        <v>0.9</v>
      </c>
      <c r="D21">
        <f t="shared" si="0"/>
        <v>0.20250000000000001</v>
      </c>
      <c r="E21">
        <v>14364</v>
      </c>
      <c r="F21">
        <f t="shared" si="1"/>
        <v>11455.289999999999</v>
      </c>
    </row>
    <row r="22" spans="1:6" x14ac:dyDescent="0.3">
      <c r="A22">
        <v>10.83</v>
      </c>
      <c r="B22" s="2">
        <f>25/100/20*19</f>
        <v>0.23750000000000002</v>
      </c>
      <c r="C22" s="2">
        <v>0.95</v>
      </c>
      <c r="D22">
        <f t="shared" si="0"/>
        <v>0.22562499999999999</v>
      </c>
      <c r="E22">
        <v>15162</v>
      </c>
      <c r="F22">
        <f t="shared" si="1"/>
        <v>11741.073750000001</v>
      </c>
    </row>
    <row r="23" spans="1:6" x14ac:dyDescent="0.3">
      <c r="A23">
        <v>11.4</v>
      </c>
      <c r="B23" s="2">
        <f>25/100/20*20</f>
        <v>0.25</v>
      </c>
      <c r="C23" s="2">
        <v>1</v>
      </c>
      <c r="D23">
        <f t="shared" si="0"/>
        <v>0.25</v>
      </c>
      <c r="E23">
        <v>15960</v>
      </c>
      <c r="F23">
        <f t="shared" si="1"/>
        <v>11970</v>
      </c>
    </row>
    <row r="26" spans="1:6" ht="21" x14ac:dyDescent="0.4">
      <c r="A26" s="3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eliott wertheimer</dc:creator>
  <cp:lastModifiedBy>Hào Nguyễn Hoàng</cp:lastModifiedBy>
  <dcterms:created xsi:type="dcterms:W3CDTF">2018-12-04T17:08:48Z</dcterms:created>
  <dcterms:modified xsi:type="dcterms:W3CDTF">2024-04-06T15:17:17Z</dcterms:modified>
</cp:coreProperties>
</file>