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0155" yWindow="-14415" windowWidth="15600" windowHeight="11760" tabRatio="817" activeTab="1"/>
  </bookViews>
  <sheets>
    <sheet name="修改履历" sheetId="26" r:id="rId1"/>
    <sheet name="表结构" sheetId="50" r:id="rId2"/>
    <sheet name="材料管理" sheetId="51" r:id="rId3"/>
    <sheet name="项目管理(设计中)" sheetId="46" r:id="rId4"/>
  </sheets>
  <definedNames>
    <definedName name="_xlnm._FilterDatabase" localSheetId="1" hidden="1">表结构!#REF!</definedName>
    <definedName name="_xlnm._FilterDatabase" localSheetId="0" hidden="1">修改履历!$T$1:$T$68</definedName>
  </definedNames>
  <calcPr calcId="124519"/>
  <fileRecoveryPr repairLoad="1"/>
</workbook>
</file>

<file path=xl/calcChain.xml><?xml version="1.0" encoding="utf-8"?>
<calcChain xmlns="http://schemas.openxmlformats.org/spreadsheetml/2006/main">
  <c r="R57" i="51"/>
  <c r="T57" s="1"/>
  <c r="Q57"/>
  <c r="P57"/>
  <c r="R56" s="1"/>
  <c r="T56" s="1"/>
  <c r="Q56"/>
  <c r="P56"/>
  <c r="R55" s="1"/>
  <c r="T55" s="1"/>
  <c r="Q55"/>
  <c r="P55"/>
  <c r="R54" s="1"/>
  <c r="T54" s="1"/>
  <c r="Q54"/>
  <c r="P54"/>
  <c r="R53" s="1"/>
  <c r="T53" s="1"/>
  <c r="Q53"/>
  <c r="P53"/>
  <c r="R40" s="1"/>
  <c r="T40" s="1"/>
  <c r="Q40"/>
  <c r="P40"/>
  <c r="R39" s="1"/>
  <c r="T39" s="1"/>
  <c r="Q39"/>
  <c r="P39"/>
  <c r="R38" s="1"/>
  <c r="T38" s="1"/>
  <c r="Q38"/>
  <c r="P38"/>
  <c r="R37" s="1"/>
  <c r="T37" s="1"/>
  <c r="Q37"/>
  <c r="P37"/>
  <c r="R36" s="1"/>
  <c r="T36" s="1"/>
  <c r="Q36"/>
  <c r="P36"/>
  <c r="R35" s="1"/>
  <c r="T35" s="1"/>
  <c r="Q35"/>
  <c r="P35"/>
  <c r="R34" s="1"/>
  <c r="T34" s="1"/>
  <c r="Q34"/>
  <c r="P34"/>
  <c r="O34"/>
  <c r="O35" s="1"/>
  <c r="O36" s="1"/>
  <c r="O37" s="1"/>
  <c r="O38" s="1"/>
  <c r="O39" s="1"/>
  <c r="O40" s="1"/>
  <c r="O53" s="1"/>
  <c r="O54" s="1"/>
  <c r="O55" s="1"/>
  <c r="O56" s="1"/>
  <c r="O57" s="1"/>
  <c r="N34"/>
  <c r="N35" s="1"/>
  <c r="N36" s="1"/>
  <c r="N37" s="1"/>
  <c r="N38" s="1"/>
  <c r="N39" s="1"/>
  <c r="N40" s="1"/>
  <c r="N53" s="1"/>
  <c r="N54" s="1"/>
  <c r="N55" s="1"/>
  <c r="N56" s="1"/>
  <c r="N57" s="1"/>
  <c r="M34"/>
  <c r="M35" s="1"/>
  <c r="M36" s="1"/>
  <c r="M37" s="1"/>
  <c r="M38" s="1"/>
  <c r="M39" s="1"/>
  <c r="M40" s="1"/>
  <c r="M53" s="1"/>
  <c r="M54" s="1"/>
  <c r="M55" s="1"/>
  <c r="M56" s="1"/>
  <c r="M57" s="1"/>
  <c r="Q33"/>
  <c r="P33"/>
  <c r="R32" s="1"/>
  <c r="T32" s="1"/>
  <c r="Q32"/>
  <c r="P32"/>
  <c r="R31" s="1"/>
  <c r="T31" s="1"/>
  <c r="Q31"/>
  <c r="P31"/>
  <c r="R30" s="1"/>
  <c r="T30" s="1"/>
  <c r="Q30"/>
  <c r="P30"/>
  <c r="R16" s="1"/>
  <c r="T16" s="1"/>
  <c r="Q16"/>
  <c r="P16"/>
  <c r="R15" s="1"/>
  <c r="T15" s="1"/>
  <c r="Q15"/>
  <c r="P15"/>
  <c r="R14" s="1"/>
  <c r="T14" s="1"/>
  <c r="Q14"/>
  <c r="P14"/>
  <c r="R13" s="1"/>
  <c r="T13" s="1"/>
  <c r="Q13"/>
  <c r="P13"/>
  <c r="R12" s="1"/>
  <c r="T12" s="1"/>
  <c r="Q12"/>
  <c r="P12"/>
  <c r="R11" s="1"/>
  <c r="T11" s="1"/>
  <c r="Q11"/>
  <c r="P11"/>
  <c r="R10" s="1"/>
  <c r="T10" s="1"/>
  <c r="Q10"/>
  <c r="P10"/>
  <c r="R9" s="1"/>
  <c r="T9" s="1"/>
  <c r="Q9"/>
  <c r="P9"/>
  <c r="R8" s="1"/>
  <c r="T8" s="1"/>
  <c r="Q8"/>
  <c r="P8"/>
  <c r="R7" s="1"/>
  <c r="T7" s="1"/>
  <c r="Q7"/>
  <c r="P7"/>
  <c r="R6" s="1"/>
  <c r="T6" s="1"/>
  <c r="Q6"/>
  <c r="P6"/>
  <c r="R5" s="1"/>
  <c r="T5" s="1"/>
  <c r="Q5"/>
  <c r="P5"/>
  <c r="R3" s="1"/>
  <c r="T3" s="1"/>
  <c r="Q3"/>
  <c r="P3"/>
  <c r="R2" s="1"/>
  <c r="O3"/>
  <c r="O5" s="1"/>
  <c r="O6" s="1"/>
  <c r="O7" s="1"/>
  <c r="O8" s="1"/>
  <c r="O9" s="1"/>
  <c r="O10" s="1"/>
  <c r="O11" s="1"/>
  <c r="O12" s="1"/>
  <c r="O13" s="1"/>
  <c r="O14" s="1"/>
  <c r="O15" s="1"/>
  <c r="O16" s="1"/>
  <c r="O30" s="1"/>
  <c r="O31" s="1"/>
  <c r="O32" s="1"/>
  <c r="O33" s="1"/>
  <c r="N3"/>
  <c r="N5" s="1"/>
  <c r="N6" s="1"/>
  <c r="N7" s="1"/>
  <c r="N8" s="1"/>
  <c r="N9" s="1"/>
  <c r="N10" s="1"/>
  <c r="N11" s="1"/>
  <c r="N12" s="1"/>
  <c r="N13" s="1"/>
  <c r="N14" s="1"/>
  <c r="N15" s="1"/>
  <c r="N16" s="1"/>
  <c r="N30" s="1"/>
  <c r="N31" s="1"/>
  <c r="N32" s="1"/>
  <c r="N33" s="1"/>
  <c r="M3"/>
  <c r="M5" s="1"/>
  <c r="M6" s="1"/>
  <c r="M7" s="1"/>
  <c r="M8" s="1"/>
  <c r="M9" s="1"/>
  <c r="M10" s="1"/>
  <c r="M11" s="1"/>
  <c r="M12" s="1"/>
  <c r="M13" s="1"/>
  <c r="M14" s="1"/>
  <c r="M15" s="1"/>
  <c r="M16" s="1"/>
  <c r="M30" s="1"/>
  <c r="M31" s="1"/>
  <c r="M32" s="1"/>
  <c r="M33" s="1"/>
  <c r="P4" i="46"/>
  <c r="Q4"/>
  <c r="P5"/>
  <c r="Q5"/>
  <c r="P6"/>
  <c r="Q6"/>
  <c r="M7"/>
  <c r="M8" s="1"/>
  <c r="M9" s="1"/>
  <c r="M10" s="1"/>
  <c r="M11" s="1"/>
  <c r="M12" s="1"/>
  <c r="N7"/>
  <c r="N8" s="1"/>
  <c r="N9" s="1"/>
  <c r="N10" s="1"/>
  <c r="N11" s="1"/>
  <c r="N12" s="1"/>
  <c r="O7"/>
  <c r="P7"/>
  <c r="Q7"/>
  <c r="O8"/>
  <c r="O9" s="1"/>
  <c r="O10" s="1"/>
  <c r="O11" s="1"/>
  <c r="O12" s="1"/>
  <c r="R12" s="1"/>
  <c r="P8"/>
  <c r="Q8"/>
  <c r="P9"/>
  <c r="Q9"/>
  <c r="P10"/>
  <c r="Q10"/>
  <c r="P11"/>
  <c r="Q11"/>
  <c r="P12"/>
  <c r="Q12"/>
  <c r="Q3"/>
  <c r="P3"/>
  <c r="O3"/>
  <c r="O4" s="1"/>
  <c r="O5" s="1"/>
  <c r="O6" s="1"/>
  <c r="N3"/>
  <c r="N4" s="1"/>
  <c r="N5" s="1"/>
  <c r="N6" s="1"/>
  <c r="M3"/>
  <c r="M4" s="1"/>
  <c r="M5" s="1"/>
  <c r="M6" s="1"/>
  <c r="R33" i="51" l="1"/>
  <c r="S34"/>
  <c r="S35" s="1"/>
  <c r="S36" s="1"/>
  <c r="S37" s="1"/>
  <c r="S38" s="1"/>
  <c r="S39" s="1"/>
  <c r="S40" s="1"/>
  <c r="S53" s="1"/>
  <c r="S54" s="1"/>
  <c r="S55" s="1"/>
  <c r="S56" s="1"/>
  <c r="S57" s="1"/>
  <c r="S3"/>
  <c r="S5" s="1"/>
  <c r="S6" s="1"/>
  <c r="S7" s="1"/>
  <c r="S8" s="1"/>
  <c r="S9" s="1"/>
  <c r="S10" s="1"/>
  <c r="S11" s="1"/>
  <c r="S12" s="1"/>
  <c r="S13" s="1"/>
  <c r="S14" s="1"/>
  <c r="S15" s="1"/>
  <c r="S16" s="1"/>
  <c r="S30" s="1"/>
  <c r="S31" s="1"/>
  <c r="S32" s="1"/>
  <c r="R11" i="46"/>
  <c r="T11" s="1"/>
  <c r="R10"/>
  <c r="T10" s="1"/>
  <c r="R9"/>
  <c r="T9" s="1"/>
  <c r="R8"/>
  <c r="T8" s="1"/>
  <c r="R7"/>
  <c r="T7" s="1"/>
  <c r="R6"/>
  <c r="R5"/>
  <c r="T5" s="1"/>
  <c r="R4"/>
  <c r="T4" s="1"/>
  <c r="R3"/>
  <c r="T3" s="1"/>
  <c r="S33" i="51" l="1"/>
  <c r="T33" s="1"/>
  <c r="S7" i="46"/>
  <c r="S8" s="1"/>
  <c r="S9" s="1"/>
  <c r="S10" s="1"/>
  <c r="S11" s="1"/>
  <c r="S12" s="1"/>
  <c r="T12" s="1"/>
  <c r="S3"/>
  <c r="S4" s="1"/>
  <c r="S5" s="1"/>
  <c r="S6" s="1"/>
  <c r="T6" s="1"/>
  <c r="S13" l="1"/>
  <c r="R2"/>
</calcChain>
</file>

<file path=xl/sharedStrings.xml><?xml version="1.0" encoding="utf-8"?>
<sst xmlns="http://schemas.openxmlformats.org/spreadsheetml/2006/main" count="349" uniqueCount="194">
  <si>
    <t>日期</t>
  </si>
  <si>
    <t>修改人</t>
  </si>
  <si>
    <t>类型</t>
  </si>
  <si>
    <t>表名</t>
  </si>
  <si>
    <t>表名称</t>
  </si>
  <si>
    <t>修改内容</t>
  </si>
  <si>
    <t>SQL</t>
  </si>
  <si>
    <t>数据调整SQL</t>
  </si>
  <si>
    <t>项目名称</t>
  </si>
  <si>
    <t>数据库名</t>
  </si>
  <si>
    <t>模块</t>
  </si>
  <si>
    <t>备注</t>
  </si>
  <si>
    <t>会员表</t>
  </si>
  <si>
    <t>数据表</t>
  </si>
  <si>
    <t>字段</t>
  </si>
  <si>
    <t>表</t>
  </si>
  <si>
    <t>名称</t>
  </si>
  <si>
    <t>主键</t>
  </si>
  <si>
    <t>外键</t>
  </si>
  <si>
    <t>长度</t>
  </si>
  <si>
    <t>不可为空</t>
  </si>
  <si>
    <t>不可重复</t>
  </si>
  <si>
    <t>默认值</t>
  </si>
  <si>
    <t>描述</t>
  </si>
  <si>
    <t>*</t>
  </si>
  <si>
    <t>id</t>
  </si>
  <si>
    <t>bigint</t>
  </si>
  <si>
    <t>√</t>
  </si>
  <si>
    <t>AUTO_INCREMENT</t>
  </si>
  <si>
    <t>varchar</t>
  </si>
  <si>
    <t>int</t>
  </si>
  <si>
    <t>主键ID</t>
  </si>
  <si>
    <t>delete_flag</t>
  </si>
  <si>
    <t>delete_time</t>
  </si>
  <si>
    <t>删除时间</t>
  </si>
  <si>
    <t>delete_user_id</t>
  </si>
  <si>
    <t>创建时间</t>
  </si>
  <si>
    <t>是否删除</t>
  </si>
  <si>
    <t>（0：否；1：是）</t>
  </si>
  <si>
    <t>删除用户id</t>
  </si>
  <si>
    <t>decimal</t>
  </si>
  <si>
    <t>create_time</t>
    <phoneticPr fontId="12" type="noConversion"/>
  </si>
  <si>
    <t>int</t>
    <phoneticPr fontId="12" type="noConversion"/>
  </si>
  <si>
    <t>remark</t>
    <phoneticPr fontId="12" type="noConversion"/>
  </si>
  <si>
    <t>varchar</t>
    <phoneticPr fontId="12" type="noConversion"/>
  </si>
  <si>
    <t>18,2</t>
    <phoneticPr fontId="12" type="noConversion"/>
  </si>
  <si>
    <t>orders</t>
    <phoneticPr fontId="12" type="noConversion"/>
  </si>
  <si>
    <t>备注</t>
    <rPh sb="0" eb="1">
      <t>bei'zhu</t>
    </rPh>
    <phoneticPr fontId="12" type="noConversion"/>
  </si>
  <si>
    <t>新增</t>
    <phoneticPr fontId="12" type="noConversion"/>
  </si>
  <si>
    <t>排序</t>
    <phoneticPr fontId="12" type="noConversion"/>
  </si>
  <si>
    <t>（0：否；1：是）</t>
    <phoneticPr fontId="12" type="noConversion"/>
  </si>
  <si>
    <t>OVER</t>
  </si>
  <si>
    <t>装修系统</t>
    <phoneticPr fontId="12" type="noConversion"/>
  </si>
  <si>
    <t>分组表</t>
  </si>
  <si>
    <t>权限分组表</t>
  </si>
  <si>
    <t>节点表</t>
  </si>
  <si>
    <t>系统设置</t>
    <phoneticPr fontId="12" type="noConversion"/>
  </si>
  <si>
    <t>管理员表</t>
  </si>
  <si>
    <t>管理员日志表</t>
  </si>
  <si>
    <t>系统配置</t>
  </si>
  <si>
    <t>会员管理</t>
    <phoneticPr fontId="12" type="noConversion"/>
  </si>
  <si>
    <t>会员组表</t>
  </si>
  <si>
    <t>auth_group</t>
    <phoneticPr fontId="12" type="noConversion"/>
  </si>
  <si>
    <t>auth_group_access</t>
    <phoneticPr fontId="12" type="noConversion"/>
  </si>
  <si>
    <t>auth_rule</t>
    <phoneticPr fontId="12" type="noConversion"/>
  </si>
  <si>
    <t>admin</t>
    <phoneticPr fontId="12" type="noConversion"/>
  </si>
  <si>
    <t>admin_log</t>
    <phoneticPr fontId="12" type="noConversion"/>
  </si>
  <si>
    <t>config</t>
    <phoneticPr fontId="12" type="noConversion"/>
  </si>
  <si>
    <t>user</t>
    <phoneticPr fontId="12" type="noConversion"/>
  </si>
  <si>
    <t>user_group</t>
    <phoneticPr fontId="12" type="noConversion"/>
  </si>
  <si>
    <t>user_rule</t>
  </si>
  <si>
    <t>会员规则表</t>
  </si>
  <si>
    <t>user_token</t>
  </si>
  <si>
    <t>会员Token表</t>
  </si>
  <si>
    <t>项目管理</t>
    <phoneticPr fontId="12" type="noConversion"/>
  </si>
  <si>
    <t>project</t>
    <phoneticPr fontId="12" type="noConversion"/>
  </si>
  <si>
    <t>项目表</t>
    <phoneticPr fontId="12" type="noConversion"/>
  </si>
  <si>
    <t>项目进度表</t>
    <phoneticPr fontId="12" type="noConversion"/>
  </si>
  <si>
    <t>project_image</t>
    <phoneticPr fontId="12" type="noConversion"/>
  </si>
  <si>
    <t>项目图片表</t>
    <phoneticPr fontId="12" type="noConversion"/>
  </si>
  <si>
    <t>project_node</t>
    <phoneticPr fontId="12" type="noConversion"/>
  </si>
  <si>
    <t>项目节点表</t>
    <phoneticPr fontId="12" type="noConversion"/>
  </si>
  <si>
    <t>材料表</t>
    <phoneticPr fontId="12" type="noConversion"/>
  </si>
  <si>
    <t>material_purchase</t>
    <phoneticPr fontId="12" type="noConversion"/>
  </si>
  <si>
    <t>材料采购表</t>
    <phoneticPr fontId="12" type="noConversion"/>
  </si>
  <si>
    <t>material_construction</t>
    <phoneticPr fontId="12" type="noConversion"/>
  </si>
  <si>
    <t>材料施工表</t>
    <phoneticPr fontId="12" type="noConversion"/>
  </si>
  <si>
    <t>龚超军</t>
    <phoneticPr fontId="12" type="noConversion"/>
  </si>
  <si>
    <t>项目</t>
    <phoneticPr fontId="12" type="noConversion"/>
  </si>
  <si>
    <t>project</t>
    <phoneticPr fontId="12" type="noConversion"/>
  </si>
  <si>
    <t>material_purchase</t>
    <phoneticPr fontId="12" type="noConversion"/>
  </si>
  <si>
    <t>材料采购</t>
    <phoneticPr fontId="12" type="noConversion"/>
  </si>
  <si>
    <t>类型id</t>
    <rPh sb="0" eb="1">
      <t>huo'd</t>
    </rPh>
    <rPh sb="2" eb="3">
      <t>zhu'jian</t>
    </rPh>
    <phoneticPr fontId="12" type="noConversion"/>
  </si>
  <si>
    <t>类型中文</t>
    <phoneticPr fontId="12" type="noConversion"/>
  </si>
  <si>
    <t>供货商名称</t>
    <phoneticPr fontId="12" type="noConversion"/>
  </si>
  <si>
    <t>供货商电话</t>
    <rPh sb="0" eb="1">
      <t>kai's</t>
    </rPh>
    <rPh sb="2" eb="3">
      <t>shi'j</t>
    </rPh>
    <phoneticPr fontId="12" type="noConversion"/>
  </si>
  <si>
    <t>材料名称</t>
    <rPh sb="0" eb="1">
      <t>jie'shu</t>
    </rPh>
    <rPh sb="2" eb="3">
      <t>shi'j</t>
    </rPh>
    <phoneticPr fontId="12" type="noConversion"/>
  </si>
  <si>
    <t>材料型号</t>
    <rPh sb="0" eb="1">
      <t>shi'y</t>
    </rPh>
    <phoneticPr fontId="12" type="noConversion"/>
  </si>
  <si>
    <t>材料规格</t>
    <phoneticPr fontId="12" type="noConversion"/>
  </si>
  <si>
    <t>材料品牌</t>
    <phoneticPr fontId="12" type="noConversion"/>
  </si>
  <si>
    <t>预算数量</t>
    <phoneticPr fontId="12" type="noConversion"/>
  </si>
  <si>
    <t>已购数量</t>
    <phoneticPr fontId="12" type="noConversion"/>
  </si>
  <si>
    <t>申请数量</t>
    <phoneticPr fontId="12" type="noConversion"/>
  </si>
  <si>
    <t>单价</t>
    <phoneticPr fontId="12" type="noConversion"/>
  </si>
  <si>
    <t>合计价</t>
    <phoneticPr fontId="12" type="noConversion"/>
  </si>
  <si>
    <t>编号</t>
    <phoneticPr fontId="12" type="noConversion"/>
  </si>
  <si>
    <t>申请人</t>
    <phoneticPr fontId="12" type="noConversion"/>
  </si>
  <si>
    <t>申请日期</t>
    <phoneticPr fontId="12" type="noConversion"/>
  </si>
  <si>
    <t>备注</t>
    <phoneticPr fontId="12" type="noConversion"/>
  </si>
  <si>
    <t>审核人</t>
    <phoneticPr fontId="12" type="noConversion"/>
  </si>
  <si>
    <t>审核日期</t>
    <phoneticPr fontId="12" type="noConversion"/>
  </si>
  <si>
    <t>发货人</t>
    <phoneticPr fontId="12" type="noConversion"/>
  </si>
  <si>
    <t>发货日期</t>
    <phoneticPr fontId="12" type="noConversion"/>
  </si>
  <si>
    <t>财务确认</t>
    <phoneticPr fontId="12" type="noConversion"/>
  </si>
  <si>
    <t>tinyint</t>
    <phoneticPr fontId="12" type="noConversion"/>
  </si>
  <si>
    <t>material_construction</t>
    <phoneticPr fontId="12" type="noConversion"/>
  </si>
  <si>
    <t>材料施工</t>
    <phoneticPr fontId="12" type="noConversion"/>
  </si>
  <si>
    <t>预算金额</t>
    <phoneticPr fontId="12" type="noConversion"/>
  </si>
  <si>
    <t>待付金额</t>
    <phoneticPr fontId="12" type="noConversion"/>
  </si>
  <si>
    <t>已付金额</t>
    <phoneticPr fontId="12" type="noConversion"/>
  </si>
  <si>
    <t>(待定)可以独立做表</t>
    <phoneticPr fontId="12" type="noConversion"/>
  </si>
  <si>
    <t>mp_numer</t>
    <phoneticPr fontId="12" type="noConversion"/>
  </si>
  <si>
    <t>mp_type</t>
    <phoneticPr fontId="12" type="noConversion"/>
  </si>
  <si>
    <t>mp_type_cn</t>
    <phoneticPr fontId="12" type="noConversion"/>
  </si>
  <si>
    <t>mp_ghsmc</t>
    <phoneticPr fontId="12" type="noConversion"/>
  </si>
  <si>
    <t>mp_ghsdh</t>
    <phoneticPr fontId="12" type="noConversion"/>
  </si>
  <si>
    <t>mp_clmc</t>
    <phoneticPr fontId="12" type="noConversion"/>
  </si>
  <si>
    <t>mp_clxh</t>
    <phoneticPr fontId="12" type="noConversion"/>
  </si>
  <si>
    <t>mp_clgg</t>
    <phoneticPr fontId="12" type="noConversion"/>
  </si>
  <si>
    <t>mp_clpp</t>
    <phoneticPr fontId="12" type="noConversion"/>
  </si>
  <si>
    <t>mp_budget_quantity</t>
    <phoneticPr fontId="12" type="noConversion"/>
  </si>
  <si>
    <t>mp_purchased_quantity</t>
    <phoneticPr fontId="12" type="noConversion"/>
  </si>
  <si>
    <t>mp_sq_quantity</t>
    <phoneticPr fontId="12" type="noConversion"/>
  </si>
  <si>
    <t>mp_unit</t>
    <phoneticPr fontId="12" type="noConversion"/>
  </si>
  <si>
    <t>mp_total</t>
    <phoneticPr fontId="12" type="noConversion"/>
  </si>
  <si>
    <t>mp_applicant</t>
    <phoneticPr fontId="12" type="noConversion"/>
  </si>
  <si>
    <t>mp_applicant_time</t>
    <phoneticPr fontId="12" type="noConversion"/>
  </si>
  <si>
    <t>mp_auditor</t>
    <phoneticPr fontId="12" type="noConversion"/>
  </si>
  <si>
    <t>mp_audit_time</t>
    <phoneticPr fontId="12" type="noConversion"/>
  </si>
  <si>
    <t>mp_fhrqr</t>
    <phoneticPr fontId="12" type="noConversion"/>
  </si>
  <si>
    <t>mp_fh_time</t>
    <phoneticPr fontId="12" type="noConversion"/>
  </si>
  <si>
    <t>mp_cwqr</t>
    <phoneticPr fontId="12" type="noConversion"/>
  </si>
  <si>
    <t>mp_ysje</t>
    <phoneticPr fontId="12" type="noConversion"/>
  </si>
  <si>
    <t>mp_dfje</t>
    <phoneticPr fontId="12" type="noConversion"/>
  </si>
  <si>
    <t>mp_yfje</t>
    <phoneticPr fontId="12" type="noConversion"/>
  </si>
  <si>
    <t>mp_remark</t>
    <phoneticPr fontId="12" type="noConversion"/>
  </si>
  <si>
    <t>mc_type</t>
    <phoneticPr fontId="12" type="noConversion"/>
  </si>
  <si>
    <t>类别</t>
    <rPh sb="0" eb="1">
      <t>huo'dzhu'jian</t>
    </rPh>
    <phoneticPr fontId="12" type="noConversion"/>
  </si>
  <si>
    <t>类别中文</t>
    <phoneticPr fontId="12" type="noConversion"/>
  </si>
  <si>
    <t>施工方名称</t>
    <phoneticPr fontId="12" type="noConversion"/>
  </si>
  <si>
    <t>施工方电话</t>
    <phoneticPr fontId="12" type="noConversion"/>
  </si>
  <si>
    <t>是否带料</t>
    <rPh sb="0" eb="1">
      <t>yong'hu</t>
    </rPh>
    <phoneticPr fontId="12" type="noConversion"/>
  </si>
  <si>
    <t>施工工程量</t>
    <rPh sb="0" eb="1">
      <t>yong'hu</t>
    </rPh>
    <rPh sb="2" eb="3">
      <t>ni'c</t>
    </rPh>
    <phoneticPr fontId="12" type="noConversion"/>
  </si>
  <si>
    <t>预算总价</t>
    <phoneticPr fontId="12" type="noConversion"/>
  </si>
  <si>
    <t>已完成工程量</t>
    <phoneticPr fontId="12" type="noConversion"/>
  </si>
  <si>
    <t>本次付款金额</t>
    <phoneticPr fontId="12" type="noConversion"/>
  </si>
  <si>
    <t>总经理确认</t>
    <phoneticPr fontId="12" type="noConversion"/>
  </si>
  <si>
    <t>总经理确认时间</t>
    <phoneticPr fontId="12" type="noConversion"/>
  </si>
  <si>
    <t>财务确认时间</t>
    <phoneticPr fontId="12" type="noConversion"/>
  </si>
  <si>
    <t>mp_cwqr_time</t>
    <phoneticPr fontId="12" type="noConversion"/>
  </si>
  <si>
    <t>mc_type_cn</t>
    <phoneticPr fontId="12" type="noConversion"/>
  </si>
  <si>
    <t>mc_sgfmc</t>
    <phoneticPr fontId="12" type="noConversion"/>
  </si>
  <si>
    <t>mc_sgfdh</t>
    <phoneticPr fontId="12" type="noConversion"/>
  </si>
  <si>
    <t>mc_is_dl</t>
    <phoneticPr fontId="12" type="noConversion"/>
  </si>
  <si>
    <t>mc_sggcl</t>
    <phoneticPr fontId="12" type="noConversion"/>
  </si>
  <si>
    <t>mc_yszj</t>
    <phoneticPr fontId="12" type="noConversion"/>
  </si>
  <si>
    <t>mc_ywcgcl</t>
    <phoneticPr fontId="12" type="noConversion"/>
  </si>
  <si>
    <t>mc_yfje</t>
    <phoneticPr fontId="12" type="noConversion"/>
  </si>
  <si>
    <t>mc_dfje</t>
    <phoneticPr fontId="12" type="noConversion"/>
  </si>
  <si>
    <t>mc_bcfkje</t>
    <phoneticPr fontId="12" type="noConversion"/>
  </si>
  <si>
    <t>mc_cwqr</t>
    <phoneticPr fontId="12" type="noConversion"/>
  </si>
  <si>
    <t>mc_cwqr_time</t>
    <phoneticPr fontId="12" type="noConversion"/>
  </si>
  <si>
    <t>mc_unit</t>
    <phoneticPr fontId="12" type="noConversion"/>
  </si>
  <si>
    <t>mc_zjlqr</t>
    <phoneticPr fontId="12" type="noConversion"/>
  </si>
  <si>
    <t>mc_zjlqr_time</t>
    <phoneticPr fontId="12" type="noConversion"/>
  </si>
  <si>
    <t>project_progress</t>
  </si>
  <si>
    <t>project_progress</t>
    <phoneticPr fontId="12" type="noConversion"/>
  </si>
  <si>
    <t>项目进度</t>
    <phoneticPr fontId="12" type="noConversion"/>
  </si>
  <si>
    <t>材料跟踪管理</t>
    <phoneticPr fontId="12" type="noConversion"/>
  </si>
  <si>
    <t>material</t>
    <phoneticPr fontId="12" type="noConversion"/>
  </si>
  <si>
    <t>后台管理员维护材料信息(增删改查) 与材料相关的报表管理员可以直接下拉选择 不需要重复填写</t>
    <phoneticPr fontId="12" type="noConversion"/>
  </si>
  <si>
    <t>材料管理(后期)</t>
    <phoneticPr fontId="12" type="noConversion"/>
  </si>
  <si>
    <t>供货商管理(后期)</t>
    <phoneticPr fontId="12" type="noConversion"/>
  </si>
  <si>
    <t>supplier</t>
    <phoneticPr fontId="12" type="noConversion"/>
  </si>
  <si>
    <t>供货商表</t>
    <phoneticPr fontId="12" type="noConversion"/>
  </si>
  <si>
    <t>后台管理员维护供货商信息(增删改查) 与供货商相关的报表管理员可以直接下拉选择 不需要重复填写</t>
    <phoneticPr fontId="12" type="noConversion"/>
  </si>
  <si>
    <t>会员日志管理(后期)</t>
    <phoneticPr fontId="12" type="noConversion"/>
  </si>
  <si>
    <t>member_log</t>
    <phoneticPr fontId="12" type="noConversion"/>
  </si>
  <si>
    <t>会员日志表</t>
    <phoneticPr fontId="12" type="noConversion"/>
  </si>
  <si>
    <t>member_log_type</t>
    <phoneticPr fontId="12" type="noConversion"/>
  </si>
  <si>
    <t>会员日志类型表</t>
    <phoneticPr fontId="12" type="noConversion"/>
  </si>
  <si>
    <t>后台管理员所有操作日志 包括财务 经理的审核日志</t>
    <phoneticPr fontId="12" type="noConversion"/>
  </si>
  <si>
    <t>项目 材料采购 材料施工表等</t>
    <phoneticPr fontId="12" type="noConversion"/>
  </si>
  <si>
    <t>hanpin(待定)</t>
    <phoneticPr fontId="1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</si>
</sst>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</borders>
  <cellStyleXfs count="6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6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灰度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92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"/>
    </sheetView>
  </sheetViews>
  <sheetFormatPr defaultColWidth="9" defaultRowHeight="16.5"/>
  <cols>
    <col min="1" max="1" width="11.125" style="2" customWidth="1"/>
    <col min="2" max="3" width="10.875" style="2" customWidth="1"/>
    <col min="4" max="4" width="28.625" style="3" customWidth="1"/>
    <col min="5" max="5" width="13.875" style="2" customWidth="1"/>
    <col min="6" max="6" width="27.125" style="5" customWidth="1"/>
    <col min="7" max="7" width="255.625" style="3" customWidth="1"/>
    <col min="8" max="8" width="11.375" style="3" customWidth="1"/>
    <col min="9" max="9" width="8.625" style="4" customWidth="1"/>
    <col min="10" max="11" width="12" style="2" customWidth="1"/>
    <col min="12" max="12" width="10.375" style="2" customWidth="1"/>
    <col min="13" max="13" width="17.125" style="5" customWidth="1"/>
    <col min="14" max="19" width="3" style="22" hidden="1" customWidth="1"/>
    <col min="20" max="20" width="11.875" style="22" hidden="1" customWidth="1"/>
    <col min="21" max="22" width="9" style="22"/>
    <col min="23" max="16384" width="9" style="6"/>
  </cols>
  <sheetData>
    <row r="1" spans="1:23" ht="26.2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32" t="s">
        <v>6</v>
      </c>
      <c r="H1" s="37" t="s">
        <v>7</v>
      </c>
      <c r="I1" s="43"/>
      <c r="J1" s="43"/>
      <c r="K1" s="43"/>
      <c r="L1" s="43"/>
      <c r="M1" s="43"/>
    </row>
    <row r="2" spans="1:23" s="22" customFormat="1">
      <c r="A2" s="38">
        <v>43908</v>
      </c>
      <c r="B2" s="48" t="s">
        <v>87</v>
      </c>
      <c r="C2" s="13" t="s">
        <v>48</v>
      </c>
      <c r="D2" s="14" t="s">
        <v>192</v>
      </c>
      <c r="E2" s="14"/>
      <c r="F2" s="23"/>
      <c r="G2" s="39"/>
      <c r="H2" s="3"/>
      <c r="I2" s="15"/>
      <c r="J2" s="11"/>
      <c r="K2" s="14"/>
      <c r="L2" s="13"/>
      <c r="M2" s="23"/>
      <c r="U2" s="6"/>
      <c r="W2" s="6"/>
    </row>
    <row r="3" spans="1:23" s="22" customFormat="1">
      <c r="A3" s="38"/>
      <c r="B3" s="13"/>
      <c r="C3" s="13"/>
      <c r="D3" s="14"/>
      <c r="E3" s="14"/>
      <c r="F3" s="23"/>
      <c r="G3" s="39"/>
      <c r="H3" s="3"/>
      <c r="I3" s="15"/>
      <c r="J3" s="13"/>
      <c r="K3" s="14"/>
      <c r="L3" s="13"/>
      <c r="M3" s="23"/>
      <c r="U3" s="6"/>
      <c r="W3" s="6"/>
    </row>
    <row r="4" spans="1:23" s="22" customFormat="1">
      <c r="A4" s="38"/>
      <c r="B4" s="13"/>
      <c r="C4" s="13"/>
      <c r="D4" s="14"/>
      <c r="E4" s="14"/>
      <c r="F4" s="23"/>
      <c r="G4" s="39"/>
      <c r="H4" s="3"/>
      <c r="I4" s="15"/>
      <c r="J4" s="11"/>
      <c r="K4" s="14"/>
      <c r="L4" s="13"/>
      <c r="M4" s="23"/>
      <c r="U4" s="6"/>
      <c r="W4" s="6"/>
    </row>
    <row r="5" spans="1:23" s="22" customFormat="1">
      <c r="A5" s="38"/>
      <c r="B5" s="13"/>
      <c r="C5" s="13"/>
      <c r="D5" s="14"/>
      <c r="E5" s="14"/>
      <c r="F5" s="23"/>
      <c r="G5" s="39"/>
      <c r="H5" s="3"/>
      <c r="I5" s="15"/>
      <c r="J5" s="11"/>
      <c r="K5" s="14"/>
      <c r="L5" s="13"/>
      <c r="M5" s="23"/>
      <c r="U5" s="6"/>
      <c r="W5" s="6"/>
    </row>
    <row r="6" spans="1:23" s="22" customFormat="1">
      <c r="A6" s="38"/>
      <c r="B6" s="13"/>
      <c r="C6" s="13"/>
      <c r="D6" s="14"/>
      <c r="E6" s="14"/>
      <c r="F6" s="23"/>
      <c r="G6" s="39"/>
      <c r="H6" s="3"/>
      <c r="I6" s="15"/>
      <c r="J6" s="13"/>
      <c r="K6" s="14"/>
      <c r="L6" s="13"/>
      <c r="M6" s="23"/>
      <c r="U6" s="6"/>
      <c r="W6" s="6"/>
    </row>
    <row r="7" spans="1:23" s="22" customFormat="1">
      <c r="A7" s="38"/>
      <c r="B7" s="13"/>
      <c r="C7" s="13"/>
      <c r="D7" s="14"/>
      <c r="E7" s="14"/>
      <c r="F7" s="23"/>
      <c r="G7" s="39"/>
      <c r="H7" s="40"/>
      <c r="I7" s="12"/>
      <c r="J7" s="11"/>
      <c r="K7" s="11"/>
      <c r="L7" s="11"/>
      <c r="M7" s="21"/>
      <c r="U7" s="6"/>
      <c r="W7" s="6"/>
    </row>
    <row r="8" spans="1:23" s="22" customFormat="1">
      <c r="A8" s="38"/>
      <c r="B8" s="13"/>
      <c r="C8" s="13"/>
      <c r="D8" s="14"/>
      <c r="E8" s="14"/>
      <c r="F8" s="23"/>
      <c r="G8" s="39"/>
      <c r="H8" s="41"/>
      <c r="I8" s="20"/>
      <c r="J8" s="11"/>
      <c r="K8" s="11"/>
      <c r="L8" s="13"/>
      <c r="M8" s="23"/>
      <c r="U8" s="6"/>
      <c r="W8" s="6"/>
    </row>
    <row r="9" spans="1:23" s="22" customFormat="1">
      <c r="A9" s="38"/>
      <c r="B9" s="13"/>
      <c r="C9" s="13"/>
      <c r="D9" s="14"/>
      <c r="E9" s="14"/>
      <c r="F9" s="23"/>
      <c r="G9" s="39"/>
      <c r="H9" s="3"/>
      <c r="I9" s="15"/>
      <c r="J9" s="11"/>
      <c r="K9" s="11"/>
      <c r="L9" s="13"/>
      <c r="M9" s="23"/>
      <c r="U9" s="6"/>
      <c r="W9" s="6"/>
    </row>
    <row r="10" spans="1:23" s="22" customFormat="1">
      <c r="A10" s="38"/>
      <c r="B10" s="13"/>
      <c r="C10" s="13"/>
      <c r="D10" s="14"/>
      <c r="E10" s="14"/>
      <c r="F10" s="23"/>
      <c r="G10" s="39"/>
      <c r="H10" s="39"/>
      <c r="I10" s="15"/>
      <c r="J10" s="11"/>
      <c r="K10" s="14"/>
      <c r="L10" s="13"/>
      <c r="M10" s="23"/>
      <c r="U10" s="6"/>
      <c r="W10" s="6"/>
    </row>
    <row r="11" spans="1:23" s="22" customFormat="1">
      <c r="A11" s="38"/>
      <c r="B11" s="13"/>
      <c r="C11" s="13"/>
      <c r="D11" s="14"/>
      <c r="E11" s="14"/>
      <c r="F11" s="23"/>
      <c r="G11" s="39"/>
      <c r="H11" s="39"/>
      <c r="I11" s="15"/>
      <c r="J11" s="11"/>
      <c r="K11" s="14"/>
      <c r="L11" s="13"/>
      <c r="M11" s="23"/>
      <c r="U11" s="6"/>
      <c r="W11" s="6"/>
    </row>
    <row r="12" spans="1:23" s="22" customFormat="1">
      <c r="A12" s="38"/>
      <c r="B12" s="13"/>
      <c r="C12" s="13"/>
      <c r="D12" s="14"/>
      <c r="E12" s="14"/>
      <c r="F12" s="23"/>
      <c r="G12" s="39"/>
      <c r="H12" s="3"/>
      <c r="I12" s="15"/>
      <c r="J12" s="11"/>
      <c r="K12" s="14"/>
      <c r="L12" s="13"/>
      <c r="M12" s="23"/>
      <c r="U12" s="6"/>
      <c r="W12" s="6"/>
    </row>
    <row r="13" spans="1:23" s="22" customFormat="1">
      <c r="A13" s="38"/>
      <c r="B13" s="13"/>
      <c r="C13" s="13"/>
      <c r="D13" s="14"/>
      <c r="E13" s="14"/>
      <c r="F13" s="23"/>
      <c r="G13" s="39"/>
      <c r="H13" s="40"/>
      <c r="I13" s="12"/>
      <c r="J13" s="11"/>
      <c r="K13" s="11"/>
      <c r="L13" s="11"/>
      <c r="M13" s="21"/>
      <c r="U13" s="6"/>
      <c r="W13" s="6"/>
    </row>
    <row r="14" spans="1:23" s="22" customFormat="1">
      <c r="A14" s="38"/>
      <c r="B14" s="13"/>
      <c r="C14" s="13"/>
      <c r="D14" s="14"/>
      <c r="E14" s="14"/>
      <c r="F14" s="23"/>
      <c r="G14" s="39"/>
      <c r="H14" s="41"/>
      <c r="I14" s="20"/>
      <c r="J14" s="11"/>
      <c r="K14" s="11"/>
      <c r="L14" s="13"/>
      <c r="M14" s="23"/>
      <c r="U14" s="6"/>
      <c r="W14" s="6"/>
    </row>
    <row r="15" spans="1:23" s="22" customFormat="1">
      <c r="A15" s="38"/>
      <c r="B15" s="13"/>
      <c r="C15" s="13"/>
      <c r="D15" s="14"/>
      <c r="E15" s="14"/>
      <c r="F15" s="23"/>
      <c r="G15" s="39"/>
      <c r="H15" s="3"/>
      <c r="I15" s="15"/>
      <c r="J15" s="11"/>
      <c r="K15" s="14"/>
      <c r="L15" s="13"/>
      <c r="M15" s="23"/>
      <c r="U15" s="6"/>
      <c r="W15" s="6"/>
    </row>
    <row r="16" spans="1:23" s="22" customFormat="1">
      <c r="A16" s="38"/>
      <c r="B16" s="13"/>
      <c r="C16" s="13"/>
      <c r="D16" s="14"/>
      <c r="E16" s="14"/>
      <c r="F16" s="23"/>
      <c r="G16" s="39"/>
      <c r="H16" s="41"/>
      <c r="I16" s="20"/>
      <c r="J16" s="11"/>
      <c r="K16" s="14"/>
      <c r="L16" s="13"/>
      <c r="M16" s="23"/>
      <c r="U16" s="6"/>
      <c r="W16" s="6"/>
    </row>
    <row r="17" spans="1:23" s="22" customFormat="1">
      <c r="A17" s="38"/>
      <c r="B17" s="13"/>
      <c r="C17" s="13"/>
      <c r="D17" s="14"/>
      <c r="E17" s="14"/>
      <c r="F17" s="23"/>
      <c r="G17" s="39"/>
      <c r="H17" s="3"/>
      <c r="I17" s="15"/>
      <c r="J17" s="11"/>
      <c r="K17" s="14"/>
      <c r="L17" s="13"/>
      <c r="M17" s="23"/>
      <c r="U17" s="6"/>
      <c r="W17" s="6"/>
    </row>
    <row r="18" spans="1:23" s="22" customFormat="1">
      <c r="A18" s="38"/>
      <c r="B18" s="13"/>
      <c r="C18" s="13"/>
      <c r="D18" s="14"/>
      <c r="E18" s="14"/>
      <c r="F18" s="23"/>
      <c r="G18" s="39"/>
      <c r="H18" s="40"/>
      <c r="I18" s="12"/>
      <c r="J18" s="11"/>
      <c r="K18" s="11"/>
      <c r="L18" s="11"/>
      <c r="M18" s="21"/>
      <c r="U18" s="6"/>
      <c r="W18" s="6"/>
    </row>
    <row r="19" spans="1:23" s="22" customFormat="1">
      <c r="A19" s="38"/>
      <c r="B19" s="13"/>
      <c r="C19" s="13"/>
      <c r="D19" s="14"/>
      <c r="E19" s="14"/>
      <c r="F19" s="23"/>
      <c r="G19" s="39"/>
      <c r="H19" s="3"/>
      <c r="I19" s="15"/>
      <c r="J19" s="11"/>
      <c r="K19" s="14"/>
      <c r="L19" s="13"/>
      <c r="M19" s="23"/>
      <c r="U19" s="6"/>
      <c r="W19" s="6"/>
    </row>
    <row r="20" spans="1:23" s="22" customFormat="1">
      <c r="A20" s="38"/>
      <c r="B20" s="13"/>
      <c r="C20" s="13"/>
      <c r="D20" s="14"/>
      <c r="E20" s="14"/>
      <c r="F20" s="23"/>
      <c r="G20" s="39"/>
      <c r="H20" s="3"/>
      <c r="I20" s="15"/>
      <c r="J20" s="11"/>
      <c r="K20" s="14"/>
      <c r="L20" s="13"/>
      <c r="M20" s="23"/>
      <c r="U20" s="6"/>
      <c r="W20" s="6"/>
    </row>
    <row r="21" spans="1:23" s="22" customFormat="1">
      <c r="A21" s="38"/>
      <c r="B21" s="13"/>
      <c r="C21" s="13"/>
      <c r="D21" s="14"/>
      <c r="E21" s="14"/>
      <c r="F21" s="23"/>
      <c r="G21" s="39"/>
      <c r="H21" s="3"/>
      <c r="I21" s="15"/>
      <c r="J21" s="11"/>
      <c r="K21" s="14"/>
      <c r="L21" s="13"/>
      <c r="M21" s="23"/>
      <c r="U21" s="6"/>
      <c r="W21" s="6"/>
    </row>
    <row r="22" spans="1:23" s="22" customFormat="1">
      <c r="A22" s="38"/>
      <c r="B22" s="13"/>
      <c r="C22" s="13"/>
      <c r="D22" s="14"/>
      <c r="E22" s="14"/>
      <c r="F22" s="23"/>
      <c r="G22" s="39"/>
      <c r="H22" s="3"/>
      <c r="I22" s="15"/>
      <c r="J22" s="11"/>
      <c r="K22" s="14"/>
      <c r="L22" s="13"/>
      <c r="M22" s="23"/>
      <c r="U22" s="6"/>
      <c r="W22" s="6"/>
    </row>
    <row r="23" spans="1:23" s="22" customFormat="1">
      <c r="A23" s="38"/>
      <c r="B23" s="13"/>
      <c r="C23" s="13"/>
      <c r="D23" s="14"/>
      <c r="E23" s="14"/>
      <c r="F23" s="23"/>
      <c r="G23" s="39"/>
      <c r="H23" s="3"/>
      <c r="I23" s="15"/>
      <c r="J23" s="11"/>
      <c r="K23" s="14"/>
      <c r="L23" s="13"/>
      <c r="M23" s="23"/>
      <c r="U23" s="6"/>
      <c r="W23" s="6"/>
    </row>
    <row r="24" spans="1:23" s="22" customFormat="1">
      <c r="A24" s="38"/>
      <c r="B24" s="13"/>
      <c r="C24" s="13"/>
      <c r="D24" s="14"/>
      <c r="E24" s="14"/>
      <c r="F24" s="23"/>
      <c r="G24" s="39"/>
      <c r="H24" s="3"/>
      <c r="I24" s="15"/>
      <c r="J24" s="11"/>
      <c r="K24" s="14"/>
      <c r="L24" s="13"/>
      <c r="M24" s="23"/>
      <c r="U24" s="6"/>
      <c r="W24" s="6"/>
    </row>
    <row r="25" spans="1:23" s="22" customFormat="1">
      <c r="A25" s="38"/>
      <c r="B25" s="13"/>
      <c r="C25" s="13"/>
      <c r="D25" s="14"/>
      <c r="E25" s="14"/>
      <c r="F25" s="23"/>
      <c r="G25" s="39"/>
      <c r="H25" s="3"/>
      <c r="I25" s="15"/>
      <c r="J25" s="13"/>
      <c r="K25" s="14"/>
      <c r="L25" s="13"/>
      <c r="M25" s="23"/>
      <c r="U25" s="6"/>
      <c r="W25" s="6"/>
    </row>
    <row r="26" spans="1:23" s="22" customFormat="1">
      <c r="A26" s="38"/>
      <c r="B26" s="13"/>
      <c r="C26" s="13"/>
      <c r="D26" s="14"/>
      <c r="E26" s="14"/>
      <c r="F26" s="23"/>
      <c r="G26" s="39"/>
      <c r="H26" s="3"/>
      <c r="I26" s="15"/>
      <c r="J26" s="11"/>
      <c r="K26" s="14"/>
      <c r="L26" s="13"/>
      <c r="M26" s="23"/>
      <c r="U26" s="6"/>
      <c r="W26" s="6"/>
    </row>
    <row r="27" spans="1:23" s="22" customFormat="1">
      <c r="A27" s="38"/>
      <c r="B27" s="13"/>
      <c r="C27" s="13"/>
      <c r="D27" s="14"/>
      <c r="E27" s="14"/>
      <c r="F27" s="23"/>
      <c r="G27" s="39"/>
      <c r="H27" s="3"/>
      <c r="I27" s="15"/>
      <c r="J27" s="11"/>
      <c r="K27" s="14"/>
      <c r="L27" s="13"/>
      <c r="M27" s="23"/>
      <c r="U27" s="6"/>
      <c r="W27" s="6"/>
    </row>
    <row r="28" spans="1:23" s="22" customFormat="1">
      <c r="A28" s="38"/>
      <c r="B28" s="13"/>
      <c r="C28" s="13"/>
      <c r="D28" s="14"/>
      <c r="E28" s="14"/>
      <c r="F28" s="23"/>
      <c r="G28" s="39"/>
      <c r="H28" s="3"/>
      <c r="I28" s="15"/>
      <c r="J28" s="11"/>
      <c r="K28" s="14"/>
      <c r="L28" s="13"/>
      <c r="M28" s="23"/>
      <c r="U28" s="6"/>
      <c r="W28" s="6"/>
    </row>
    <row r="29" spans="1:23" s="22" customFormat="1">
      <c r="A29" s="38"/>
      <c r="B29" s="13"/>
      <c r="C29" s="13"/>
      <c r="D29" s="14"/>
      <c r="E29" s="14"/>
      <c r="F29" s="23"/>
      <c r="G29" s="39"/>
      <c r="H29" s="41"/>
      <c r="I29" s="20"/>
      <c r="J29" s="11"/>
      <c r="K29" s="14"/>
      <c r="L29" s="13"/>
      <c r="M29" s="23"/>
      <c r="U29" s="6"/>
      <c r="W29" s="6"/>
    </row>
    <row r="30" spans="1:23" s="22" customFormat="1">
      <c r="A30" s="38"/>
      <c r="B30" s="13"/>
      <c r="C30" s="13"/>
      <c r="D30" s="14"/>
      <c r="E30" s="14"/>
      <c r="F30" s="23"/>
      <c r="G30" s="39"/>
      <c r="H30" s="3"/>
      <c r="I30" s="15"/>
      <c r="J30" s="11"/>
      <c r="K30" s="14"/>
      <c r="L30" s="13"/>
      <c r="M30" s="31"/>
      <c r="U30" s="6"/>
      <c r="W30" s="6"/>
    </row>
    <row r="31" spans="1:23" s="22" customFormat="1">
      <c r="A31" s="38"/>
      <c r="B31" s="13"/>
      <c r="C31" s="13"/>
      <c r="D31" s="14"/>
      <c r="E31" s="14"/>
      <c r="F31" s="23"/>
      <c r="G31" s="39"/>
      <c r="H31" s="3"/>
      <c r="I31" s="15"/>
      <c r="J31" s="11"/>
      <c r="K31" s="14"/>
      <c r="L31" s="13"/>
      <c r="M31" s="23"/>
      <c r="U31" s="6"/>
      <c r="W31" s="6"/>
    </row>
    <row r="32" spans="1:23" s="22" customFormat="1">
      <c r="A32" s="38"/>
      <c r="B32" s="13"/>
      <c r="C32" s="13"/>
      <c r="D32" s="14"/>
      <c r="E32" s="14"/>
      <c r="F32" s="23"/>
      <c r="G32" s="39"/>
      <c r="H32" s="41"/>
      <c r="I32" s="20"/>
      <c r="J32" s="11"/>
      <c r="K32" s="14"/>
      <c r="L32" s="13"/>
      <c r="M32" s="23"/>
      <c r="U32" s="6"/>
      <c r="W32" s="6"/>
    </row>
    <row r="33" spans="1:23" s="22" customFormat="1">
      <c r="A33" s="38"/>
      <c r="B33" s="13"/>
      <c r="C33" s="13"/>
      <c r="D33" s="14"/>
      <c r="E33" s="14"/>
      <c r="F33" s="23"/>
      <c r="G33" s="39"/>
      <c r="H33" s="3"/>
      <c r="I33" s="15"/>
      <c r="J33" s="11"/>
      <c r="K33" s="14"/>
      <c r="L33" s="13"/>
      <c r="M33" s="31"/>
      <c r="U33" s="6"/>
      <c r="W33" s="6"/>
    </row>
    <row r="34" spans="1:23" s="22" customFormat="1">
      <c r="A34" s="38"/>
      <c r="B34" s="13"/>
      <c r="C34" s="13"/>
      <c r="D34" s="14"/>
      <c r="E34" s="14"/>
      <c r="F34" s="23"/>
      <c r="G34" s="39"/>
      <c r="H34" s="40"/>
      <c r="I34" s="12"/>
      <c r="J34" s="11"/>
      <c r="K34" s="11"/>
      <c r="L34" s="11"/>
      <c r="M34" s="21"/>
      <c r="U34" s="6"/>
      <c r="W34" s="6"/>
    </row>
    <row r="35" spans="1:23" s="22" customFormat="1">
      <c r="A35" s="38"/>
      <c r="B35" s="13"/>
      <c r="C35" s="13"/>
      <c r="D35" s="14"/>
      <c r="E35" s="14"/>
      <c r="F35" s="23"/>
      <c r="G35" s="39"/>
      <c r="H35" s="41"/>
      <c r="I35" s="20"/>
      <c r="J35" s="11"/>
      <c r="K35" s="11"/>
      <c r="L35" s="13"/>
      <c r="M35" s="23"/>
      <c r="U35" s="6"/>
      <c r="W35" s="6"/>
    </row>
    <row r="36" spans="1:23" s="22" customFormat="1">
      <c r="A36" s="38"/>
      <c r="B36" s="13"/>
      <c r="C36" s="13"/>
      <c r="D36" s="14"/>
      <c r="E36" s="14"/>
      <c r="F36" s="23"/>
      <c r="G36" s="39"/>
      <c r="H36" s="3"/>
      <c r="I36" s="15"/>
      <c r="J36" s="11"/>
      <c r="K36" s="14"/>
      <c r="L36" s="13"/>
      <c r="M36" s="23"/>
      <c r="U36" s="6"/>
      <c r="W36" s="6"/>
    </row>
    <row r="37" spans="1:23" s="22" customFormat="1">
      <c r="A37" s="38"/>
      <c r="B37" s="13"/>
      <c r="C37" s="13"/>
      <c r="D37" s="14"/>
      <c r="E37" s="14"/>
      <c r="F37" s="23"/>
      <c r="G37" s="39"/>
      <c r="H37" s="3"/>
      <c r="I37" s="15"/>
      <c r="J37" s="11"/>
      <c r="K37" s="14"/>
      <c r="L37" s="13"/>
      <c r="M37" s="23"/>
      <c r="U37" s="6"/>
      <c r="W37" s="6"/>
    </row>
    <row r="38" spans="1:23" s="22" customFormat="1">
      <c r="A38" s="38"/>
      <c r="B38" s="13"/>
      <c r="C38" s="13"/>
      <c r="D38" s="14"/>
      <c r="E38" s="14"/>
      <c r="F38" s="23"/>
      <c r="G38" s="39"/>
      <c r="H38" s="3"/>
      <c r="I38" s="15"/>
      <c r="J38" s="11"/>
      <c r="K38" s="14"/>
      <c r="L38" s="13"/>
      <c r="M38" s="23"/>
      <c r="U38" s="6"/>
      <c r="W38" s="6"/>
    </row>
    <row r="39" spans="1:23" s="22" customFormat="1">
      <c r="A39" s="38"/>
      <c r="B39" s="13"/>
      <c r="C39" s="13"/>
      <c r="D39" s="14"/>
      <c r="E39" s="14"/>
      <c r="F39" s="23"/>
      <c r="G39" s="39"/>
      <c r="H39" s="3"/>
      <c r="I39" s="15"/>
      <c r="J39" s="11"/>
      <c r="K39" s="14"/>
      <c r="L39" s="13"/>
      <c r="M39" s="23"/>
      <c r="U39" s="6"/>
      <c r="W39" s="6"/>
    </row>
    <row r="40" spans="1:23" s="22" customFormat="1">
      <c r="A40" s="38"/>
      <c r="B40" s="13"/>
      <c r="C40" s="13"/>
      <c r="D40" s="14"/>
      <c r="E40" s="42"/>
      <c r="F40" s="23"/>
      <c r="G40" s="39"/>
      <c r="H40" s="41"/>
      <c r="I40" s="20"/>
      <c r="J40" s="11"/>
      <c r="K40" s="14"/>
      <c r="L40" s="13"/>
      <c r="M40" s="23"/>
      <c r="U40" s="6"/>
      <c r="W40" s="6"/>
    </row>
    <row r="41" spans="1:23" s="22" customFormat="1">
      <c r="A41" s="38"/>
      <c r="B41" s="13"/>
      <c r="C41" s="13"/>
      <c r="D41" s="14"/>
      <c r="E41" s="42"/>
      <c r="F41" s="23"/>
      <c r="G41" s="39"/>
      <c r="H41" s="3"/>
      <c r="I41" s="15"/>
      <c r="J41" s="11"/>
      <c r="K41" s="14"/>
      <c r="L41" s="13"/>
      <c r="M41" s="23"/>
      <c r="U41" s="6"/>
      <c r="W41" s="6"/>
    </row>
    <row r="42" spans="1:23" s="22" customFormat="1">
      <c r="A42" s="38"/>
      <c r="B42" s="13"/>
      <c r="C42" s="13"/>
      <c r="D42" s="14"/>
      <c r="E42" s="42"/>
      <c r="F42" s="23"/>
      <c r="G42" s="39"/>
      <c r="H42" s="40"/>
      <c r="I42" s="12"/>
      <c r="J42" s="11"/>
      <c r="K42" s="11"/>
      <c r="L42" s="11"/>
      <c r="M42" s="21"/>
      <c r="U42" s="6"/>
      <c r="W42" s="6"/>
    </row>
    <row r="43" spans="1:23" s="22" customFormat="1">
      <c r="A43" s="38"/>
      <c r="B43" s="13"/>
      <c r="C43" s="13"/>
      <c r="D43" s="14"/>
      <c r="E43" s="42"/>
      <c r="F43" s="23"/>
      <c r="G43" s="39"/>
      <c r="H43" s="3"/>
      <c r="I43" s="15"/>
      <c r="J43" s="11"/>
      <c r="K43" s="14"/>
      <c r="L43" s="13"/>
      <c r="M43" s="23"/>
      <c r="U43" s="6"/>
      <c r="W43" s="6"/>
    </row>
    <row r="44" spans="1:23" s="22" customFormat="1">
      <c r="A44" s="38"/>
      <c r="B44" s="13"/>
      <c r="C44" s="13"/>
      <c r="D44" s="14"/>
      <c r="E44" s="42"/>
      <c r="F44" s="23"/>
      <c r="G44" s="39"/>
      <c r="H44" s="3"/>
      <c r="I44" s="15"/>
      <c r="J44" s="11"/>
      <c r="K44" s="14"/>
      <c r="L44" s="13"/>
      <c r="M44" s="23"/>
      <c r="U44" s="6"/>
      <c r="W44" s="6"/>
    </row>
    <row r="45" spans="1:23" s="22" customFormat="1">
      <c r="A45" s="38"/>
      <c r="B45" s="13"/>
      <c r="C45" s="13"/>
      <c r="D45" s="14"/>
      <c r="E45" s="42"/>
      <c r="F45" s="23"/>
      <c r="G45" s="39"/>
      <c r="H45" s="41"/>
      <c r="I45" s="20"/>
      <c r="J45" s="11"/>
      <c r="K45" s="11"/>
      <c r="L45" s="13"/>
      <c r="M45" s="23"/>
      <c r="U45" s="6"/>
      <c r="W45" s="6"/>
    </row>
    <row r="46" spans="1:23" s="22" customFormat="1">
      <c r="A46" s="38"/>
      <c r="B46" s="13"/>
      <c r="C46" s="13"/>
      <c r="D46" s="14"/>
      <c r="E46" s="42"/>
      <c r="F46" s="23"/>
      <c r="G46" s="39"/>
      <c r="H46" s="3"/>
      <c r="I46" s="15"/>
      <c r="J46" s="11"/>
      <c r="K46" s="14"/>
      <c r="L46" s="13"/>
      <c r="M46" s="23"/>
      <c r="U46" s="6"/>
      <c r="W46" s="6"/>
    </row>
    <row r="47" spans="1:23" s="22" customFormat="1">
      <c r="A47" s="38"/>
      <c r="B47" s="13"/>
      <c r="C47" s="13"/>
      <c r="D47" s="14"/>
      <c r="E47" s="42"/>
      <c r="F47" s="23"/>
      <c r="G47" s="39"/>
      <c r="H47" s="3"/>
      <c r="I47" s="15"/>
      <c r="J47" s="11"/>
      <c r="K47" s="14"/>
      <c r="L47" s="13"/>
      <c r="M47" s="23"/>
      <c r="U47" s="6"/>
      <c r="W47" s="6"/>
    </row>
    <row r="48" spans="1:23" s="22" customFormat="1">
      <c r="A48" s="38"/>
      <c r="B48" s="13"/>
      <c r="C48" s="13"/>
      <c r="D48" s="14"/>
      <c r="E48" s="42"/>
      <c r="F48" s="23"/>
      <c r="G48" s="39"/>
      <c r="H48" s="3"/>
      <c r="I48" s="15"/>
      <c r="J48" s="11"/>
      <c r="K48" s="14"/>
      <c r="L48" s="13"/>
      <c r="M48" s="23"/>
      <c r="U48" s="6"/>
      <c r="W48" s="6"/>
    </row>
    <row r="49" spans="1:23" s="22" customFormat="1">
      <c r="A49" s="38"/>
      <c r="B49" s="13"/>
      <c r="C49" s="13"/>
      <c r="D49" s="14"/>
      <c r="E49" s="42"/>
      <c r="F49" s="23"/>
      <c r="G49" s="39"/>
      <c r="H49" s="3"/>
      <c r="I49" s="15"/>
      <c r="J49" s="11"/>
      <c r="K49" s="14"/>
      <c r="L49" s="13"/>
      <c r="M49" s="23"/>
      <c r="U49" s="6"/>
      <c r="W49" s="6"/>
    </row>
    <row r="50" spans="1:23" s="22" customFormat="1">
      <c r="A50" s="38"/>
      <c r="B50" s="13"/>
      <c r="C50" s="13"/>
      <c r="D50" s="14"/>
      <c r="E50" s="42"/>
      <c r="F50" s="23"/>
      <c r="G50" s="39"/>
      <c r="H50" s="3"/>
      <c r="I50" s="15"/>
      <c r="J50" s="11"/>
      <c r="K50" s="14"/>
      <c r="L50" s="13"/>
      <c r="M50" s="23"/>
      <c r="U50" s="6"/>
      <c r="W50" s="6"/>
    </row>
    <row r="51" spans="1:23" s="22" customFormat="1">
      <c r="A51" s="38"/>
      <c r="B51" s="13"/>
      <c r="C51" s="13"/>
      <c r="D51" s="14"/>
      <c r="E51" s="42"/>
      <c r="F51" s="23"/>
      <c r="G51" s="39"/>
      <c r="H51" s="3"/>
      <c r="I51" s="15"/>
      <c r="J51" s="11"/>
      <c r="K51" s="14"/>
      <c r="L51" s="13"/>
      <c r="M51" s="23"/>
      <c r="U51" s="6"/>
      <c r="W51" s="6"/>
    </row>
    <row r="52" spans="1:23" s="22" customFormat="1">
      <c r="A52" s="38"/>
      <c r="B52" s="13"/>
      <c r="C52" s="13"/>
      <c r="D52" s="14"/>
      <c r="E52" s="42"/>
      <c r="F52" s="23"/>
      <c r="G52" s="39"/>
      <c r="H52" s="3"/>
      <c r="I52" s="15"/>
      <c r="J52" s="11"/>
      <c r="K52" s="14"/>
      <c r="L52" s="13"/>
      <c r="M52" s="23"/>
      <c r="U52" s="6"/>
      <c r="W52" s="6"/>
    </row>
    <row r="53" spans="1:23" s="22" customFormat="1">
      <c r="A53" s="38"/>
      <c r="B53" s="13"/>
      <c r="C53" s="13"/>
      <c r="D53" s="14"/>
      <c r="E53" s="42"/>
      <c r="F53" s="23"/>
      <c r="G53" s="39"/>
      <c r="H53" s="40"/>
      <c r="I53" s="12"/>
      <c r="J53" s="11"/>
      <c r="K53" s="11"/>
      <c r="L53" s="11"/>
      <c r="M53" s="21"/>
      <c r="U53" s="6"/>
      <c r="W53" s="6"/>
    </row>
    <row r="54" spans="1:23" s="22" customFormat="1">
      <c r="A54" s="38"/>
      <c r="B54" s="13"/>
      <c r="C54" s="13"/>
      <c r="D54" s="14"/>
      <c r="E54" s="42"/>
      <c r="F54" s="23"/>
      <c r="G54" s="39"/>
      <c r="H54" s="41"/>
      <c r="I54" s="12"/>
      <c r="J54" s="11"/>
      <c r="K54" s="11"/>
      <c r="L54" s="11"/>
      <c r="M54" s="21"/>
      <c r="U54" s="6"/>
      <c r="W54" s="6"/>
    </row>
    <row r="55" spans="1:23" s="22" customFormat="1">
      <c r="A55" s="38"/>
      <c r="B55" s="13"/>
      <c r="C55" s="13"/>
      <c r="D55" s="14"/>
      <c r="E55" s="42"/>
      <c r="F55" s="23"/>
      <c r="G55" s="39"/>
      <c r="H55" s="3"/>
      <c r="I55" s="15"/>
      <c r="J55" s="11"/>
      <c r="K55" s="11"/>
      <c r="L55" s="11"/>
      <c r="M55" s="21"/>
      <c r="U55" s="6"/>
      <c r="W55" s="6"/>
    </row>
    <row r="56" spans="1:23" s="22" customFormat="1">
      <c r="A56" s="38"/>
      <c r="B56" s="13"/>
      <c r="C56" s="13"/>
      <c r="D56" s="3"/>
      <c r="E56" s="42"/>
      <c r="F56" s="23"/>
      <c r="G56" s="39"/>
      <c r="H56" s="3"/>
      <c r="I56" s="15"/>
      <c r="J56" s="2"/>
      <c r="K56" s="2"/>
      <c r="L56" s="2"/>
      <c r="M56" s="5"/>
      <c r="U56" s="6"/>
      <c r="W56" s="6"/>
    </row>
    <row r="57" spans="1:23" s="22" customFormat="1">
      <c r="A57" s="38"/>
      <c r="B57" s="2"/>
      <c r="C57" s="2"/>
      <c r="D57" s="3"/>
      <c r="E57" s="42"/>
      <c r="F57" s="14"/>
      <c r="G57" s="39"/>
      <c r="H57" s="3"/>
      <c r="I57" s="15"/>
      <c r="J57" s="2"/>
      <c r="K57" s="2"/>
      <c r="L57" s="2"/>
      <c r="M57" s="5"/>
      <c r="U57" s="6"/>
      <c r="W57" s="6"/>
    </row>
    <row r="58" spans="1:23" s="22" customFormat="1">
      <c r="A58" s="38"/>
      <c r="B58" s="2"/>
      <c r="C58" s="2"/>
      <c r="D58" s="3"/>
      <c r="E58" s="42"/>
      <c r="F58" s="14"/>
      <c r="G58" s="39"/>
      <c r="H58" s="3"/>
      <c r="I58" s="15"/>
      <c r="J58" s="2"/>
      <c r="K58" s="2"/>
      <c r="L58" s="2"/>
      <c r="M58" s="5"/>
      <c r="U58" s="6"/>
      <c r="W58" s="6"/>
    </row>
    <row r="59" spans="1:23" s="22" customFormat="1">
      <c r="A59" s="38"/>
      <c r="B59" s="2"/>
      <c r="C59" s="2"/>
      <c r="D59" s="14"/>
      <c r="E59" s="14"/>
      <c r="F59" s="23"/>
      <c r="G59" s="39"/>
      <c r="H59" s="3"/>
      <c r="I59" s="15"/>
      <c r="J59" s="2"/>
      <c r="K59" s="2"/>
      <c r="L59" s="2"/>
      <c r="M59" s="5"/>
      <c r="U59" s="6"/>
      <c r="W59" s="6"/>
    </row>
    <row r="60" spans="1:23" s="22" customFormat="1">
      <c r="A60" s="38"/>
      <c r="B60" s="2"/>
      <c r="C60" s="2"/>
      <c r="D60" s="14"/>
      <c r="E60" s="14"/>
      <c r="F60" s="23"/>
      <c r="G60" s="39"/>
      <c r="H60" s="3"/>
      <c r="I60" s="15"/>
      <c r="J60" s="2"/>
      <c r="K60" s="2"/>
      <c r="L60" s="2"/>
      <c r="M60" s="5"/>
      <c r="U60" s="6"/>
      <c r="W60" s="6"/>
    </row>
    <row r="61" spans="1:23" s="22" customFormat="1">
      <c r="A61" s="38"/>
      <c r="B61" s="2"/>
      <c r="C61" s="2"/>
      <c r="D61" s="14"/>
      <c r="E61" s="14"/>
      <c r="F61" s="23"/>
      <c r="G61" s="39"/>
      <c r="H61" s="3"/>
      <c r="I61" s="15"/>
      <c r="J61" s="2"/>
      <c r="K61" s="2"/>
      <c r="L61" s="2"/>
      <c r="M61" s="5"/>
      <c r="U61" s="6"/>
      <c r="W61" s="6"/>
    </row>
    <row r="62" spans="1:23" s="22" customFormat="1">
      <c r="A62" s="38"/>
      <c r="B62" s="2"/>
      <c r="C62" s="2"/>
      <c r="D62" s="3"/>
      <c r="E62" s="42"/>
      <c r="F62" s="23"/>
      <c r="G62" s="39"/>
      <c r="H62" s="3"/>
      <c r="I62" s="15"/>
      <c r="J62" s="2"/>
      <c r="K62" s="2"/>
      <c r="L62" s="2"/>
      <c r="M62" s="5"/>
      <c r="U62" s="6"/>
      <c r="W62" s="6"/>
    </row>
    <row r="63" spans="1:23" s="22" customFormat="1">
      <c r="A63" s="38"/>
      <c r="B63" s="2"/>
      <c r="C63" s="2"/>
      <c r="D63" s="3"/>
      <c r="E63" s="42"/>
      <c r="F63" s="23"/>
      <c r="G63" s="39"/>
      <c r="H63" s="3"/>
      <c r="I63" s="15"/>
      <c r="J63" s="11"/>
      <c r="K63" s="13"/>
      <c r="L63" s="13"/>
      <c r="M63" s="31"/>
      <c r="U63" s="6"/>
      <c r="W63" s="6"/>
    </row>
    <row r="64" spans="1:23" s="22" customFormat="1">
      <c r="A64" s="38"/>
      <c r="B64" s="2"/>
      <c r="C64" s="2"/>
      <c r="D64" s="14"/>
      <c r="E64" s="14"/>
      <c r="F64" s="23"/>
      <c r="G64" s="39"/>
      <c r="H64" s="3"/>
      <c r="I64" s="15"/>
      <c r="J64" s="2"/>
      <c r="K64" s="2"/>
      <c r="L64" s="2"/>
      <c r="M64" s="5"/>
      <c r="U64" s="6"/>
      <c r="W64" s="6"/>
    </row>
    <row r="65" spans="1:23" s="22" customFormat="1">
      <c r="A65" s="38"/>
      <c r="B65" s="2"/>
      <c r="C65" s="2"/>
      <c r="D65" s="3"/>
      <c r="E65" s="42"/>
      <c r="F65" s="23"/>
      <c r="G65" s="39"/>
      <c r="H65" s="3"/>
      <c r="I65" s="15"/>
      <c r="J65" s="2"/>
      <c r="K65" s="2"/>
      <c r="L65" s="2"/>
      <c r="M65" s="5"/>
      <c r="U65" s="6"/>
      <c r="W65" s="6"/>
    </row>
    <row r="66" spans="1:23" s="22" customFormat="1">
      <c r="A66" s="38"/>
      <c r="B66" s="13"/>
      <c r="C66" s="13"/>
      <c r="D66" s="19"/>
      <c r="E66" s="42"/>
      <c r="F66" s="23"/>
      <c r="G66" s="44"/>
      <c r="H66" s="41"/>
      <c r="I66" s="20"/>
      <c r="J66" s="2"/>
      <c r="K66" s="2"/>
      <c r="L66" s="2"/>
      <c r="M66" s="5"/>
      <c r="U66" s="6"/>
      <c r="W66" s="6"/>
    </row>
    <row r="67" spans="1:23" s="22" customFormat="1">
      <c r="A67" s="2"/>
      <c r="B67" s="13"/>
      <c r="C67" s="13"/>
      <c r="D67" s="14"/>
      <c r="E67" s="42"/>
      <c r="F67" s="23"/>
      <c r="G67" s="44"/>
      <c r="H67" s="3"/>
      <c r="I67" s="15"/>
      <c r="J67" s="2"/>
      <c r="K67" s="2"/>
      <c r="L67" s="2"/>
      <c r="M67" s="5"/>
      <c r="U67" s="6"/>
      <c r="W67" s="6"/>
    </row>
    <row r="68" spans="1:23" s="22" customFormat="1">
      <c r="A68" s="2"/>
      <c r="B68" s="2"/>
      <c r="C68" s="2"/>
      <c r="D68" s="3"/>
      <c r="E68" s="42"/>
      <c r="F68" s="23"/>
      <c r="G68" s="44"/>
      <c r="H68" s="3"/>
      <c r="I68" s="4"/>
      <c r="J68" s="2"/>
      <c r="K68" s="2"/>
      <c r="L68" s="2"/>
      <c r="M68" s="5"/>
      <c r="N68"/>
      <c r="O68" s="29"/>
      <c r="P68" s="24"/>
      <c r="Q68" s="24"/>
      <c r="R68" s="24"/>
      <c r="S68" s="30"/>
      <c r="T68" s="6"/>
      <c r="W68" s="6"/>
    </row>
    <row r="69" spans="1:23">
      <c r="E69" s="42"/>
      <c r="F69" s="23"/>
      <c r="G69" s="44"/>
    </row>
    <row r="70" spans="1:23">
      <c r="E70" s="42"/>
      <c r="F70" s="23"/>
      <c r="G70" s="44"/>
    </row>
    <row r="71" spans="1:23">
      <c r="E71" s="42"/>
      <c r="F71" s="23"/>
      <c r="G71" s="44"/>
    </row>
    <row r="72" spans="1:23">
      <c r="E72" s="42"/>
      <c r="F72" s="23"/>
      <c r="G72" s="44"/>
    </row>
    <row r="73" spans="1:23">
      <c r="E73" s="42"/>
      <c r="F73" s="23"/>
      <c r="G73" s="44"/>
    </row>
    <row r="74" spans="1:23">
      <c r="E74" s="42"/>
      <c r="F74" s="23"/>
      <c r="G74" s="44"/>
    </row>
    <row r="75" spans="1:23">
      <c r="E75" s="42"/>
      <c r="F75" s="23"/>
      <c r="G75" s="44"/>
    </row>
    <row r="76" spans="1:23">
      <c r="E76" s="42"/>
      <c r="F76" s="23"/>
      <c r="G76" s="44"/>
    </row>
    <row r="77" spans="1:23">
      <c r="E77" s="42"/>
      <c r="F77" s="23"/>
      <c r="G77" s="44"/>
    </row>
    <row r="78" spans="1:23">
      <c r="E78" s="42"/>
      <c r="F78" s="23"/>
    </row>
    <row r="79" spans="1:23">
      <c r="E79" s="42"/>
      <c r="F79" s="23"/>
    </row>
    <row r="80" spans="1:23">
      <c r="E80" s="42"/>
      <c r="F80" s="23"/>
    </row>
    <row r="81" spans="5:6">
      <c r="E81" s="42"/>
      <c r="F81" s="23"/>
    </row>
    <row r="82" spans="5:6">
      <c r="E82" s="42"/>
      <c r="F82" s="23"/>
    </row>
    <row r="83" spans="5:6">
      <c r="E83" s="42"/>
      <c r="F83" s="23"/>
    </row>
    <row r="84" spans="5:6">
      <c r="E84" s="42"/>
      <c r="F84" s="23"/>
    </row>
    <row r="85" spans="5:6">
      <c r="E85" s="42"/>
      <c r="F85" s="23"/>
    </row>
    <row r="86" spans="5:6">
      <c r="E86" s="42"/>
      <c r="F86" s="23"/>
    </row>
    <row r="87" spans="5:6">
      <c r="E87" s="42"/>
      <c r="F87" s="42"/>
    </row>
    <row r="88" spans="5:6">
      <c r="E88" s="42"/>
      <c r="F88" s="42"/>
    </row>
    <row r="89" spans="5:6">
      <c r="E89" s="42"/>
      <c r="F89" s="42"/>
    </row>
    <row r="90" spans="5:6">
      <c r="E90" s="42"/>
      <c r="F90" s="42"/>
    </row>
    <row r="91" spans="5:6">
      <c r="E91" s="42"/>
      <c r="F91" s="42"/>
    </row>
    <row r="92" spans="5:6">
      <c r="E92" s="42"/>
      <c r="F92" s="42"/>
    </row>
  </sheetData>
  <phoneticPr fontId="12" type="noConversion"/>
  <pageMargins left="0" right="0" top="0" bottom="0" header="0.31388888888888899" footer="0"/>
  <pageSetup paperSize="9" scale="1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6"/>
  <sheetViews>
    <sheetView tabSelected="1" topLeftCell="B1" workbookViewId="0">
      <pane ySplit="2" topLeftCell="A27" activePane="bottomLeft" state="frozen"/>
      <selection pane="bottomLeft" activeCell="D29" sqref="D29"/>
    </sheetView>
  </sheetViews>
  <sheetFormatPr defaultColWidth="4.125" defaultRowHeight="25.5" customHeight="1"/>
  <cols>
    <col min="1" max="1" width="15.625" style="32" customWidth="1"/>
    <col min="2" max="2" width="28.125" style="33" customWidth="1"/>
    <col min="3" max="3" width="25.375" style="33" customWidth="1"/>
    <col min="4" max="4" width="62.875" style="33" customWidth="1"/>
    <col min="5" max="5" width="4.625" style="34" customWidth="1"/>
    <col min="6" max="16384" width="4.125" style="34"/>
  </cols>
  <sheetData>
    <row r="1" spans="1:4" ht="34.5" customHeight="1">
      <c r="A1" s="35" t="s">
        <v>8</v>
      </c>
      <c r="B1" s="33" t="s">
        <v>52</v>
      </c>
      <c r="C1" s="35" t="s">
        <v>9</v>
      </c>
      <c r="D1" s="33" t="s">
        <v>193</v>
      </c>
    </row>
    <row r="2" spans="1:4" s="32" customFormat="1" ht="29.25" customHeight="1">
      <c r="A2" s="36" t="s">
        <v>10</v>
      </c>
      <c r="B2" s="36" t="s">
        <v>3</v>
      </c>
      <c r="C2" s="36" t="s">
        <v>4</v>
      </c>
      <c r="D2" s="36" t="s">
        <v>11</v>
      </c>
    </row>
    <row r="3" spans="1:4" ht="25.5" customHeight="1">
      <c r="A3" s="51" t="s">
        <v>56</v>
      </c>
      <c r="B3" s="33" t="s">
        <v>62</v>
      </c>
      <c r="C3" s="33" t="s">
        <v>53</v>
      </c>
    </row>
    <row r="4" spans="1:4" ht="25.5" customHeight="1">
      <c r="A4" s="52"/>
      <c r="B4" s="33" t="s">
        <v>63</v>
      </c>
      <c r="C4" s="33" t="s">
        <v>54</v>
      </c>
    </row>
    <row r="5" spans="1:4" ht="25.5" customHeight="1">
      <c r="A5" s="52"/>
      <c r="B5" s="33" t="s">
        <v>64</v>
      </c>
      <c r="C5" s="33" t="s">
        <v>55</v>
      </c>
    </row>
    <row r="6" spans="1:4" ht="25.5" customHeight="1">
      <c r="A6" s="52"/>
      <c r="B6" s="33" t="s">
        <v>65</v>
      </c>
      <c r="C6" s="33" t="s">
        <v>57</v>
      </c>
    </row>
    <row r="7" spans="1:4" ht="25.5" customHeight="1">
      <c r="A7" s="52"/>
      <c r="B7" s="33" t="s">
        <v>66</v>
      </c>
      <c r="C7" s="33" t="s">
        <v>58</v>
      </c>
    </row>
    <row r="8" spans="1:4" ht="25.5" customHeight="1">
      <c r="A8" s="52"/>
      <c r="B8" s="33" t="s">
        <v>67</v>
      </c>
      <c r="C8" s="33" t="s">
        <v>59</v>
      </c>
    </row>
    <row r="9" spans="1:4" ht="25.5" customHeight="1">
      <c r="A9" s="51" t="s">
        <v>60</v>
      </c>
      <c r="B9" s="33" t="s">
        <v>68</v>
      </c>
      <c r="C9" s="33" t="s">
        <v>12</v>
      </c>
    </row>
    <row r="10" spans="1:4" ht="25.5" customHeight="1">
      <c r="A10" s="52"/>
      <c r="B10" s="33" t="s">
        <v>69</v>
      </c>
      <c r="C10" s="33" t="s">
        <v>61</v>
      </c>
    </row>
    <row r="11" spans="1:4" ht="25.5" customHeight="1">
      <c r="A11" s="52"/>
      <c r="B11" s="33" t="s">
        <v>70</v>
      </c>
      <c r="C11" s="33" t="s">
        <v>71</v>
      </c>
    </row>
    <row r="12" spans="1:4" ht="25.5" customHeight="1">
      <c r="A12" s="52"/>
      <c r="B12" s="33" t="s">
        <v>72</v>
      </c>
      <c r="C12" s="33" t="s">
        <v>73</v>
      </c>
    </row>
    <row r="13" spans="1:4" ht="25.5" customHeight="1">
      <c r="A13" s="51" t="s">
        <v>74</v>
      </c>
      <c r="B13" s="33" t="s">
        <v>75</v>
      </c>
      <c r="C13" s="33" t="s">
        <v>76</v>
      </c>
    </row>
    <row r="14" spans="1:4" ht="25.5" customHeight="1">
      <c r="A14" s="52"/>
      <c r="B14" s="33" t="s">
        <v>176</v>
      </c>
      <c r="C14" s="33" t="s">
        <v>77</v>
      </c>
    </row>
    <row r="15" spans="1:4" ht="25.5" customHeight="1">
      <c r="A15" s="52"/>
      <c r="B15" s="33" t="s">
        <v>80</v>
      </c>
      <c r="C15" s="33" t="s">
        <v>81</v>
      </c>
    </row>
    <row r="16" spans="1:4" ht="25.5" customHeight="1">
      <c r="A16" s="52"/>
      <c r="B16" s="33" t="s">
        <v>78</v>
      </c>
      <c r="C16" s="33" t="s">
        <v>79</v>
      </c>
    </row>
    <row r="17" spans="1:4" ht="25.5" customHeight="1">
      <c r="A17" s="51" t="s">
        <v>178</v>
      </c>
      <c r="B17" s="33" t="s">
        <v>83</v>
      </c>
      <c r="C17" s="33" t="s">
        <v>84</v>
      </c>
    </row>
    <row r="18" spans="1:4" ht="25.5" customHeight="1">
      <c r="A18" s="52"/>
      <c r="B18" s="33" t="s">
        <v>85</v>
      </c>
      <c r="C18" s="33" t="s">
        <v>86</v>
      </c>
    </row>
    <row r="19" spans="1:4" ht="25.5" customHeight="1">
      <c r="A19" s="52"/>
    </row>
    <row r="20" spans="1:4" ht="25.5" customHeight="1">
      <c r="A20" s="52"/>
    </row>
    <row r="21" spans="1:4" ht="25.5" customHeight="1">
      <c r="A21" s="52"/>
    </row>
    <row r="22" spans="1:4" ht="25.5" customHeight="1">
      <c r="A22" s="51" t="s">
        <v>181</v>
      </c>
      <c r="B22" s="33" t="s">
        <v>179</v>
      </c>
      <c r="C22" s="33" t="s">
        <v>82</v>
      </c>
      <c r="D22" s="33" t="s">
        <v>180</v>
      </c>
    </row>
    <row r="23" spans="1:4" ht="25.5" customHeight="1">
      <c r="A23" s="52"/>
    </row>
    <row r="24" spans="1:4" ht="25.5" customHeight="1">
      <c r="A24" s="52"/>
    </row>
    <row r="25" spans="1:4" ht="25.5" customHeight="1">
      <c r="A25" s="52"/>
    </row>
    <row r="26" spans="1:4" ht="25.5" customHeight="1">
      <c r="A26" s="52"/>
    </row>
    <row r="27" spans="1:4" ht="25.5" customHeight="1">
      <c r="A27" s="51" t="s">
        <v>182</v>
      </c>
      <c r="B27" s="33" t="s">
        <v>183</v>
      </c>
      <c r="C27" s="33" t="s">
        <v>184</v>
      </c>
      <c r="D27" s="33" t="s">
        <v>185</v>
      </c>
    </row>
    <row r="28" spans="1:4" ht="25.5" customHeight="1">
      <c r="A28" s="52"/>
    </row>
    <row r="29" spans="1:4" ht="25.5" customHeight="1">
      <c r="A29" s="52"/>
    </row>
    <row r="30" spans="1:4" ht="25.5" customHeight="1">
      <c r="A30" s="52"/>
    </row>
    <row r="31" spans="1:4" ht="25.5" customHeight="1">
      <c r="A31" s="52"/>
    </row>
    <row r="32" spans="1:4" ht="25.5" customHeight="1">
      <c r="A32" s="51" t="s">
        <v>186</v>
      </c>
      <c r="B32" s="33" t="s">
        <v>187</v>
      </c>
      <c r="C32" s="33" t="s">
        <v>188</v>
      </c>
      <c r="D32" s="33" t="s">
        <v>191</v>
      </c>
    </row>
    <row r="33" spans="1:3" ht="25.5" customHeight="1">
      <c r="A33" s="52"/>
      <c r="B33" s="33" t="s">
        <v>189</v>
      </c>
      <c r="C33" s="33" t="s">
        <v>190</v>
      </c>
    </row>
    <row r="34" spans="1:3" ht="25.5" customHeight="1">
      <c r="A34" s="52"/>
    </row>
    <row r="35" spans="1:3" ht="25.5" customHeight="1">
      <c r="A35" s="52"/>
    </row>
    <row r="36" spans="1:3" ht="25.5" customHeight="1">
      <c r="A36" s="52"/>
    </row>
  </sheetData>
  <mergeCells count="7">
    <mergeCell ref="A27:A31"/>
    <mergeCell ref="A32:A36"/>
    <mergeCell ref="A3:A8"/>
    <mergeCell ref="A9:A12"/>
    <mergeCell ref="A17:A21"/>
    <mergeCell ref="A13:A16"/>
    <mergeCell ref="A22:A26"/>
  </mergeCells>
  <phoneticPr fontId="12" type="noConversion"/>
  <pageMargins left="0" right="0" top="0" bottom="0" header="0.31388888888888899" footer="0"/>
  <pageSetup paperSize="9" scale="6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7"/>
  <sheetViews>
    <sheetView topLeftCell="A10" workbookViewId="0">
      <selection activeCell="A34" sqref="A34:A57"/>
    </sheetView>
  </sheetViews>
  <sheetFormatPr defaultRowHeight="13.5"/>
  <cols>
    <col min="1" max="1" width="20.5" customWidth="1"/>
    <col min="12" max="12" width="9" customWidth="1"/>
  </cols>
  <sheetData>
    <row r="1" spans="1:22" s="6" customFormat="1" ht="18" customHeight="1">
      <c r="A1" s="53" t="s">
        <v>13</v>
      </c>
      <c r="B1" s="53"/>
      <c r="C1" s="50"/>
      <c r="D1" s="50"/>
      <c r="E1" s="54" t="s">
        <v>14</v>
      </c>
      <c r="F1" s="54"/>
      <c r="G1" s="54"/>
      <c r="H1" s="54"/>
      <c r="I1" s="54"/>
      <c r="J1" s="54"/>
      <c r="K1" s="54"/>
      <c r="L1" s="54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s="6" customFormat="1" ht="13.5" customHeight="1">
      <c r="A2" s="9" t="s">
        <v>15</v>
      </c>
      <c r="B2" s="9" t="s">
        <v>16</v>
      </c>
      <c r="C2" s="10" t="s">
        <v>17</v>
      </c>
      <c r="D2" s="10" t="s">
        <v>18</v>
      </c>
      <c r="E2" s="10" t="s">
        <v>14</v>
      </c>
      <c r="F2" s="10" t="s">
        <v>16</v>
      </c>
      <c r="G2" s="10" t="s">
        <v>2</v>
      </c>
      <c r="H2" s="10" t="s">
        <v>19</v>
      </c>
      <c r="I2" s="10" t="s">
        <v>20</v>
      </c>
      <c r="J2" s="10" t="s">
        <v>21</v>
      </c>
      <c r="K2" s="10" t="s">
        <v>22</v>
      </c>
      <c r="L2" s="9" t="s">
        <v>23</v>
      </c>
      <c r="M2" s="45"/>
      <c r="N2" s="45"/>
      <c r="O2" s="45"/>
      <c r="P2" s="45"/>
      <c r="Q2" s="45"/>
      <c r="R2" s="22" t="str">
        <f>IF(P3="",",",")")</f>
        <v>)</v>
      </c>
      <c r="S2" s="45"/>
      <c r="T2" s="45"/>
      <c r="U2" s="45"/>
      <c r="V2" s="45"/>
    </row>
    <row r="3" spans="1:22" s="6" customFormat="1" ht="16.5" customHeight="1">
      <c r="A3" s="55" t="s">
        <v>90</v>
      </c>
      <c r="B3" s="55" t="s">
        <v>91</v>
      </c>
      <c r="C3" s="11" t="s">
        <v>24</v>
      </c>
      <c r="D3" s="48"/>
      <c r="E3" s="17" t="s">
        <v>25</v>
      </c>
      <c r="F3" s="17" t="s">
        <v>31</v>
      </c>
      <c r="G3" s="2" t="s">
        <v>42</v>
      </c>
      <c r="H3" s="15">
        <v>10</v>
      </c>
      <c r="I3" s="11" t="s">
        <v>27</v>
      </c>
      <c r="J3" s="14" t="s">
        <v>27</v>
      </c>
      <c r="K3" s="48" t="s">
        <v>28</v>
      </c>
      <c r="L3" s="23"/>
      <c r="M3" s="22" t="str">
        <f>IF(A3="",M2,A3)</f>
        <v>material_purchase</v>
      </c>
      <c r="N3" s="22" t="str">
        <f>IF(B3="",N2,B3)</f>
        <v>材料采购</v>
      </c>
      <c r="O3" s="22" t="str">
        <f>IF(C3="*","PRIMARY KEY (`"&amp;E3&amp;"`)",O2)</f>
        <v>PRIMARY KEY (`id`)</v>
      </c>
      <c r="P3" s="22" t="str">
        <f>IF(C3="*","DROP TABLE IF EXISTS `"&amp;A3&amp;"`;"&amp;CHAR(10)&amp;"CREATE TABLE IF NOT EXISTS `"&amp;A3&amp;"` (","")</f>
        <v>DROP TABLE IF EXISTS `material_purchase`;
CREATE TABLE IF NOT EXISTS `material_purchase` (</v>
      </c>
      <c r="Q3" s="22" t="str">
        <f>CHAR(10)&amp;"  `"&amp;E3&amp;"` "&amp;G3&amp;IF(G3="bigint","",IF(G3="int","",IF(G3="text","",IF(G3="longtext","",IF(G3="datetime","","("&amp;H3&amp;")")))))&amp;" "&amp;IF(I3="","","NOT NULL")&amp;" "&amp;IF(K3="","",IF(K3="AUTO_INCREMENT","AUTO_INCREMENT","DEFAULT '"&amp;K3&amp;"'"))&amp;" COMMENT '"&amp;F3&amp;IF(L3="","","（"&amp;L3&amp;"）")&amp;"'"</f>
        <v xml:space="preserve">
  `id` int NOT NULL AUTO_INCREMENT COMMENT '主键ID'</v>
      </c>
      <c r="R3" s="22" t="str">
        <f>IF(P5="",",",","&amp;CHAR(10)&amp;"  "&amp;O3)</f>
        <v>,</v>
      </c>
      <c r="S3" s="22" t="str">
        <f>IF(P3="",S2&amp;Q3&amp;R3,P3&amp;Q3&amp;R3)</f>
        <v>DROP TABLE IF EXISTS `material_purchase`;
CREATE TABLE IF NOT EXISTS `material_purchase` (
  `id` int NOT NULL AUTO_INCREMENT COMMENT '主键ID',</v>
      </c>
      <c r="T3" s="22" t="str">
        <f>IF(R3=",","",S3&amp;CHAR(10)&amp;") ENGINE=InnoDB DEFAULT CHARSET=utf8 COMMENT='"&amp;N3&amp;"';")</f>
        <v/>
      </c>
      <c r="U3" s="45"/>
    </row>
    <row r="4" spans="1:22" s="6" customFormat="1" ht="16.5" customHeight="1">
      <c r="A4" s="56"/>
      <c r="B4" s="56"/>
      <c r="C4" s="11"/>
      <c r="D4" s="48"/>
      <c r="E4" s="17" t="s">
        <v>121</v>
      </c>
      <c r="F4" s="17" t="s">
        <v>105</v>
      </c>
      <c r="G4" s="2" t="s">
        <v>29</v>
      </c>
      <c r="H4" s="15">
        <v>20</v>
      </c>
      <c r="I4" s="2" t="s">
        <v>27</v>
      </c>
      <c r="J4" s="14"/>
      <c r="K4" s="48"/>
      <c r="L4" s="23"/>
      <c r="M4" s="22"/>
      <c r="N4" s="22"/>
      <c r="O4" s="22"/>
      <c r="P4" s="22"/>
      <c r="Q4" s="22"/>
      <c r="R4" s="22"/>
      <c r="S4" s="22"/>
      <c r="T4" s="22"/>
      <c r="U4" s="45"/>
    </row>
    <row r="5" spans="1:22" s="6" customFormat="1" ht="16.5">
      <c r="A5" s="56"/>
      <c r="B5" s="56"/>
      <c r="C5" s="48"/>
      <c r="D5" s="11"/>
      <c r="E5" s="27" t="s">
        <v>122</v>
      </c>
      <c r="F5" s="27" t="s">
        <v>92</v>
      </c>
      <c r="G5" s="25" t="s">
        <v>42</v>
      </c>
      <c r="H5" s="12">
        <v>10</v>
      </c>
      <c r="I5" s="2" t="s">
        <v>27</v>
      </c>
      <c r="J5" s="11"/>
      <c r="K5" s="28">
        <v>0</v>
      </c>
      <c r="L5" s="21"/>
      <c r="M5" s="22" t="str">
        <f>IF(A5="",M3,A5)</f>
        <v>material_purchase</v>
      </c>
      <c r="N5" s="22" t="str">
        <f>IF(B5="",N3,B5)</f>
        <v>材料采购</v>
      </c>
      <c r="O5" s="22" t="str">
        <f>IF(C5="*","PRIMARY KEY (`"&amp;E5&amp;"`)",O3)</f>
        <v>PRIMARY KEY (`id`)</v>
      </c>
      <c r="P5" s="22" t="str">
        <f t="shared" ref="P5:P57" si="0">IF(C5="*","DROP TABLE IF EXISTS `"&amp;A5&amp;"`;"&amp;CHAR(10)&amp;"CREATE TABLE IF NOT EXISTS `"&amp;A5&amp;"` (","")</f>
        <v/>
      </c>
      <c r="Q5" s="22" t="str">
        <f t="shared" ref="Q5:Q57" si="1">CHAR(10)&amp;"  `"&amp;E5&amp;"` "&amp;G5&amp;IF(G5="bigint","",IF(G5="int","",IF(G5="text","",IF(G5="longtext","",IF(G5="datetime","","("&amp;H5&amp;")")))))&amp;" "&amp;IF(I5="","","NOT NULL")&amp;" "&amp;IF(K5="","",IF(K5="AUTO_INCREMENT","AUTO_INCREMENT","DEFAULT '"&amp;K5&amp;"'"))&amp;" COMMENT '"&amp;F5&amp;IF(L5="","","（"&amp;L5&amp;"）")&amp;"'"</f>
        <v xml:space="preserve">
  `mp_type` int NOT NULL DEFAULT '0' COMMENT '类型id'</v>
      </c>
      <c r="R5" s="22" t="str">
        <f t="shared" ref="R5:R57" si="2">IF(P6="",",",","&amp;CHAR(10)&amp;"  "&amp;O5)</f>
        <v>,</v>
      </c>
      <c r="S5" s="22" t="str">
        <f>IF(P5="",S3&amp;Q5&amp;R5,P5&amp;Q5&amp;R5)</f>
        <v>DROP TABLE IF EXISTS `material_purchase`;
CREATE TABLE IF NOT EXISTS `material_purchase` (
  `id` int NOT NULL AUTO_INCREMENT COMMENT '主键ID',
  `mp_type` int NOT NULL DEFAULT '0' COMMENT '类型id',</v>
      </c>
      <c r="T5" s="22" t="str">
        <f t="shared" ref="T5:T57" si="3">IF(R5=",","",S5&amp;CHAR(10)&amp;") ENGINE=InnoDB DEFAULT CHARSET=utf8 COMMENT='"&amp;N5&amp;"';")</f>
        <v/>
      </c>
      <c r="U5" s="45"/>
    </row>
    <row r="6" spans="1:22" s="6" customFormat="1" ht="16.5">
      <c r="A6" s="56"/>
      <c r="B6" s="56"/>
      <c r="C6" s="48"/>
      <c r="D6" s="48"/>
      <c r="E6" s="27" t="s">
        <v>123</v>
      </c>
      <c r="F6" s="27" t="s">
        <v>93</v>
      </c>
      <c r="G6" s="2" t="s">
        <v>29</v>
      </c>
      <c r="H6" s="49">
        <v>50</v>
      </c>
      <c r="I6" s="2" t="s">
        <v>27</v>
      </c>
      <c r="J6" s="11"/>
      <c r="K6" s="28"/>
      <c r="L6" s="23"/>
      <c r="M6" s="22" t="str">
        <f t="shared" ref="M6:N33" si="4">IF(A6="",M5,A6)</f>
        <v>material_purchase</v>
      </c>
      <c r="N6" s="22" t="str">
        <f t="shared" si="4"/>
        <v>材料采购</v>
      </c>
      <c r="O6" s="22" t="str">
        <f t="shared" ref="O6:O57" si="5">IF(C6="*","PRIMARY KEY (`"&amp;E6&amp;"`)",O5)</f>
        <v>PRIMARY KEY (`id`)</v>
      </c>
      <c r="P6" s="22" t="str">
        <f t="shared" si="0"/>
        <v/>
      </c>
      <c r="Q6" s="22" t="str">
        <f t="shared" si="1"/>
        <v xml:space="preserve">
  `mp_type_cn` varchar(50) NOT NULL  COMMENT '类型中文'</v>
      </c>
      <c r="R6" s="22" t="str">
        <f t="shared" si="2"/>
        <v>,</v>
      </c>
      <c r="S6" s="22" t="str">
        <f t="shared" ref="S6:S57" si="6">IF(P6="",S5&amp;Q6&amp;R6,P6&amp;Q6&amp;R6)</f>
        <v>DROP TABLE IF EXISTS `material_purchase`;
CREATE TABLE IF NOT EXISTS `material_purchase` (
  `id` int NOT NULL AUTO_INCREMENT COMMENT '主键ID',
  `mp_type` int NOT NULL DEFAULT '0' COMMENT '类型id',
  `mp_type_cn` varchar(50) NOT NULL  COMMENT '类型中文',</v>
      </c>
      <c r="T6" s="22" t="str">
        <f t="shared" si="3"/>
        <v/>
      </c>
      <c r="U6" s="45"/>
    </row>
    <row r="7" spans="1:22" s="6" customFormat="1" ht="16.5">
      <c r="A7" s="56"/>
      <c r="B7" s="56"/>
      <c r="C7" s="48"/>
      <c r="D7" s="48"/>
      <c r="E7" s="14" t="s">
        <v>124</v>
      </c>
      <c r="F7" s="14" t="s">
        <v>94</v>
      </c>
      <c r="G7" s="2" t="s">
        <v>29</v>
      </c>
      <c r="H7" s="15">
        <v>100</v>
      </c>
      <c r="I7" s="2" t="s">
        <v>27</v>
      </c>
      <c r="J7" s="14"/>
      <c r="K7" s="48"/>
      <c r="L7" s="23"/>
      <c r="M7" s="22" t="str">
        <f t="shared" si="4"/>
        <v>material_purchase</v>
      </c>
      <c r="N7" s="22" t="str">
        <f t="shared" si="4"/>
        <v>材料采购</v>
      </c>
      <c r="O7" s="22" t="str">
        <f t="shared" si="5"/>
        <v>PRIMARY KEY (`id`)</v>
      </c>
      <c r="P7" s="22" t="str">
        <f t="shared" si="0"/>
        <v/>
      </c>
      <c r="Q7" s="22" t="str">
        <f t="shared" si="1"/>
        <v xml:space="preserve">
  `mp_ghsmc` varchar(100) NOT NULL  COMMENT '供货商名称'</v>
      </c>
      <c r="R7" s="22" t="str">
        <f t="shared" si="2"/>
        <v>,</v>
      </c>
      <c r="S7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</v>
      </c>
      <c r="T7" s="22" t="str">
        <f t="shared" si="3"/>
        <v/>
      </c>
      <c r="U7" s="45"/>
    </row>
    <row r="8" spans="1:22" s="6" customFormat="1" ht="16.5">
      <c r="A8" s="56"/>
      <c r="B8" s="56"/>
      <c r="C8" s="2"/>
      <c r="D8" s="2"/>
      <c r="E8" s="14" t="s">
        <v>125</v>
      </c>
      <c r="F8" s="14" t="s">
        <v>95</v>
      </c>
      <c r="G8" s="2" t="s">
        <v>29</v>
      </c>
      <c r="H8" s="15">
        <v>11</v>
      </c>
      <c r="I8" s="2"/>
      <c r="J8" s="2"/>
      <c r="K8" s="2"/>
      <c r="L8" s="23"/>
      <c r="M8" s="22" t="str">
        <f t="shared" si="4"/>
        <v>material_purchase</v>
      </c>
      <c r="N8" s="22" t="str">
        <f t="shared" si="4"/>
        <v>材料采购</v>
      </c>
      <c r="O8" s="22" t="str">
        <f t="shared" si="5"/>
        <v>PRIMARY KEY (`id`)</v>
      </c>
      <c r="P8" s="22" t="str">
        <f t="shared" si="0"/>
        <v/>
      </c>
      <c r="Q8" s="22" t="str">
        <f t="shared" si="1"/>
        <v xml:space="preserve">
  `mp_ghsdh` varchar(11)   COMMENT '供货商电话'</v>
      </c>
      <c r="R8" s="22" t="str">
        <f t="shared" si="2"/>
        <v>,</v>
      </c>
      <c r="S8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</v>
      </c>
      <c r="T8" s="22" t="str">
        <f t="shared" si="3"/>
        <v/>
      </c>
      <c r="U8" s="45"/>
    </row>
    <row r="9" spans="1:22" s="6" customFormat="1" ht="16.5">
      <c r="A9" s="56"/>
      <c r="B9" s="56"/>
      <c r="C9" s="2"/>
      <c r="D9" s="2"/>
      <c r="E9" s="14" t="s">
        <v>126</v>
      </c>
      <c r="F9" s="14" t="s">
        <v>96</v>
      </c>
      <c r="G9" s="48" t="s">
        <v>29</v>
      </c>
      <c r="H9" s="15">
        <v>100</v>
      </c>
      <c r="I9" s="2" t="s">
        <v>27</v>
      </c>
      <c r="J9" s="2"/>
      <c r="K9" s="48"/>
      <c r="L9" s="23"/>
      <c r="M9" s="22" t="str">
        <f t="shared" si="4"/>
        <v>material_purchase</v>
      </c>
      <c r="N9" s="22" t="str">
        <f t="shared" si="4"/>
        <v>材料采购</v>
      </c>
      <c r="O9" s="22" t="str">
        <f t="shared" si="5"/>
        <v>PRIMARY KEY (`id`)</v>
      </c>
      <c r="P9" s="22" t="str">
        <f t="shared" si="0"/>
        <v/>
      </c>
      <c r="Q9" s="22" t="str">
        <f t="shared" si="1"/>
        <v xml:space="preserve">
  `mp_clmc` varchar(100) NOT NULL  COMMENT '材料名称'</v>
      </c>
      <c r="R9" s="22" t="str">
        <f t="shared" si="2"/>
        <v>,</v>
      </c>
      <c r="S9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</v>
      </c>
      <c r="T9" s="22" t="str">
        <f t="shared" si="3"/>
        <v/>
      </c>
      <c r="U9" s="45"/>
    </row>
    <row r="10" spans="1:22" s="6" customFormat="1" ht="16.5" customHeight="1">
      <c r="A10" s="56"/>
      <c r="B10" s="56"/>
      <c r="C10" s="2"/>
      <c r="D10" s="2"/>
      <c r="E10" s="14" t="s">
        <v>127</v>
      </c>
      <c r="F10" s="14" t="s">
        <v>97</v>
      </c>
      <c r="G10" s="48" t="s">
        <v>29</v>
      </c>
      <c r="H10" s="15">
        <v>100</v>
      </c>
      <c r="I10" s="11"/>
      <c r="J10" s="14"/>
      <c r="K10" s="28"/>
      <c r="L10" s="23"/>
      <c r="M10" s="22" t="str">
        <f t="shared" si="4"/>
        <v>material_purchase</v>
      </c>
      <c r="N10" s="22" t="str">
        <f t="shared" si="4"/>
        <v>材料采购</v>
      </c>
      <c r="O10" s="22" t="str">
        <f t="shared" si="5"/>
        <v>PRIMARY KEY (`id`)</v>
      </c>
      <c r="P10" s="22" t="str">
        <f t="shared" si="0"/>
        <v/>
      </c>
      <c r="Q10" s="22" t="str">
        <f t="shared" si="1"/>
        <v xml:space="preserve">
  `mp_clxh` varchar(100)   COMMENT '材料型号'</v>
      </c>
      <c r="R10" s="22" t="str">
        <f t="shared" si="2"/>
        <v>,</v>
      </c>
      <c r="S10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</v>
      </c>
      <c r="T10" s="22" t="str">
        <f t="shared" si="3"/>
        <v/>
      </c>
      <c r="U10" s="45"/>
    </row>
    <row r="11" spans="1:22" s="6" customFormat="1" ht="16.5">
      <c r="A11" s="56"/>
      <c r="B11" s="56"/>
      <c r="C11" s="2"/>
      <c r="D11" s="2"/>
      <c r="E11" s="14" t="s">
        <v>128</v>
      </c>
      <c r="F11" s="14" t="s">
        <v>98</v>
      </c>
      <c r="G11" s="48" t="s">
        <v>29</v>
      </c>
      <c r="H11" s="15">
        <v>100</v>
      </c>
      <c r="I11" s="11"/>
      <c r="J11" s="14"/>
      <c r="K11" s="48"/>
      <c r="L11" s="23"/>
      <c r="M11" s="22" t="str">
        <f t="shared" si="4"/>
        <v>material_purchase</v>
      </c>
      <c r="N11" s="22" t="str">
        <f t="shared" si="4"/>
        <v>材料采购</v>
      </c>
      <c r="O11" s="22" t="str">
        <f t="shared" si="5"/>
        <v>PRIMARY KEY (`id`)</v>
      </c>
      <c r="P11" s="22" t="str">
        <f t="shared" si="0"/>
        <v/>
      </c>
      <c r="Q11" s="22" t="str">
        <f t="shared" si="1"/>
        <v xml:space="preserve">
  `mp_clgg` varchar(100)   COMMENT '材料规格'</v>
      </c>
      <c r="R11" s="22" t="str">
        <f t="shared" si="2"/>
        <v>,</v>
      </c>
      <c r="S11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</v>
      </c>
      <c r="T11" s="22" t="str">
        <f t="shared" si="3"/>
        <v/>
      </c>
      <c r="U11" s="45"/>
    </row>
    <row r="12" spans="1:22" s="6" customFormat="1" ht="16.5">
      <c r="A12" s="56"/>
      <c r="B12" s="56"/>
      <c r="C12" s="48"/>
      <c r="D12" s="16"/>
      <c r="E12" s="14" t="s">
        <v>129</v>
      </c>
      <c r="F12" s="14" t="s">
        <v>99</v>
      </c>
      <c r="G12" s="48" t="s">
        <v>44</v>
      </c>
      <c r="H12" s="15">
        <v>200</v>
      </c>
      <c r="I12" s="11"/>
      <c r="J12" s="14"/>
      <c r="K12" s="48"/>
      <c r="L12" s="23"/>
      <c r="M12" s="22" t="str">
        <f t="shared" si="4"/>
        <v>material_purchase</v>
      </c>
      <c r="N12" s="22" t="str">
        <f t="shared" si="4"/>
        <v>材料采购</v>
      </c>
      <c r="O12" s="22" t="str">
        <f t="shared" si="5"/>
        <v>PRIMARY KEY (`id`)</v>
      </c>
      <c r="P12" s="22" t="str">
        <f t="shared" si="0"/>
        <v/>
      </c>
      <c r="Q12" s="22" t="str">
        <f t="shared" si="1"/>
        <v xml:space="preserve">
  `mp_clpp` varchar(200)   COMMENT '材料品牌'</v>
      </c>
      <c r="R12" s="22" t="str">
        <f t="shared" si="2"/>
        <v>,</v>
      </c>
      <c r="S12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</v>
      </c>
      <c r="T12" s="22" t="str">
        <f t="shared" si="3"/>
        <v/>
      </c>
      <c r="U12" s="45"/>
    </row>
    <row r="13" spans="1:22" s="6" customFormat="1" ht="16.5">
      <c r="A13" s="56"/>
      <c r="B13" s="56"/>
      <c r="C13" s="48"/>
      <c r="D13" s="18"/>
      <c r="E13" s="27" t="s">
        <v>130</v>
      </c>
      <c r="F13" s="27" t="s">
        <v>100</v>
      </c>
      <c r="G13" s="48" t="s">
        <v>30</v>
      </c>
      <c r="H13" s="26">
        <v>50</v>
      </c>
      <c r="I13" s="2" t="s">
        <v>27</v>
      </c>
      <c r="J13" s="14"/>
      <c r="K13" s="48">
        <v>0</v>
      </c>
      <c r="L13" s="23"/>
      <c r="M13" s="22" t="str">
        <f t="shared" si="4"/>
        <v>material_purchase</v>
      </c>
      <c r="N13" s="22" t="str">
        <f t="shared" si="4"/>
        <v>材料采购</v>
      </c>
      <c r="O13" s="22" t="str">
        <f t="shared" si="5"/>
        <v>PRIMARY KEY (`id`)</v>
      </c>
      <c r="P13" s="22" t="str">
        <f t="shared" si="0"/>
        <v/>
      </c>
      <c r="Q13" s="22" t="str">
        <f t="shared" si="1"/>
        <v xml:space="preserve">
  `mp_budget_quantity` int NOT NULL DEFAULT '0' COMMENT '预算数量'</v>
      </c>
      <c r="R13" s="22" t="str">
        <f t="shared" si="2"/>
        <v>,</v>
      </c>
      <c r="S13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</v>
      </c>
      <c r="T13" s="22" t="str">
        <f t="shared" si="3"/>
        <v/>
      </c>
      <c r="U13" s="45"/>
    </row>
    <row r="14" spans="1:22" s="6" customFormat="1" ht="16.5" customHeight="1">
      <c r="A14" s="56"/>
      <c r="B14" s="56"/>
      <c r="C14" s="48"/>
      <c r="D14" s="48"/>
      <c r="E14" s="14" t="s">
        <v>131</v>
      </c>
      <c r="F14" s="14" t="s">
        <v>101</v>
      </c>
      <c r="G14" s="48" t="s">
        <v>30</v>
      </c>
      <c r="H14" s="15">
        <v>11</v>
      </c>
      <c r="I14" s="2" t="s">
        <v>27</v>
      </c>
      <c r="J14" s="14"/>
      <c r="K14" s="48">
        <v>0</v>
      </c>
      <c r="L14" s="23"/>
      <c r="M14" s="22" t="str">
        <f t="shared" si="4"/>
        <v>material_purchase</v>
      </c>
      <c r="N14" s="22" t="str">
        <f t="shared" si="4"/>
        <v>材料采购</v>
      </c>
      <c r="O14" s="22" t="str">
        <f t="shared" si="5"/>
        <v>PRIMARY KEY (`id`)</v>
      </c>
      <c r="P14" s="22" t="str">
        <f t="shared" si="0"/>
        <v/>
      </c>
      <c r="Q14" s="22" t="str">
        <f t="shared" si="1"/>
        <v xml:space="preserve">
  `mp_purchased_quantity` int NOT NULL DEFAULT '0' COMMENT '已购数量'</v>
      </c>
      <c r="R14" s="22" t="str">
        <f t="shared" si="2"/>
        <v>,</v>
      </c>
      <c r="S14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
  `mp_purchased_quantity` int NOT NULL DEFAULT '0' COMMENT '已购数量',</v>
      </c>
      <c r="T14" s="22" t="str">
        <f t="shared" si="3"/>
        <v/>
      </c>
      <c r="U14" s="45"/>
    </row>
    <row r="15" spans="1:22" s="6" customFormat="1" ht="16.5">
      <c r="A15" s="56"/>
      <c r="B15" s="56"/>
      <c r="C15" s="2"/>
      <c r="D15" s="48"/>
      <c r="E15" s="27" t="s">
        <v>132</v>
      </c>
      <c r="F15" s="14" t="s">
        <v>102</v>
      </c>
      <c r="G15" s="48" t="s">
        <v>30</v>
      </c>
      <c r="H15" s="15">
        <v>11</v>
      </c>
      <c r="I15" s="2" t="s">
        <v>27</v>
      </c>
      <c r="J15" s="14"/>
      <c r="K15" s="48">
        <v>0</v>
      </c>
      <c r="L15" s="23"/>
      <c r="M15" s="22" t="str">
        <f t="shared" si="4"/>
        <v>material_purchase</v>
      </c>
      <c r="N15" s="22" t="str">
        <f t="shared" si="4"/>
        <v>材料采购</v>
      </c>
      <c r="O15" s="22" t="str">
        <f t="shared" si="5"/>
        <v>PRIMARY KEY (`id`)</v>
      </c>
      <c r="P15" s="22" t="str">
        <f t="shared" si="0"/>
        <v/>
      </c>
      <c r="Q15" s="22" t="str">
        <f t="shared" si="1"/>
        <v xml:space="preserve">
  `mp_sq_quantity` int NOT NULL DEFAULT '0' COMMENT '申请数量'</v>
      </c>
      <c r="R15" s="22" t="str">
        <f>IF(P16="",",",","&amp;CHAR(10)&amp;"  "&amp;O15)</f>
        <v>,</v>
      </c>
      <c r="S15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
  `mp_purchased_quantity` int NOT NULL DEFAULT '0' COMMENT '已购数量',
  `mp_sq_quantity` int NOT NULL DEFAULT '0' COMMENT '申请数量',</v>
      </c>
      <c r="T15" s="22" t="str">
        <f t="shared" si="3"/>
        <v/>
      </c>
      <c r="U15" s="45"/>
    </row>
    <row r="16" spans="1:22" s="6" customFormat="1" ht="16.5">
      <c r="A16" s="56"/>
      <c r="B16" s="56"/>
      <c r="C16" s="2"/>
      <c r="D16" s="48"/>
      <c r="E16" s="14" t="s">
        <v>133</v>
      </c>
      <c r="F16" s="14" t="s">
        <v>103</v>
      </c>
      <c r="G16" s="48" t="s">
        <v>40</v>
      </c>
      <c r="H16" s="15" t="s">
        <v>45</v>
      </c>
      <c r="I16" s="11"/>
      <c r="J16" s="14"/>
      <c r="K16" s="48">
        <v>0</v>
      </c>
      <c r="L16" s="23"/>
      <c r="M16" s="22" t="str">
        <f>IF(A16="",M15,A16)</f>
        <v>material_purchase</v>
      </c>
      <c r="N16" s="22" t="str">
        <f>IF(B16="",N15,B16)</f>
        <v>材料采购</v>
      </c>
      <c r="O16" s="22" t="str">
        <f>IF(C16="*","PRIMARY KEY (`"&amp;E16&amp;"`)",O15)</f>
        <v>PRIMARY KEY (`id`)</v>
      </c>
      <c r="P16" s="22" t="str">
        <f t="shared" si="0"/>
        <v/>
      </c>
      <c r="Q16" s="22" t="str">
        <f t="shared" si="1"/>
        <v xml:space="preserve">
  `mp_unit` decimal(18,2)  DEFAULT '0' COMMENT '单价'</v>
      </c>
      <c r="R16" s="22" t="str">
        <f>IF(P30="",",",","&amp;CHAR(10)&amp;"  "&amp;O16)</f>
        <v>,</v>
      </c>
      <c r="S16" s="22" t="str">
        <f>IF(P16="",S15&amp;Q16&amp;R16,P16&amp;Q16&amp;R16)</f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
  `mp_purchased_quantity` int NOT NULL DEFAULT '0' COMMENT '已购数量',
  `mp_sq_quantity` int NOT NULL DEFAULT '0' COMMENT '申请数量',
  `mp_unit` decimal(18,2)  DEFAULT '0' COMMENT '单价',</v>
      </c>
      <c r="T16" s="22" t="str">
        <f t="shared" si="3"/>
        <v/>
      </c>
      <c r="U16" s="45"/>
    </row>
    <row r="17" spans="1:21" s="6" customFormat="1" ht="16.5">
      <c r="A17" s="56"/>
      <c r="B17" s="56"/>
      <c r="C17" s="2"/>
      <c r="D17" s="48"/>
      <c r="E17" s="14" t="s">
        <v>134</v>
      </c>
      <c r="F17" s="14" t="s">
        <v>104</v>
      </c>
      <c r="G17" s="48" t="s">
        <v>40</v>
      </c>
      <c r="H17" s="15" t="s">
        <v>45</v>
      </c>
      <c r="I17" s="11"/>
      <c r="J17" s="14"/>
      <c r="K17" s="48">
        <v>0</v>
      </c>
      <c r="L17" s="23"/>
      <c r="M17" s="22"/>
      <c r="N17" s="22"/>
      <c r="O17" s="22"/>
      <c r="P17" s="22"/>
      <c r="Q17" s="22"/>
      <c r="R17" s="22"/>
      <c r="S17" s="22"/>
      <c r="T17" s="22"/>
      <c r="U17" s="45"/>
    </row>
    <row r="18" spans="1:21" s="6" customFormat="1" ht="16.5">
      <c r="A18" s="56"/>
      <c r="B18" s="56"/>
      <c r="C18" s="2"/>
      <c r="D18" s="48"/>
      <c r="E18" s="14" t="s">
        <v>135</v>
      </c>
      <c r="F18" s="14" t="s">
        <v>106</v>
      </c>
      <c r="G18" s="48" t="s">
        <v>29</v>
      </c>
      <c r="H18" s="15">
        <v>50</v>
      </c>
      <c r="I18" s="11"/>
      <c r="J18" s="14"/>
      <c r="K18" s="48"/>
      <c r="L18" s="23"/>
      <c r="M18" s="22"/>
      <c r="N18" s="22"/>
      <c r="O18" s="22"/>
      <c r="P18" s="22"/>
      <c r="Q18" s="22"/>
      <c r="R18" s="22"/>
      <c r="S18" s="22"/>
      <c r="T18" s="22"/>
      <c r="U18" s="45"/>
    </row>
    <row r="19" spans="1:21" s="6" customFormat="1" ht="16.5">
      <c r="A19" s="56"/>
      <c r="B19" s="56"/>
      <c r="C19" s="2"/>
      <c r="D19" s="48"/>
      <c r="E19" s="14" t="s">
        <v>136</v>
      </c>
      <c r="F19" s="14" t="s">
        <v>107</v>
      </c>
      <c r="G19" s="48" t="s">
        <v>30</v>
      </c>
      <c r="H19" s="15">
        <v>11</v>
      </c>
      <c r="I19" s="11"/>
      <c r="J19" s="14"/>
      <c r="K19" s="48"/>
      <c r="L19" s="23"/>
      <c r="M19" s="22"/>
      <c r="N19" s="22"/>
      <c r="O19" s="22"/>
      <c r="P19" s="22"/>
      <c r="Q19" s="22"/>
      <c r="R19" s="22"/>
      <c r="S19" s="22"/>
      <c r="T19" s="22"/>
      <c r="U19" s="45"/>
    </row>
    <row r="20" spans="1:21" s="6" customFormat="1" ht="16.5">
      <c r="A20" s="56"/>
      <c r="B20" s="56"/>
      <c r="C20" s="2"/>
      <c r="D20" s="48"/>
      <c r="E20" s="14" t="s">
        <v>137</v>
      </c>
      <c r="F20" s="14" t="s">
        <v>109</v>
      </c>
      <c r="G20" s="48" t="s">
        <v>29</v>
      </c>
      <c r="H20" s="15">
        <v>50</v>
      </c>
      <c r="I20" s="11"/>
      <c r="J20" s="14"/>
      <c r="K20" s="48"/>
      <c r="L20" s="23"/>
      <c r="M20" s="22"/>
      <c r="N20" s="22"/>
      <c r="O20" s="22"/>
      <c r="P20" s="22"/>
      <c r="Q20" s="22"/>
      <c r="R20" s="22"/>
      <c r="S20" s="22"/>
      <c r="T20" s="22"/>
      <c r="U20" s="45"/>
    </row>
    <row r="21" spans="1:21" s="6" customFormat="1" ht="16.5">
      <c r="A21" s="56"/>
      <c r="B21" s="56"/>
      <c r="C21" s="2"/>
      <c r="D21" s="48"/>
      <c r="E21" s="14" t="s">
        <v>138</v>
      </c>
      <c r="F21" s="14" t="s">
        <v>110</v>
      </c>
      <c r="G21" s="48" t="s">
        <v>30</v>
      </c>
      <c r="H21" s="15">
        <v>11</v>
      </c>
      <c r="I21" s="11"/>
      <c r="J21" s="14"/>
      <c r="K21" s="48"/>
      <c r="L21" s="23"/>
      <c r="M21" s="22"/>
      <c r="N21" s="22"/>
      <c r="O21" s="22"/>
      <c r="P21" s="22"/>
      <c r="Q21" s="22"/>
      <c r="R21" s="22"/>
      <c r="S21" s="22"/>
      <c r="T21" s="22"/>
      <c r="U21" s="45"/>
    </row>
    <row r="22" spans="1:21" s="6" customFormat="1" ht="16.5">
      <c r="A22" s="56"/>
      <c r="B22" s="56"/>
      <c r="C22" s="2"/>
      <c r="D22" s="48"/>
      <c r="E22" s="14" t="s">
        <v>139</v>
      </c>
      <c r="F22" s="14" t="s">
        <v>111</v>
      </c>
      <c r="G22" s="48" t="s">
        <v>29</v>
      </c>
      <c r="H22" s="15">
        <v>50</v>
      </c>
      <c r="I22" s="11"/>
      <c r="J22" s="14"/>
      <c r="K22" s="48"/>
      <c r="L22" s="23"/>
      <c r="M22" s="22"/>
      <c r="N22" s="22"/>
      <c r="O22" s="22"/>
      <c r="P22" s="22"/>
      <c r="Q22" s="22"/>
      <c r="R22" s="22"/>
      <c r="S22" s="22"/>
      <c r="T22" s="22"/>
      <c r="U22" s="45"/>
    </row>
    <row r="23" spans="1:21" s="6" customFormat="1" ht="16.5">
      <c r="A23" s="56"/>
      <c r="B23" s="56"/>
      <c r="C23" s="2"/>
      <c r="D23" s="48"/>
      <c r="E23" s="14" t="s">
        <v>140</v>
      </c>
      <c r="F23" s="14" t="s">
        <v>112</v>
      </c>
      <c r="G23" s="48" t="s">
        <v>30</v>
      </c>
      <c r="H23" s="15">
        <v>11</v>
      </c>
      <c r="I23" s="11"/>
      <c r="J23" s="14"/>
      <c r="K23" s="48"/>
      <c r="L23" s="23"/>
      <c r="M23" s="22"/>
      <c r="N23" s="22"/>
      <c r="O23" s="22"/>
      <c r="P23" s="22"/>
      <c r="Q23" s="22"/>
      <c r="R23" s="22"/>
      <c r="S23" s="22"/>
      <c r="T23" s="22"/>
      <c r="U23" s="45"/>
    </row>
    <row r="24" spans="1:21" s="6" customFormat="1" ht="16.5">
      <c r="A24" s="56"/>
      <c r="B24" s="56"/>
      <c r="C24" s="2"/>
      <c r="D24" s="48"/>
      <c r="E24" s="14" t="s">
        <v>141</v>
      </c>
      <c r="F24" s="14" t="s">
        <v>113</v>
      </c>
      <c r="G24" s="48" t="s">
        <v>29</v>
      </c>
      <c r="H24" s="15">
        <v>50</v>
      </c>
      <c r="I24" s="11"/>
      <c r="J24" s="14"/>
      <c r="K24" s="48"/>
      <c r="L24" s="23"/>
      <c r="M24" s="22"/>
      <c r="N24" s="22"/>
      <c r="O24" s="22"/>
      <c r="P24" s="22"/>
      <c r="Q24" s="22"/>
      <c r="R24" s="22"/>
      <c r="S24" s="22"/>
      <c r="T24" s="22"/>
      <c r="U24" s="45"/>
    </row>
    <row r="25" spans="1:21" s="6" customFormat="1" ht="16.5">
      <c r="A25" s="56"/>
      <c r="B25" s="56"/>
      <c r="C25" s="2"/>
      <c r="D25" s="48"/>
      <c r="E25" s="14" t="s">
        <v>159</v>
      </c>
      <c r="F25" s="14" t="s">
        <v>158</v>
      </c>
      <c r="G25" s="48" t="s">
        <v>30</v>
      </c>
      <c r="H25" s="15">
        <v>11</v>
      </c>
      <c r="I25" s="11"/>
      <c r="J25" s="14"/>
      <c r="K25" s="48"/>
      <c r="L25" s="23"/>
      <c r="M25" s="22"/>
      <c r="N25" s="22"/>
      <c r="O25" s="22"/>
      <c r="P25" s="22"/>
      <c r="Q25" s="22"/>
      <c r="R25" s="22"/>
      <c r="S25" s="22"/>
      <c r="T25" s="22"/>
      <c r="U25" s="45"/>
    </row>
    <row r="26" spans="1:21" s="6" customFormat="1" ht="16.5">
      <c r="A26" s="56"/>
      <c r="B26" s="56"/>
      <c r="C26" s="2"/>
      <c r="D26" s="48"/>
      <c r="E26" s="14" t="s">
        <v>142</v>
      </c>
      <c r="F26" s="14" t="s">
        <v>117</v>
      </c>
      <c r="G26" s="48" t="s">
        <v>40</v>
      </c>
      <c r="H26" s="15" t="s">
        <v>45</v>
      </c>
      <c r="I26" s="11"/>
      <c r="J26" s="14"/>
      <c r="K26" s="48"/>
      <c r="L26" s="23"/>
      <c r="M26" s="22"/>
      <c r="N26" s="22"/>
      <c r="O26" s="22"/>
      <c r="P26" s="22"/>
      <c r="Q26" s="22"/>
      <c r="R26" s="22"/>
      <c r="S26" s="22"/>
      <c r="T26" s="22"/>
      <c r="U26" s="45"/>
    </row>
    <row r="27" spans="1:21" s="6" customFormat="1" ht="16.5">
      <c r="A27" s="56"/>
      <c r="B27" s="56"/>
      <c r="C27" s="2"/>
      <c r="D27" s="48"/>
      <c r="E27" s="14" t="s">
        <v>143</v>
      </c>
      <c r="F27" s="14" t="s">
        <v>118</v>
      </c>
      <c r="G27" s="48" t="s">
        <v>40</v>
      </c>
      <c r="H27" s="15" t="s">
        <v>45</v>
      </c>
      <c r="I27" s="11"/>
      <c r="J27" s="14"/>
      <c r="K27" s="48"/>
      <c r="L27" s="23"/>
      <c r="M27" s="22"/>
      <c r="N27" s="22"/>
      <c r="O27" s="22"/>
      <c r="P27" s="22"/>
      <c r="Q27" s="22"/>
      <c r="R27" s="22"/>
      <c r="S27" s="22"/>
      <c r="T27" s="22"/>
      <c r="U27" s="45"/>
    </row>
    <row r="28" spans="1:21" s="6" customFormat="1" ht="16.5">
      <c r="A28" s="56"/>
      <c r="B28" s="56"/>
      <c r="C28" s="2"/>
      <c r="D28" s="48"/>
      <c r="E28" s="14" t="s">
        <v>144</v>
      </c>
      <c r="F28" s="14" t="s">
        <v>119</v>
      </c>
      <c r="G28" s="48" t="s">
        <v>40</v>
      </c>
      <c r="H28" s="15" t="s">
        <v>45</v>
      </c>
      <c r="I28" s="11"/>
      <c r="J28" s="14"/>
      <c r="K28" s="48"/>
      <c r="L28" s="23"/>
      <c r="M28" s="22"/>
      <c r="N28" s="22"/>
      <c r="O28" s="22"/>
      <c r="P28" s="22"/>
      <c r="Q28" s="22"/>
      <c r="R28" s="22"/>
      <c r="S28" s="22"/>
      <c r="T28" s="22"/>
      <c r="U28" s="45"/>
    </row>
    <row r="29" spans="1:21" s="6" customFormat="1" ht="33">
      <c r="A29" s="56"/>
      <c r="B29" s="56"/>
      <c r="C29" s="2"/>
      <c r="D29" s="48"/>
      <c r="E29" s="14" t="s">
        <v>145</v>
      </c>
      <c r="F29" s="14" t="s">
        <v>108</v>
      </c>
      <c r="G29" s="48" t="s">
        <v>29</v>
      </c>
      <c r="H29" s="15">
        <v>2000</v>
      </c>
      <c r="I29" s="11"/>
      <c r="J29" s="14"/>
      <c r="K29" s="48"/>
      <c r="L29" s="23" t="s">
        <v>120</v>
      </c>
      <c r="M29" s="22"/>
      <c r="N29" s="22"/>
      <c r="O29" s="22"/>
      <c r="P29" s="22"/>
      <c r="Q29" s="22"/>
      <c r="R29" s="22"/>
      <c r="S29" s="22"/>
      <c r="T29" s="22"/>
      <c r="U29" s="45"/>
    </row>
    <row r="30" spans="1:21" s="6" customFormat="1" ht="16.5">
      <c r="A30" s="56"/>
      <c r="B30" s="56"/>
      <c r="C30" s="2"/>
      <c r="D30" s="48"/>
      <c r="E30" s="3" t="s">
        <v>46</v>
      </c>
      <c r="F30" s="3" t="s">
        <v>49</v>
      </c>
      <c r="G30" s="2" t="s">
        <v>30</v>
      </c>
      <c r="H30" s="15">
        <v>11</v>
      </c>
      <c r="I30" s="2" t="s">
        <v>27</v>
      </c>
      <c r="J30" s="2"/>
      <c r="K30" s="2">
        <v>0</v>
      </c>
      <c r="L30" s="23"/>
      <c r="M30" s="22" t="str">
        <f>IF(A30="",M16,A30)</f>
        <v>material_purchase</v>
      </c>
      <c r="N30" s="22" t="str">
        <f>IF(B30="",N16,B30)</f>
        <v>材料采购</v>
      </c>
      <c r="O30" s="22" t="str">
        <f>IF(C30="*","PRIMARY KEY (`"&amp;E30&amp;"`)",O16)</f>
        <v>PRIMARY KEY (`id`)</v>
      </c>
      <c r="P30" s="22" t="str">
        <f t="shared" si="0"/>
        <v/>
      </c>
      <c r="Q30" s="22" t="str">
        <f t="shared" si="1"/>
        <v xml:space="preserve">
  `orders` int NOT NULL DEFAULT '0' COMMENT '排序'</v>
      </c>
      <c r="R30" s="22" t="str">
        <f t="shared" si="2"/>
        <v>,</v>
      </c>
      <c r="S30" s="22" t="str">
        <f>IF(P30="",S16&amp;Q30&amp;R30,P30&amp;Q30&amp;R30)</f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
  `mp_purchased_quantity` int NOT NULL DEFAULT '0' COMMENT '已购数量',
  `mp_sq_quantity` int NOT NULL DEFAULT '0' COMMENT '申请数量',
  `mp_unit` decimal(18,2)  DEFAULT '0' COMMENT '单价',
  `orders` int NOT NULL DEFAULT '0' COMMENT '排序',</v>
      </c>
      <c r="T30" s="22" t="str">
        <f t="shared" si="3"/>
        <v/>
      </c>
      <c r="U30" s="45"/>
    </row>
    <row r="31" spans="1:21" s="6" customFormat="1" ht="16.5" customHeight="1">
      <c r="A31" s="56"/>
      <c r="B31" s="56"/>
      <c r="C31" s="2"/>
      <c r="D31" s="2"/>
      <c r="E31" s="3" t="s">
        <v>32</v>
      </c>
      <c r="F31" s="3" t="s">
        <v>37</v>
      </c>
      <c r="G31" s="2" t="s">
        <v>114</v>
      </c>
      <c r="H31" s="4">
        <v>2</v>
      </c>
      <c r="I31" s="2" t="s">
        <v>27</v>
      </c>
      <c r="J31" s="2"/>
      <c r="K31" s="2">
        <v>0</v>
      </c>
      <c r="L31" s="5" t="s">
        <v>50</v>
      </c>
      <c r="M31" s="22" t="str">
        <f t="shared" si="4"/>
        <v>material_purchase</v>
      </c>
      <c r="N31" s="22" t="str">
        <f t="shared" si="4"/>
        <v>材料采购</v>
      </c>
      <c r="O31" s="22" t="str">
        <f t="shared" si="5"/>
        <v>PRIMARY KEY (`id`)</v>
      </c>
      <c r="P31" s="22" t="str">
        <f t="shared" si="0"/>
        <v/>
      </c>
      <c r="Q31" s="22" t="str">
        <f t="shared" si="1"/>
        <v xml:space="preserve">
  `delete_flag` tinyint(2) NOT NULL DEFAULT '0' COMMENT '是否删除（（0：否；1：是））'</v>
      </c>
      <c r="R31" s="22" t="str">
        <f t="shared" si="2"/>
        <v>,</v>
      </c>
      <c r="S31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
  `mp_purchased_quantity` int NOT NULL DEFAULT '0' COMMENT '已购数量',
  `mp_sq_quantity` int NOT NULL DEFAULT '0' COMMENT '申请数量',
  `mp_unit` decimal(18,2)  DEFAULT '0' COMMENT '单价',
  `orders` int NOT NULL DEFAULT '0' COMMENT '排序',
  `delete_flag` tinyint(2) NOT NULL DEFAULT '0' COMMENT '是否删除（（0：否；1：是））',</v>
      </c>
      <c r="T31" s="22" t="str">
        <f t="shared" si="3"/>
        <v/>
      </c>
      <c r="U31" s="45"/>
    </row>
    <row r="32" spans="1:21" s="6" customFormat="1" ht="16.5">
      <c r="A32" s="56"/>
      <c r="B32" s="56"/>
      <c r="C32" s="2"/>
      <c r="D32" s="2"/>
      <c r="E32" s="3" t="s">
        <v>33</v>
      </c>
      <c r="F32" s="3" t="s">
        <v>34</v>
      </c>
      <c r="G32" s="2" t="s">
        <v>29</v>
      </c>
      <c r="H32" s="4">
        <v>50</v>
      </c>
      <c r="I32" s="2"/>
      <c r="J32" s="2"/>
      <c r="K32" s="2"/>
      <c r="L32" s="5"/>
      <c r="M32" s="22" t="str">
        <f t="shared" si="4"/>
        <v>material_purchase</v>
      </c>
      <c r="N32" s="22" t="str">
        <f t="shared" si="4"/>
        <v>材料采购</v>
      </c>
      <c r="O32" s="22" t="str">
        <f t="shared" si="5"/>
        <v>PRIMARY KEY (`id`)</v>
      </c>
      <c r="P32" s="22" t="str">
        <f t="shared" si="0"/>
        <v/>
      </c>
      <c r="Q32" s="22" t="str">
        <f t="shared" si="1"/>
        <v xml:space="preserve">
  `delete_time` varchar(50)   COMMENT '删除时间'</v>
      </c>
      <c r="R32" s="22" t="str">
        <f t="shared" si="2"/>
        <v>,</v>
      </c>
      <c r="S32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
  `mp_purchased_quantity` int NOT NULL DEFAULT '0' COMMENT '已购数量',
  `mp_sq_quantity` int NOT NULL DEFAULT '0' COMMENT '申请数量',
  `mp_unit` decimal(18,2)  DEFAULT '0' COMMENT '单价',
  `orders` int NOT NULL DEFAULT '0' COMMENT '排序',
  `delete_flag` tinyint(2) NOT NULL DEFAULT '0' COMMENT '是否删除（（0：否；1：是））',
  `delete_time` varchar(50)   COMMENT '删除时间',</v>
      </c>
      <c r="T32" s="22" t="str">
        <f t="shared" si="3"/>
        <v/>
      </c>
      <c r="U32" s="45"/>
    </row>
    <row r="33" spans="1:21" s="6" customFormat="1" ht="16.5">
      <c r="A33" s="57"/>
      <c r="B33" s="57"/>
      <c r="C33" s="48"/>
      <c r="D33" s="2"/>
      <c r="E33" s="3" t="s">
        <v>35</v>
      </c>
      <c r="F33" s="3" t="s">
        <v>39</v>
      </c>
      <c r="G33" s="48" t="s">
        <v>30</v>
      </c>
      <c r="H33" s="15">
        <v>11</v>
      </c>
      <c r="I33" s="2"/>
      <c r="J33" s="2"/>
      <c r="K33" s="2"/>
      <c r="L33" s="5"/>
      <c r="M33" s="22" t="str">
        <f t="shared" si="4"/>
        <v>material_purchase</v>
      </c>
      <c r="N33" s="22" t="str">
        <f t="shared" si="4"/>
        <v>材料采购</v>
      </c>
      <c r="O33" s="22" t="str">
        <f t="shared" si="5"/>
        <v>PRIMARY KEY (`id`)</v>
      </c>
      <c r="P33" s="22" t="str">
        <f t="shared" si="0"/>
        <v/>
      </c>
      <c r="Q33" s="22" t="str">
        <f t="shared" si="1"/>
        <v xml:space="preserve">
  `delete_user_id` int   COMMENT '删除用户id'</v>
      </c>
      <c r="R33" s="22" t="str">
        <f t="shared" si="2"/>
        <v>,
  PRIMARY KEY (`id`)</v>
      </c>
      <c r="S33" s="22" t="str">
        <f t="shared" si="6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
  `mp_purchased_quantity` int NOT NULL DEFAULT '0' COMMENT '已购数量',
  `mp_sq_quantity` int NOT NULL DEFAULT '0' COMMENT '申请数量',
  `mp_unit` decimal(18,2)  DEFAULT '0' COMMENT '单价',
  `orders` int NOT NULL DEFAULT '0' COMMENT '排序',
  `delete_flag` tinyint(2) NOT NULL DEFAULT '0' COMMENT '是否删除（（0：否；1：是））',
  `delete_time` varchar(50)   COMMENT '删除时间',
  `delete_user_id` int   COMMENT '删除用户id',
  PRIMARY KEY (`id`)</v>
      </c>
      <c r="T33" s="22" t="str">
        <f t="shared" si="3"/>
        <v>DROP TABLE IF EXISTS `material_purchase`;
CREATE TABLE IF NOT EXISTS `material_purchase` (
  `id` int NOT NULL AUTO_INCREMENT COMMENT '主键ID',
  `mp_type` int NOT NULL DEFAULT '0' COMMENT '类型id',
  `mp_type_cn` varchar(50) NOT NULL  COMMENT '类型中文',
  `mp_ghsmc` varchar(100) NOT NULL  COMMENT '供货商名称',
  `mp_ghsdh` varchar(11)   COMMENT '供货商电话',
  `mp_clmc` varchar(100) NOT NULL  COMMENT '材料名称',
  `mp_clxh` varchar(100)   COMMENT '材料型号',
  `mp_clgg` varchar(100)   COMMENT '材料规格',
  `mp_clpp` varchar(200)   COMMENT '材料品牌',
  `mp_budget_quantity` int NOT NULL DEFAULT '0' COMMENT '预算数量',
  `mp_purchased_quantity` int NOT NULL DEFAULT '0' COMMENT '已购数量',
  `mp_sq_quantity` int NOT NULL DEFAULT '0' COMMENT '申请数量',
  `mp_unit` decimal(18,2)  DEFAULT '0' COMMENT '单价',
  `orders` int NOT NULL DEFAULT '0' COMMENT '排序',
  `delete_flag` tinyint(2) NOT NULL DEFAULT '0' COMMENT '是否删除（（0：否；1：是））',
  `delete_time` varchar(50)   COMMENT '删除时间',
  `delete_user_id` int   COMMENT '删除用户id',
  PRIMARY KEY (`id`)
) ENGINE=InnoDB DEFAULT CHARSET=utf8 COMMENT='材料采购';</v>
      </c>
      <c r="U33" s="45"/>
    </row>
    <row r="34" spans="1:21" s="6" customFormat="1" ht="16.5">
      <c r="A34" s="55" t="s">
        <v>115</v>
      </c>
      <c r="B34" s="55" t="s">
        <v>116</v>
      </c>
      <c r="C34" s="11" t="s">
        <v>24</v>
      </c>
      <c r="D34" s="48"/>
      <c r="E34" s="14" t="s">
        <v>25</v>
      </c>
      <c r="F34" s="14" t="s">
        <v>31</v>
      </c>
      <c r="G34" s="48" t="s">
        <v>30</v>
      </c>
      <c r="H34" s="15"/>
      <c r="I34" s="11" t="s">
        <v>27</v>
      </c>
      <c r="J34" s="14" t="s">
        <v>27</v>
      </c>
      <c r="K34" s="48" t="s">
        <v>28</v>
      </c>
      <c r="L34" s="23"/>
      <c r="M34" s="22" t="str">
        <f t="shared" ref="M34:N57" si="7">IF(A34="",M33,A34)</f>
        <v>material_construction</v>
      </c>
      <c r="N34" s="22" t="str">
        <f t="shared" si="7"/>
        <v>材料施工</v>
      </c>
      <c r="O34" s="22" t="str">
        <f t="shared" si="5"/>
        <v>PRIMARY KEY (`id`)</v>
      </c>
      <c r="P34" s="22" t="str">
        <f t="shared" si="0"/>
        <v>DROP TABLE IF EXISTS `material_construction`;
CREATE TABLE IF NOT EXISTS `material_construction` (</v>
      </c>
      <c r="Q34" s="22" t="str">
        <f t="shared" si="1"/>
        <v xml:space="preserve">
  `id` int NOT NULL AUTO_INCREMENT COMMENT '主键ID'</v>
      </c>
      <c r="R34" s="22" t="str">
        <f t="shared" si="2"/>
        <v>,</v>
      </c>
      <c r="S34" s="22" t="str">
        <f t="shared" si="6"/>
        <v>DROP TABLE IF EXISTS `material_construction`;
CREATE TABLE IF NOT EXISTS `material_construction` (
  `id` int NOT NULL AUTO_INCREMENT COMMENT '主键ID',</v>
      </c>
      <c r="T34" s="22" t="str">
        <f t="shared" si="3"/>
        <v/>
      </c>
      <c r="U34" s="45"/>
    </row>
    <row r="35" spans="1:21" s="6" customFormat="1" ht="16.5">
      <c r="A35" s="56"/>
      <c r="B35" s="56"/>
      <c r="C35" s="11"/>
      <c r="D35" s="48"/>
      <c r="E35" s="27" t="s">
        <v>146</v>
      </c>
      <c r="F35" s="27" t="s">
        <v>147</v>
      </c>
      <c r="G35" s="48" t="s">
        <v>30</v>
      </c>
      <c r="H35" s="12"/>
      <c r="I35" s="11"/>
      <c r="J35" s="11"/>
      <c r="K35" s="28"/>
      <c r="L35" s="23"/>
      <c r="M35" s="22" t="str">
        <f t="shared" si="7"/>
        <v>material_construction</v>
      </c>
      <c r="N35" s="22" t="str">
        <f t="shared" si="7"/>
        <v>材料施工</v>
      </c>
      <c r="O35" s="22" t="str">
        <f t="shared" si="5"/>
        <v>PRIMARY KEY (`id`)</v>
      </c>
      <c r="P35" s="22" t="str">
        <f t="shared" si="0"/>
        <v/>
      </c>
      <c r="Q35" s="22" t="str">
        <f t="shared" si="1"/>
        <v xml:space="preserve">
  `mc_type` int   COMMENT '类别'</v>
      </c>
      <c r="R35" s="22" t="str">
        <f t="shared" si="2"/>
        <v>,</v>
      </c>
      <c r="S35" s="22" t="str">
        <f t="shared" si="6"/>
        <v>DROP TABLE IF EXISTS `material_construction`;
CREATE TABLE IF NOT EXISTS `material_construction` (
  `id` int NOT NULL AUTO_INCREMENT COMMENT '主键ID',
  `mc_type` int   COMMENT '类别',</v>
      </c>
      <c r="T35" s="22" t="str">
        <f t="shared" si="3"/>
        <v/>
      </c>
      <c r="U35" s="45"/>
    </row>
    <row r="36" spans="1:21" s="6" customFormat="1" ht="16.5">
      <c r="A36" s="56"/>
      <c r="B36" s="56"/>
      <c r="C36" s="11"/>
      <c r="D36" s="48"/>
      <c r="E36" s="27" t="s">
        <v>160</v>
      </c>
      <c r="F36" s="27" t="s">
        <v>148</v>
      </c>
      <c r="G36" s="2" t="s">
        <v>44</v>
      </c>
      <c r="H36" s="4">
        <v>50</v>
      </c>
      <c r="I36" s="11"/>
      <c r="J36" s="11"/>
      <c r="K36" s="28"/>
      <c r="L36" s="23"/>
      <c r="M36" s="22" t="str">
        <f t="shared" si="7"/>
        <v>material_construction</v>
      </c>
      <c r="N36" s="22" t="str">
        <f t="shared" si="7"/>
        <v>材料施工</v>
      </c>
      <c r="O36" s="22" t="str">
        <f t="shared" si="5"/>
        <v>PRIMARY KEY (`id`)</v>
      </c>
      <c r="P36" s="22" t="str">
        <f t="shared" si="0"/>
        <v/>
      </c>
      <c r="Q36" s="22" t="str">
        <f t="shared" si="1"/>
        <v xml:space="preserve">
  `mc_type_cn` varchar(50)   COMMENT '类别中文'</v>
      </c>
      <c r="R36" s="22" t="str">
        <f t="shared" si="2"/>
        <v>,</v>
      </c>
      <c r="S36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</v>
      </c>
      <c r="T36" s="22" t="str">
        <f t="shared" si="3"/>
        <v/>
      </c>
      <c r="U36" s="45"/>
    </row>
    <row r="37" spans="1:21" s="6" customFormat="1" ht="16.5">
      <c r="A37" s="56"/>
      <c r="B37" s="56"/>
      <c r="C37" s="11"/>
      <c r="D37" s="48"/>
      <c r="E37" s="14" t="s">
        <v>161</v>
      </c>
      <c r="F37" s="14" t="s">
        <v>149</v>
      </c>
      <c r="G37" s="2" t="s">
        <v>44</v>
      </c>
      <c r="H37" s="15" t="s">
        <v>45</v>
      </c>
      <c r="I37" s="11"/>
      <c r="J37" s="11"/>
      <c r="K37" s="48">
        <v>0</v>
      </c>
      <c r="L37" s="23"/>
      <c r="M37" s="22" t="str">
        <f t="shared" si="7"/>
        <v>material_construction</v>
      </c>
      <c r="N37" s="22" t="str">
        <f t="shared" si="7"/>
        <v>材料施工</v>
      </c>
      <c r="O37" s="22" t="str">
        <f t="shared" si="5"/>
        <v>PRIMARY KEY (`id`)</v>
      </c>
      <c r="P37" s="22" t="str">
        <f t="shared" si="0"/>
        <v/>
      </c>
      <c r="Q37" s="22" t="str">
        <f t="shared" si="1"/>
        <v xml:space="preserve">
  `mc_sgfmc` varchar(18,2)  DEFAULT '0' COMMENT '施工方名称'</v>
      </c>
      <c r="R37" s="22" t="str">
        <f t="shared" si="2"/>
        <v>,</v>
      </c>
      <c r="S37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</v>
      </c>
      <c r="T37" s="22" t="str">
        <f t="shared" si="3"/>
        <v/>
      </c>
      <c r="U37" s="45"/>
    </row>
    <row r="38" spans="1:21" s="6" customFormat="1" ht="16.5">
      <c r="A38" s="56"/>
      <c r="B38" s="56"/>
      <c r="C38" s="11"/>
      <c r="D38" s="48"/>
      <c r="E38" s="27" t="s">
        <v>162</v>
      </c>
      <c r="F38" s="27" t="s">
        <v>150</v>
      </c>
      <c r="G38" s="2" t="s">
        <v>44</v>
      </c>
      <c r="H38" s="15" t="s">
        <v>45</v>
      </c>
      <c r="I38" s="11"/>
      <c r="J38" s="11"/>
      <c r="K38" s="48">
        <v>0</v>
      </c>
      <c r="L38" s="23"/>
      <c r="M38" s="22" t="str">
        <f t="shared" si="7"/>
        <v>material_construction</v>
      </c>
      <c r="N38" s="22" t="str">
        <f t="shared" si="7"/>
        <v>材料施工</v>
      </c>
      <c r="O38" s="22" t="str">
        <f t="shared" si="5"/>
        <v>PRIMARY KEY (`id`)</v>
      </c>
      <c r="P38" s="22" t="str">
        <f t="shared" si="0"/>
        <v/>
      </c>
      <c r="Q38" s="22" t="str">
        <f t="shared" si="1"/>
        <v xml:space="preserve">
  `mc_sgfdh` varchar(18,2)  DEFAULT '0' COMMENT '施工方电话'</v>
      </c>
      <c r="R38" s="22" t="str">
        <f t="shared" si="2"/>
        <v>,</v>
      </c>
      <c r="S38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
  `mc_sgfdh` varchar(18,2)  DEFAULT '0' COMMENT '施工方电话',</v>
      </c>
      <c r="T38" s="22" t="str">
        <f t="shared" si="3"/>
        <v/>
      </c>
      <c r="U38" s="45"/>
    </row>
    <row r="39" spans="1:21" s="6" customFormat="1" ht="33">
      <c r="A39" s="56"/>
      <c r="B39" s="56"/>
      <c r="C39" s="11"/>
      <c r="D39" s="11"/>
      <c r="E39" s="27" t="s">
        <v>163</v>
      </c>
      <c r="F39" s="27" t="s">
        <v>151</v>
      </c>
      <c r="G39" s="2" t="s">
        <v>114</v>
      </c>
      <c r="H39" s="4">
        <v>2</v>
      </c>
      <c r="I39" s="11"/>
      <c r="J39" s="11"/>
      <c r="K39" s="28">
        <v>0</v>
      </c>
      <c r="L39" s="5" t="s">
        <v>50</v>
      </c>
      <c r="M39" s="22" t="str">
        <f t="shared" si="7"/>
        <v>material_construction</v>
      </c>
      <c r="N39" s="22" t="str">
        <f t="shared" si="7"/>
        <v>材料施工</v>
      </c>
      <c r="O39" s="22" t="str">
        <f t="shared" si="5"/>
        <v>PRIMARY KEY (`id`)</v>
      </c>
      <c r="P39" s="22" t="str">
        <f t="shared" si="0"/>
        <v/>
      </c>
      <c r="Q39" s="22" t="str">
        <f t="shared" si="1"/>
        <v xml:space="preserve">
  `mc_is_dl` tinyint(2)  DEFAULT '0' COMMENT '是否带料（（0：否；1：是））'</v>
      </c>
      <c r="R39" s="22" t="str">
        <f t="shared" si="2"/>
        <v>,</v>
      </c>
      <c r="S39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
  `mc_sgfdh` varchar(18,2)  DEFAULT '0' COMMENT '施工方电话',
  `mc_is_dl` tinyint(2)  DEFAULT '0' COMMENT '是否带料（（0：否；1：是））',</v>
      </c>
      <c r="T39" s="22" t="str">
        <f t="shared" si="3"/>
        <v/>
      </c>
      <c r="U39" s="45"/>
    </row>
    <row r="40" spans="1:21" s="6" customFormat="1" ht="16.5">
      <c r="A40" s="56"/>
      <c r="B40" s="56"/>
      <c r="C40" s="48"/>
      <c r="D40" s="11"/>
      <c r="E40" s="27" t="s">
        <v>164</v>
      </c>
      <c r="F40" s="27" t="s">
        <v>152</v>
      </c>
      <c r="G40" s="2" t="s">
        <v>44</v>
      </c>
      <c r="H40" s="4">
        <v>150</v>
      </c>
      <c r="I40" s="11"/>
      <c r="J40" s="11"/>
      <c r="K40" s="28"/>
      <c r="L40" s="21"/>
      <c r="M40" s="22" t="str">
        <f t="shared" si="7"/>
        <v>material_construction</v>
      </c>
      <c r="N40" s="22" t="str">
        <f t="shared" si="7"/>
        <v>材料施工</v>
      </c>
      <c r="O40" s="22" t="str">
        <f t="shared" si="5"/>
        <v>PRIMARY KEY (`id`)</v>
      </c>
      <c r="P40" s="22" t="str">
        <f t="shared" si="0"/>
        <v/>
      </c>
      <c r="Q40" s="22" t="str">
        <f t="shared" si="1"/>
        <v xml:space="preserve">
  `mc_sggcl` varchar(150)   COMMENT '施工工程量'</v>
      </c>
      <c r="R40" s="22" t="str">
        <f>IF(P53="",",",","&amp;CHAR(10)&amp;"  "&amp;O40)</f>
        <v>,</v>
      </c>
      <c r="S40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
  `mc_sgfdh` varchar(18,2)  DEFAULT '0' COMMENT '施工方电话',
  `mc_is_dl` tinyint(2)  DEFAULT '0' COMMENT '是否带料（（0：否；1：是））',
  `mc_sggcl` varchar(150)   COMMENT '施工工程量',</v>
      </c>
      <c r="T40" s="22" t="str">
        <f t="shared" si="3"/>
        <v/>
      </c>
      <c r="U40" s="45"/>
    </row>
    <row r="41" spans="1:21" s="6" customFormat="1" ht="16.5">
      <c r="A41" s="56"/>
      <c r="B41" s="56"/>
      <c r="C41" s="48"/>
      <c r="D41" s="11"/>
      <c r="E41" s="14" t="s">
        <v>172</v>
      </c>
      <c r="F41" s="27" t="s">
        <v>103</v>
      </c>
      <c r="G41" s="48" t="s">
        <v>40</v>
      </c>
      <c r="H41" s="15" t="s">
        <v>45</v>
      </c>
      <c r="I41" s="11"/>
      <c r="J41" s="11"/>
      <c r="K41" s="28"/>
      <c r="L41" s="21"/>
      <c r="M41" s="22"/>
      <c r="N41" s="22"/>
      <c r="O41" s="22"/>
      <c r="P41" s="22"/>
      <c r="Q41" s="22"/>
      <c r="R41" s="22"/>
      <c r="S41" s="22"/>
      <c r="T41" s="22"/>
      <c r="U41" s="45"/>
    </row>
    <row r="42" spans="1:21" s="6" customFormat="1" ht="16.5">
      <c r="A42" s="56"/>
      <c r="B42" s="56"/>
      <c r="C42" s="48"/>
      <c r="D42" s="11"/>
      <c r="E42" s="27" t="s">
        <v>165</v>
      </c>
      <c r="F42" s="27" t="s">
        <v>153</v>
      </c>
      <c r="G42" s="48" t="s">
        <v>40</v>
      </c>
      <c r="H42" s="15" t="s">
        <v>45</v>
      </c>
      <c r="I42" s="11"/>
      <c r="J42" s="11"/>
      <c r="K42" s="28"/>
      <c r="L42" s="21"/>
      <c r="M42" s="22"/>
      <c r="N42" s="22"/>
      <c r="O42" s="22"/>
      <c r="P42" s="22"/>
      <c r="Q42" s="22"/>
      <c r="R42" s="22"/>
      <c r="S42" s="22"/>
      <c r="T42" s="22"/>
      <c r="U42" s="45"/>
    </row>
    <row r="43" spans="1:21" s="6" customFormat="1" ht="16.5">
      <c r="A43" s="56"/>
      <c r="B43" s="56"/>
      <c r="C43" s="48"/>
      <c r="D43" s="11"/>
      <c r="E43" s="27" t="s">
        <v>166</v>
      </c>
      <c r="F43" s="27" t="s">
        <v>154</v>
      </c>
      <c r="G43" s="2" t="s">
        <v>44</v>
      </c>
      <c r="H43" s="4">
        <v>300</v>
      </c>
      <c r="I43" s="11"/>
      <c r="J43" s="11"/>
      <c r="K43" s="28"/>
      <c r="L43" s="21"/>
      <c r="M43" s="22"/>
      <c r="N43" s="22"/>
      <c r="O43" s="22"/>
      <c r="P43" s="22"/>
      <c r="Q43" s="22"/>
      <c r="R43" s="22"/>
      <c r="S43" s="22"/>
      <c r="T43" s="22"/>
      <c r="U43" s="45"/>
    </row>
    <row r="44" spans="1:21" s="6" customFormat="1" ht="16.5">
      <c r="A44" s="56"/>
      <c r="B44" s="56"/>
      <c r="C44" s="48"/>
      <c r="D44" s="11"/>
      <c r="E44" s="27" t="s">
        <v>167</v>
      </c>
      <c r="F44" s="27" t="s">
        <v>119</v>
      </c>
      <c r="G44" s="48" t="s">
        <v>40</v>
      </c>
      <c r="H44" s="15" t="s">
        <v>45</v>
      </c>
      <c r="I44" s="11"/>
      <c r="J44" s="11"/>
      <c r="K44" s="28"/>
      <c r="L44" s="21"/>
      <c r="M44" s="22"/>
      <c r="N44" s="22"/>
      <c r="O44" s="22"/>
      <c r="P44" s="22"/>
      <c r="Q44" s="22"/>
      <c r="R44" s="22"/>
      <c r="S44" s="22"/>
      <c r="T44" s="22"/>
      <c r="U44" s="45"/>
    </row>
    <row r="45" spans="1:21" s="6" customFormat="1" ht="16.5">
      <c r="A45" s="56"/>
      <c r="B45" s="56"/>
      <c r="C45" s="48"/>
      <c r="D45" s="11"/>
      <c r="E45" s="27" t="s">
        <v>168</v>
      </c>
      <c r="F45" s="27" t="s">
        <v>118</v>
      </c>
      <c r="G45" s="48" t="s">
        <v>40</v>
      </c>
      <c r="H45" s="15" t="s">
        <v>45</v>
      </c>
      <c r="I45" s="11"/>
      <c r="J45" s="11"/>
      <c r="K45" s="28"/>
      <c r="L45" s="21"/>
      <c r="M45" s="22"/>
      <c r="N45" s="22"/>
      <c r="O45" s="22"/>
      <c r="P45" s="22"/>
      <c r="Q45" s="22"/>
      <c r="R45" s="22"/>
      <c r="S45" s="22"/>
      <c r="T45" s="22"/>
      <c r="U45" s="45"/>
    </row>
    <row r="46" spans="1:21" s="6" customFormat="1" ht="16.5">
      <c r="A46" s="56"/>
      <c r="B46" s="56"/>
      <c r="C46" s="48"/>
      <c r="D46" s="11"/>
      <c r="E46" s="27" t="s">
        <v>169</v>
      </c>
      <c r="F46" s="27" t="s">
        <v>155</v>
      </c>
      <c r="G46" s="48" t="s">
        <v>40</v>
      </c>
      <c r="H46" s="15" t="s">
        <v>45</v>
      </c>
      <c r="I46" s="11"/>
      <c r="J46" s="11"/>
      <c r="K46" s="28"/>
      <c r="L46" s="21"/>
      <c r="M46" s="22"/>
      <c r="N46" s="22"/>
      <c r="O46" s="22"/>
      <c r="P46" s="22"/>
      <c r="Q46" s="22"/>
      <c r="R46" s="22"/>
      <c r="S46" s="22"/>
      <c r="T46" s="22"/>
      <c r="U46" s="45"/>
    </row>
    <row r="47" spans="1:21" s="6" customFormat="1" ht="16.5">
      <c r="A47" s="56"/>
      <c r="B47" s="56"/>
      <c r="C47" s="48"/>
      <c r="D47" s="11"/>
      <c r="E47" s="14" t="s">
        <v>135</v>
      </c>
      <c r="F47" s="27" t="s">
        <v>106</v>
      </c>
      <c r="G47" s="2" t="s">
        <v>44</v>
      </c>
      <c r="H47" s="4">
        <v>100</v>
      </c>
      <c r="I47" s="11"/>
      <c r="J47" s="11"/>
      <c r="K47" s="28"/>
      <c r="L47" s="21"/>
      <c r="M47" s="22"/>
      <c r="N47" s="22"/>
      <c r="O47" s="22"/>
      <c r="P47" s="22"/>
      <c r="Q47" s="22"/>
      <c r="R47" s="22"/>
      <c r="S47" s="22"/>
      <c r="T47" s="22"/>
      <c r="U47" s="45"/>
    </row>
    <row r="48" spans="1:21" s="6" customFormat="1" ht="16.5">
      <c r="A48" s="56"/>
      <c r="B48" s="56"/>
      <c r="C48" s="48"/>
      <c r="D48" s="11"/>
      <c r="E48" s="14" t="s">
        <v>136</v>
      </c>
      <c r="F48" s="27" t="s">
        <v>107</v>
      </c>
      <c r="G48" s="48" t="s">
        <v>30</v>
      </c>
      <c r="H48" s="4">
        <v>11</v>
      </c>
      <c r="I48" s="11"/>
      <c r="J48" s="11"/>
      <c r="K48" s="28"/>
      <c r="L48" s="21"/>
      <c r="M48" s="22"/>
      <c r="N48" s="22"/>
      <c r="O48" s="22"/>
      <c r="P48" s="22"/>
      <c r="Q48" s="22"/>
      <c r="R48" s="22"/>
      <c r="S48" s="22"/>
      <c r="T48" s="22"/>
      <c r="U48" s="45"/>
    </row>
    <row r="49" spans="1:21" s="6" customFormat="1" ht="16.5">
      <c r="A49" s="56"/>
      <c r="B49" s="56"/>
      <c r="C49" s="48"/>
      <c r="D49" s="11"/>
      <c r="E49" s="27" t="s">
        <v>170</v>
      </c>
      <c r="F49" s="27" t="s">
        <v>113</v>
      </c>
      <c r="G49" s="2" t="s">
        <v>44</v>
      </c>
      <c r="H49" s="4">
        <v>100</v>
      </c>
      <c r="I49" s="11"/>
      <c r="J49" s="11"/>
      <c r="K49" s="28"/>
      <c r="L49" s="21"/>
      <c r="M49" s="22"/>
      <c r="N49" s="22"/>
      <c r="O49" s="22"/>
      <c r="P49" s="22"/>
      <c r="Q49" s="22"/>
      <c r="R49" s="22"/>
      <c r="S49" s="22"/>
      <c r="T49" s="22"/>
      <c r="U49" s="45"/>
    </row>
    <row r="50" spans="1:21" s="6" customFormat="1" ht="16.5">
      <c r="A50" s="56"/>
      <c r="B50" s="56"/>
      <c r="C50" s="48"/>
      <c r="D50" s="11"/>
      <c r="E50" s="27" t="s">
        <v>171</v>
      </c>
      <c r="F50" s="27" t="s">
        <v>158</v>
      </c>
      <c r="G50" s="48" t="s">
        <v>30</v>
      </c>
      <c r="H50" s="4">
        <v>11</v>
      </c>
      <c r="I50" s="11"/>
      <c r="J50" s="11"/>
      <c r="K50" s="28"/>
      <c r="L50" s="21"/>
      <c r="M50" s="22"/>
      <c r="N50" s="22"/>
      <c r="O50" s="22"/>
      <c r="P50" s="22"/>
      <c r="Q50" s="22"/>
      <c r="R50" s="22"/>
      <c r="S50" s="22"/>
      <c r="T50" s="22"/>
      <c r="U50" s="45"/>
    </row>
    <row r="51" spans="1:21" s="6" customFormat="1" ht="16.5">
      <c r="A51" s="56"/>
      <c r="B51" s="56"/>
      <c r="C51" s="48"/>
      <c r="D51" s="11"/>
      <c r="E51" s="27" t="s">
        <v>173</v>
      </c>
      <c r="F51" s="27" t="s">
        <v>156</v>
      </c>
      <c r="G51" s="2" t="s">
        <v>44</v>
      </c>
      <c r="H51" s="4">
        <v>100</v>
      </c>
      <c r="I51" s="11"/>
      <c r="J51" s="11"/>
      <c r="K51" s="28"/>
      <c r="L51" s="21"/>
      <c r="M51" s="22"/>
      <c r="N51" s="22"/>
      <c r="O51" s="22"/>
      <c r="P51" s="22"/>
      <c r="Q51" s="22"/>
      <c r="R51" s="22"/>
      <c r="S51" s="22"/>
      <c r="T51" s="22"/>
      <c r="U51" s="45"/>
    </row>
    <row r="52" spans="1:21" s="6" customFormat="1" ht="16.5">
      <c r="A52" s="56"/>
      <c r="B52" s="56"/>
      <c r="C52" s="48"/>
      <c r="D52" s="11"/>
      <c r="E52" s="27" t="s">
        <v>174</v>
      </c>
      <c r="F52" s="27" t="s">
        <v>157</v>
      </c>
      <c r="G52" s="48" t="s">
        <v>30</v>
      </c>
      <c r="H52" s="4">
        <v>11</v>
      </c>
      <c r="I52" s="11"/>
      <c r="J52" s="11"/>
      <c r="K52" s="28"/>
      <c r="L52" s="21"/>
      <c r="M52" s="22"/>
      <c r="N52" s="22"/>
      <c r="O52" s="22"/>
      <c r="P52" s="22"/>
      <c r="Q52" s="22"/>
      <c r="R52" s="22"/>
      <c r="S52" s="22"/>
      <c r="T52" s="22"/>
      <c r="U52" s="45"/>
    </row>
    <row r="53" spans="1:21" s="6" customFormat="1" ht="16.5">
      <c r="A53" s="56"/>
      <c r="B53" s="56"/>
      <c r="C53" s="2"/>
      <c r="D53" s="18"/>
      <c r="E53" s="27" t="s">
        <v>41</v>
      </c>
      <c r="F53" s="27" t="s">
        <v>36</v>
      </c>
      <c r="G53" s="28" t="s">
        <v>29</v>
      </c>
      <c r="H53" s="26">
        <v>50</v>
      </c>
      <c r="I53" s="11"/>
      <c r="J53" s="14"/>
      <c r="K53" s="48"/>
      <c r="L53" s="23"/>
      <c r="M53" s="22" t="str">
        <f>IF(A53="",M40,A53)</f>
        <v>material_construction</v>
      </c>
      <c r="N53" s="22" t="str">
        <f>IF(B53="",N40,B53)</f>
        <v>材料施工</v>
      </c>
      <c r="O53" s="22" t="str">
        <f>IF(C53="*","PRIMARY KEY (`"&amp;E53&amp;"`)",O40)</f>
        <v>PRIMARY KEY (`id`)</v>
      </c>
      <c r="P53" s="22" t="str">
        <f t="shared" si="0"/>
        <v/>
      </c>
      <c r="Q53" s="22" t="str">
        <f t="shared" si="1"/>
        <v xml:space="preserve">
  `create_time` varchar(50)   COMMENT '创建时间'</v>
      </c>
      <c r="R53" s="22" t="str">
        <f t="shared" si="2"/>
        <v>,</v>
      </c>
      <c r="S53" s="22" t="str">
        <f>IF(P53="",S40&amp;Q53&amp;R53,P53&amp;Q53&amp;R53)</f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
  `mc_sgfdh` varchar(18,2)  DEFAULT '0' COMMENT '施工方电话',
  `mc_is_dl` tinyint(2)  DEFAULT '0' COMMENT '是否带料（（0：否；1：是））',
  `mc_sggcl` varchar(150)   COMMENT '施工工程量',
  `create_time` varchar(50)   COMMENT '创建时间',</v>
      </c>
      <c r="T53" s="22" t="str">
        <f t="shared" si="3"/>
        <v/>
      </c>
      <c r="U53" s="45"/>
    </row>
    <row r="54" spans="1:21" s="6" customFormat="1" ht="33">
      <c r="A54" s="56"/>
      <c r="B54" s="56"/>
      <c r="C54" s="2"/>
      <c r="D54" s="48"/>
      <c r="E54" s="14" t="s">
        <v>43</v>
      </c>
      <c r="F54" s="14" t="s">
        <v>47</v>
      </c>
      <c r="G54" s="48" t="s">
        <v>29</v>
      </c>
      <c r="H54" s="15">
        <v>2000</v>
      </c>
      <c r="I54" s="11"/>
      <c r="J54" s="14"/>
      <c r="K54" s="48"/>
      <c r="L54" s="23" t="s">
        <v>120</v>
      </c>
      <c r="M54" s="22" t="str">
        <f t="shared" si="7"/>
        <v>material_construction</v>
      </c>
      <c r="N54" s="22" t="str">
        <f t="shared" si="7"/>
        <v>材料施工</v>
      </c>
      <c r="O54" s="22" t="str">
        <f t="shared" si="5"/>
        <v>PRIMARY KEY (`id`)</v>
      </c>
      <c r="P54" s="22" t="str">
        <f t="shared" si="0"/>
        <v/>
      </c>
      <c r="Q54" s="22" t="str">
        <f t="shared" si="1"/>
        <v xml:space="preserve">
  `remark` varchar(2000)   COMMENT '备注（(待定)可以独立做表）'</v>
      </c>
      <c r="R54" s="22" t="str">
        <f t="shared" si="2"/>
        <v>,</v>
      </c>
      <c r="S54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
  `mc_sgfdh` varchar(18,2)  DEFAULT '0' COMMENT '施工方电话',
  `mc_is_dl` tinyint(2)  DEFAULT '0' COMMENT '是否带料（（0：否；1：是））',
  `mc_sggcl` varchar(150)   COMMENT '施工工程量',
  `create_time` varchar(50)   COMMENT '创建时间',
  `remark` varchar(2000)   COMMENT '备注（(待定)可以独立做表）',</v>
      </c>
      <c r="T54" s="22" t="str">
        <f t="shared" si="3"/>
        <v/>
      </c>
      <c r="U54" s="45"/>
    </row>
    <row r="55" spans="1:21" s="6" customFormat="1" ht="33">
      <c r="A55" s="56"/>
      <c r="B55" s="56"/>
      <c r="C55" s="2"/>
      <c r="D55" s="2"/>
      <c r="E55" s="14" t="s">
        <v>32</v>
      </c>
      <c r="F55" s="14" t="s">
        <v>37</v>
      </c>
      <c r="G55" s="48" t="s">
        <v>30</v>
      </c>
      <c r="H55" s="15"/>
      <c r="I55" s="2" t="s">
        <v>27</v>
      </c>
      <c r="J55" s="2"/>
      <c r="K55" s="2">
        <v>0</v>
      </c>
      <c r="L55" s="5" t="s">
        <v>38</v>
      </c>
      <c r="M55" s="22" t="str">
        <f t="shared" si="7"/>
        <v>material_construction</v>
      </c>
      <c r="N55" s="22" t="str">
        <f t="shared" si="7"/>
        <v>材料施工</v>
      </c>
      <c r="O55" s="22" t="str">
        <f t="shared" si="5"/>
        <v>PRIMARY KEY (`id`)</v>
      </c>
      <c r="P55" s="22" t="str">
        <f t="shared" si="0"/>
        <v/>
      </c>
      <c r="Q55" s="22" t="str">
        <f t="shared" si="1"/>
        <v xml:space="preserve">
  `delete_flag` int NOT NULL DEFAULT '0' COMMENT '是否删除（（0：否；1：是））'</v>
      </c>
      <c r="R55" s="22" t="str">
        <f t="shared" si="2"/>
        <v>,</v>
      </c>
      <c r="S55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
  `mc_sgfdh` varchar(18,2)  DEFAULT '0' COMMENT '施工方电话',
  `mc_is_dl` tinyint(2)  DEFAULT '0' COMMENT '是否带料（（0：否；1：是））',
  `mc_sggcl` varchar(150)   COMMENT '施工工程量',
  `create_time` varchar(50)   COMMENT '创建时间',
  `remark` varchar(2000)   COMMENT '备注（(待定)可以独立做表）',
  `delete_flag` int NOT NULL DEFAULT '0' COMMENT '是否删除（（0：否；1：是））',</v>
      </c>
      <c r="T55" s="22" t="str">
        <f t="shared" si="3"/>
        <v/>
      </c>
      <c r="U55" s="45"/>
    </row>
    <row r="56" spans="1:21" s="6" customFormat="1" ht="16.5">
      <c r="A56" s="56"/>
      <c r="B56" s="56"/>
      <c r="C56" s="2"/>
      <c r="D56" s="2"/>
      <c r="E56" s="14" t="s">
        <v>33</v>
      </c>
      <c r="F56" s="14" t="s">
        <v>34</v>
      </c>
      <c r="G56" s="48" t="s">
        <v>29</v>
      </c>
      <c r="H56" s="15">
        <v>50</v>
      </c>
      <c r="I56" s="2"/>
      <c r="J56" s="2"/>
      <c r="K56" s="2"/>
      <c r="L56" s="5"/>
      <c r="M56" s="22" t="str">
        <f t="shared" si="7"/>
        <v>material_construction</v>
      </c>
      <c r="N56" s="22" t="str">
        <f t="shared" si="7"/>
        <v>材料施工</v>
      </c>
      <c r="O56" s="22" t="str">
        <f t="shared" si="5"/>
        <v>PRIMARY KEY (`id`)</v>
      </c>
      <c r="P56" s="22" t="str">
        <f t="shared" si="0"/>
        <v/>
      </c>
      <c r="Q56" s="22" t="str">
        <f t="shared" si="1"/>
        <v xml:space="preserve">
  `delete_time` varchar(50)   COMMENT '删除时间'</v>
      </c>
      <c r="R56" s="22" t="str">
        <f t="shared" si="2"/>
        <v>,</v>
      </c>
      <c r="S56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
  `mc_sgfdh` varchar(18,2)  DEFAULT '0' COMMENT '施工方电话',
  `mc_is_dl` tinyint(2)  DEFAULT '0' COMMENT '是否带料（（0：否；1：是））',
  `mc_sggcl` varchar(150)   COMMENT '施工工程量',
  `create_time` varchar(50)   COMMENT '创建时间',
  `remark` varchar(2000)   COMMENT '备注（(待定)可以独立做表）',
  `delete_flag` int NOT NULL DEFAULT '0' COMMENT '是否删除（（0：否；1：是））',
  `delete_time` varchar(50)   COMMENT '删除时间',</v>
      </c>
      <c r="T56" s="22" t="str">
        <f t="shared" si="3"/>
        <v/>
      </c>
      <c r="U56" s="45"/>
    </row>
    <row r="57" spans="1:21" s="6" customFormat="1" ht="16.5">
      <c r="A57" s="57"/>
      <c r="B57" s="57"/>
      <c r="C57" s="2"/>
      <c r="D57" s="2"/>
      <c r="E57" s="14" t="s">
        <v>35</v>
      </c>
      <c r="F57" s="14" t="s">
        <v>39</v>
      </c>
      <c r="G57" s="48" t="s">
        <v>26</v>
      </c>
      <c r="H57" s="15"/>
      <c r="I57" s="2"/>
      <c r="J57" s="2"/>
      <c r="K57" s="2"/>
      <c r="L57" s="5"/>
      <c r="M57" s="22" t="str">
        <f t="shared" si="7"/>
        <v>material_construction</v>
      </c>
      <c r="N57" s="22" t="str">
        <f t="shared" si="7"/>
        <v>材料施工</v>
      </c>
      <c r="O57" s="22" t="str">
        <f t="shared" si="5"/>
        <v>PRIMARY KEY (`id`)</v>
      </c>
      <c r="P57" s="22" t="str">
        <f t="shared" si="0"/>
        <v/>
      </c>
      <c r="Q57" s="22" t="str">
        <f t="shared" si="1"/>
        <v xml:space="preserve">
  `delete_user_id` bigint   COMMENT '删除用户id'</v>
      </c>
      <c r="R57" s="22" t="str">
        <f t="shared" si="2"/>
        <v>,</v>
      </c>
      <c r="S57" s="22" t="str">
        <f t="shared" si="6"/>
        <v>DROP TABLE IF EXISTS `material_construction`;
CREATE TABLE IF NOT EXISTS `material_construction` (
  `id` int NOT NULL AUTO_INCREMENT COMMENT '主键ID',
  `mc_type` int   COMMENT '类别',
  `mc_type_cn` varchar(50)   COMMENT '类别中文',
  `mc_sgfmc` varchar(18,2)  DEFAULT '0' COMMENT '施工方名称',
  `mc_sgfdh` varchar(18,2)  DEFAULT '0' COMMENT '施工方电话',
  `mc_is_dl` tinyint(2)  DEFAULT '0' COMMENT '是否带料（（0：否；1：是））',
  `mc_sggcl` varchar(150)   COMMENT '施工工程量',
  `create_time` varchar(50)   COMMENT '创建时间',
  `remark` varchar(2000)   COMMENT '备注（(待定)可以独立做表）',
  `delete_flag` int NOT NULL DEFAULT '0' COMMENT '是否删除（（0：否；1：是））',
  `delete_time` varchar(50)   COMMENT '删除时间',
  `delete_user_id` bigint   COMMENT '删除用户id',</v>
      </c>
      <c r="T57" s="22" t="str">
        <f t="shared" si="3"/>
        <v/>
      </c>
      <c r="U57" s="45"/>
    </row>
  </sheetData>
  <mergeCells count="6">
    <mergeCell ref="A1:B1"/>
    <mergeCell ref="E1:L1"/>
    <mergeCell ref="A3:A33"/>
    <mergeCell ref="B3:B33"/>
    <mergeCell ref="A34:A57"/>
    <mergeCell ref="B34:B57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3"/>
  <sheetViews>
    <sheetView workbookViewId="0">
      <selection activeCell="D19" sqref="D19"/>
    </sheetView>
  </sheetViews>
  <sheetFormatPr defaultColWidth="9" defaultRowHeight="16.5"/>
  <cols>
    <col min="1" max="1" width="15" style="1" customWidth="1"/>
    <col min="2" max="2" width="13.125" style="1" customWidth="1"/>
    <col min="3" max="3" width="4.625" style="2" customWidth="1"/>
    <col min="4" max="4" width="17.125" style="2" customWidth="1"/>
    <col min="5" max="5" width="14.625" style="3" bestFit="1" customWidth="1"/>
    <col min="6" max="6" width="23.125" style="3" customWidth="1"/>
    <col min="7" max="7" width="7.125" style="2" customWidth="1"/>
    <col min="8" max="8" width="5.5" style="4" customWidth="1"/>
    <col min="9" max="10" width="8" style="2" customWidth="1"/>
    <col min="11" max="11" width="17.125" style="2" customWidth="1"/>
    <col min="12" max="12" width="48.375" style="5" customWidth="1"/>
    <col min="13" max="13" width="12.375" style="6" customWidth="1"/>
    <col min="14" max="14" width="6.75" style="6" customWidth="1"/>
    <col min="15" max="15" width="19.5" style="6" customWidth="1"/>
    <col min="16" max="19" width="3" style="6" customWidth="1"/>
    <col min="20" max="20" width="8.5" style="6" customWidth="1"/>
    <col min="21" max="21" width="3.5" style="6" customWidth="1"/>
    <col min="22" max="23" width="4.125" style="6" customWidth="1"/>
    <col min="24" max="84" width="15.625" style="6" customWidth="1"/>
    <col min="85" max="16384" width="9" style="6"/>
  </cols>
  <sheetData>
    <row r="1" spans="1:22" ht="18" customHeight="1">
      <c r="A1" s="53" t="s">
        <v>13</v>
      </c>
      <c r="B1" s="53"/>
      <c r="C1" s="8"/>
      <c r="D1" s="8"/>
      <c r="E1" s="54" t="s">
        <v>14</v>
      </c>
      <c r="F1" s="54"/>
      <c r="G1" s="54"/>
      <c r="H1" s="54"/>
      <c r="I1" s="54"/>
      <c r="J1" s="54"/>
      <c r="K1" s="54"/>
      <c r="L1" s="54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ht="13.5" customHeight="1">
      <c r="A2" s="9" t="s">
        <v>15</v>
      </c>
      <c r="B2" s="9" t="s">
        <v>16</v>
      </c>
      <c r="C2" s="10" t="s">
        <v>17</v>
      </c>
      <c r="D2" s="10" t="s">
        <v>18</v>
      </c>
      <c r="E2" s="10" t="s">
        <v>14</v>
      </c>
      <c r="F2" s="10" t="s">
        <v>16</v>
      </c>
      <c r="G2" s="10" t="s">
        <v>2</v>
      </c>
      <c r="H2" s="10" t="s">
        <v>19</v>
      </c>
      <c r="I2" s="10" t="s">
        <v>20</v>
      </c>
      <c r="J2" s="10" t="s">
        <v>21</v>
      </c>
      <c r="K2" s="10" t="s">
        <v>22</v>
      </c>
      <c r="L2" s="9" t="s">
        <v>23</v>
      </c>
      <c r="M2" s="45"/>
      <c r="N2" s="45"/>
      <c r="O2" s="45"/>
      <c r="P2" s="45"/>
      <c r="Q2" s="45"/>
      <c r="R2" s="22" t="str">
        <f>IF(P3="",",",")")</f>
        <v>)</v>
      </c>
      <c r="S2" s="45"/>
      <c r="T2" s="45"/>
      <c r="U2" s="45"/>
      <c r="V2" s="45"/>
    </row>
    <row r="3" spans="1:22" ht="16.5" customHeight="1">
      <c r="A3" s="55" t="s">
        <v>89</v>
      </c>
      <c r="B3" s="55" t="s">
        <v>88</v>
      </c>
      <c r="C3" s="11" t="s">
        <v>24</v>
      </c>
      <c r="D3" s="47"/>
      <c r="E3" s="17" t="s">
        <v>25</v>
      </c>
      <c r="F3" s="17" t="s">
        <v>31</v>
      </c>
      <c r="G3" s="2" t="s">
        <v>26</v>
      </c>
      <c r="H3" s="15"/>
      <c r="I3" s="11" t="s">
        <v>27</v>
      </c>
      <c r="J3" s="14" t="s">
        <v>27</v>
      </c>
      <c r="K3" s="47" t="s">
        <v>28</v>
      </c>
      <c r="L3" s="23"/>
      <c r="M3" s="22" t="str">
        <f>IF(A3="",M2,A3)</f>
        <v>project</v>
      </c>
      <c r="N3" s="22" t="str">
        <f>IF(B3="",N2,B3)</f>
        <v>项目</v>
      </c>
      <c r="O3" s="22" t="str">
        <f>IF(C3="*","PRIMARY KEY (`"&amp;E3&amp;"`)",O2)</f>
        <v>PRIMARY KEY (`id`)</v>
      </c>
      <c r="P3" s="22" t="str">
        <f>IF(C3="*","DROP TABLE IF EXISTS `"&amp;A3&amp;"`;"&amp;CHAR(10)&amp;"CREATE TABLE IF NOT EXISTS `"&amp;A3&amp;"` (","")</f>
        <v>DROP TABLE IF EXISTS `project`;
CREATE TABLE IF NOT EXISTS `project` (</v>
      </c>
      <c r="Q3" s="22" t="str">
        <f>CHAR(10)&amp;"  `"&amp;E3&amp;"` "&amp;G3&amp;IF(G3="bigint","",IF(G3="int","",IF(G3="text","",IF(G3="longtext","",IF(G3="datetime","","("&amp;H3&amp;")")))))&amp;" "&amp;IF(I3="","","NOT NULL")&amp;" "&amp;IF(K3="","",IF(K3="AUTO_INCREMENT","AUTO_INCREMENT","DEFAULT '"&amp;K3&amp;"'"))&amp;" COMMENT '"&amp;F3&amp;IF(L3="","","（"&amp;L3&amp;"）")&amp;"'"</f>
        <v xml:space="preserve">
  `id` bigint NOT NULL AUTO_INCREMENT COMMENT '主键ID'</v>
      </c>
      <c r="R3" s="22" t="e">
        <f>IF(#REF!="",",",","&amp;CHAR(10)&amp;"  "&amp;O3)</f>
        <v>#REF!</v>
      </c>
      <c r="S3" s="22" t="e">
        <f>IF(P3="",S2&amp;Q3&amp;R3,P3&amp;Q3&amp;R3)</f>
        <v>#REF!</v>
      </c>
      <c r="T3" s="22" t="e">
        <f>IF(R3=",","",S3&amp;CHAR(10)&amp;") ENGINE=InnoDB DEFAULT CHARSET=utf8 COMMENT='"&amp;N3&amp;"';")</f>
        <v>#REF!</v>
      </c>
      <c r="U3" s="45"/>
    </row>
    <row r="4" spans="1:22">
      <c r="A4" s="56"/>
      <c r="B4" s="56"/>
      <c r="E4" s="3" t="s">
        <v>32</v>
      </c>
      <c r="F4" s="3" t="s">
        <v>37</v>
      </c>
      <c r="G4" s="2" t="s">
        <v>30</v>
      </c>
      <c r="I4" s="2" t="s">
        <v>27</v>
      </c>
      <c r="K4" s="2">
        <v>0</v>
      </c>
      <c r="L4" s="5" t="s">
        <v>50</v>
      </c>
      <c r="M4" s="22" t="e">
        <f>IF(A4="",#REF!,A4)</f>
        <v>#REF!</v>
      </c>
      <c r="N4" s="22" t="e">
        <f>IF(B4="",#REF!,B4)</f>
        <v>#REF!</v>
      </c>
      <c r="O4" s="22" t="e">
        <f>IF(C4="*","PRIMARY KEY (`"&amp;E4&amp;"`)",#REF!)</f>
        <v>#REF!</v>
      </c>
      <c r="P4" s="22" t="str">
        <f t="shared" ref="P4:P12" si="0">IF(C4="*","DROP TABLE IF EXISTS `"&amp;A4&amp;"`;"&amp;CHAR(10)&amp;"CREATE TABLE IF NOT EXISTS `"&amp;A4&amp;"` (","")</f>
        <v/>
      </c>
      <c r="Q4" s="22" t="str">
        <f t="shared" ref="Q4:Q12" si="1">CHAR(10)&amp;"  `"&amp;E4&amp;"` "&amp;G4&amp;IF(G4="bigint","",IF(G4="int","",IF(G4="text","",IF(G4="longtext","",IF(G4="datetime","","("&amp;H4&amp;")")))))&amp;" "&amp;IF(I4="","","NOT NULL")&amp;" "&amp;IF(K4="","",IF(K4="AUTO_INCREMENT","AUTO_INCREMENT","DEFAULT '"&amp;K4&amp;"'"))&amp;" COMMENT '"&amp;F4&amp;IF(L4="","","（"&amp;L4&amp;"）")&amp;"'"</f>
        <v xml:space="preserve">
  `delete_flag` int NOT NULL DEFAULT '0' COMMENT '是否删除（（0：否；1：是））'</v>
      </c>
      <c r="R4" s="22" t="str">
        <f t="shared" ref="R4:R12" si="2">IF(P5="",",",","&amp;CHAR(10)&amp;"  "&amp;O4)</f>
        <v>,</v>
      </c>
      <c r="S4" s="22" t="e">
        <f>IF(P4="",#REF!&amp;Q4&amp;R4,P4&amp;Q4&amp;R4)</f>
        <v>#REF!</v>
      </c>
      <c r="T4" s="22" t="str">
        <f t="shared" ref="T4:T12" si="3">IF(R4=",","",S4&amp;CHAR(10)&amp;") ENGINE=InnoDB DEFAULT CHARSET=utf8 COMMENT='"&amp;N4&amp;"';")</f>
        <v/>
      </c>
      <c r="U4" s="45"/>
    </row>
    <row r="5" spans="1:22">
      <c r="A5" s="56"/>
      <c r="B5" s="56"/>
      <c r="E5" s="3" t="s">
        <v>33</v>
      </c>
      <c r="F5" s="3" t="s">
        <v>34</v>
      </c>
      <c r="G5" s="2" t="s">
        <v>29</v>
      </c>
      <c r="H5" s="4">
        <v>50</v>
      </c>
      <c r="M5" s="22" t="e">
        <f t="shared" ref="M5:M12" si="4">IF(A5="",M4,A5)</f>
        <v>#REF!</v>
      </c>
      <c r="N5" s="22" t="e">
        <f t="shared" ref="N5:N12" si="5">IF(B5="",N4,B5)</f>
        <v>#REF!</v>
      </c>
      <c r="O5" s="22" t="e">
        <f t="shared" ref="O5:O12" si="6">IF(C5="*","PRIMARY KEY (`"&amp;E5&amp;"`)",O4)</f>
        <v>#REF!</v>
      </c>
      <c r="P5" s="22" t="str">
        <f t="shared" si="0"/>
        <v/>
      </c>
      <c r="Q5" s="22" t="str">
        <f t="shared" si="1"/>
        <v xml:space="preserve">
  `delete_time` varchar(50)   COMMENT '删除时间'</v>
      </c>
      <c r="R5" s="22" t="str">
        <f t="shared" si="2"/>
        <v>,</v>
      </c>
      <c r="S5" s="22" t="e">
        <f t="shared" ref="S5:S12" si="7">IF(P5="",S4&amp;Q5&amp;R5,P5&amp;Q5&amp;R5)</f>
        <v>#REF!</v>
      </c>
      <c r="T5" s="22" t="str">
        <f t="shared" si="3"/>
        <v/>
      </c>
      <c r="U5" s="45"/>
    </row>
    <row r="6" spans="1:22">
      <c r="A6" s="57"/>
      <c r="B6" s="57"/>
      <c r="C6" s="47"/>
      <c r="E6" s="3" t="s">
        <v>35</v>
      </c>
      <c r="F6" s="3" t="s">
        <v>39</v>
      </c>
      <c r="G6" s="2" t="s">
        <v>26</v>
      </c>
      <c r="M6" s="22" t="e">
        <f t="shared" si="4"/>
        <v>#REF!</v>
      </c>
      <c r="N6" s="22" t="e">
        <f t="shared" si="5"/>
        <v>#REF!</v>
      </c>
      <c r="O6" s="22" t="e">
        <f t="shared" si="6"/>
        <v>#REF!</v>
      </c>
      <c r="P6" s="22" t="str">
        <f t="shared" si="0"/>
        <v/>
      </c>
      <c r="Q6" s="22" t="str">
        <f t="shared" si="1"/>
        <v xml:space="preserve">
  `delete_user_id` bigint   COMMENT '删除用户id'</v>
      </c>
      <c r="R6" s="22" t="e">
        <f t="shared" si="2"/>
        <v>#REF!</v>
      </c>
      <c r="S6" s="22" t="e">
        <f t="shared" si="7"/>
        <v>#REF!</v>
      </c>
      <c r="T6" s="22" t="e">
        <f t="shared" si="3"/>
        <v>#REF!</v>
      </c>
      <c r="U6" s="45"/>
    </row>
    <row r="7" spans="1:22">
      <c r="A7" s="55" t="s">
        <v>175</v>
      </c>
      <c r="B7" s="55" t="s">
        <v>177</v>
      </c>
      <c r="C7" s="11" t="s">
        <v>24</v>
      </c>
      <c r="D7" s="47"/>
      <c r="E7" s="14" t="s">
        <v>25</v>
      </c>
      <c r="F7" s="14" t="s">
        <v>31</v>
      </c>
      <c r="G7" s="47" t="s">
        <v>26</v>
      </c>
      <c r="H7" s="15"/>
      <c r="I7" s="11" t="s">
        <v>27</v>
      </c>
      <c r="J7" s="14" t="s">
        <v>27</v>
      </c>
      <c r="K7" s="47" t="s">
        <v>28</v>
      </c>
      <c r="L7" s="23"/>
      <c r="M7" s="22" t="str">
        <f t="shared" si="4"/>
        <v>project_progress</v>
      </c>
      <c r="N7" s="22" t="str">
        <f t="shared" si="5"/>
        <v>项目进度</v>
      </c>
      <c r="O7" s="22" t="str">
        <f t="shared" si="6"/>
        <v>PRIMARY KEY (`id`)</v>
      </c>
      <c r="P7" s="22" t="str">
        <f t="shared" si="0"/>
        <v>DROP TABLE IF EXISTS `project_progress`;
CREATE TABLE IF NOT EXISTS `project_progress` (</v>
      </c>
      <c r="Q7" s="22" t="str">
        <f t="shared" si="1"/>
        <v xml:space="preserve">
  `id` bigint NOT NULL AUTO_INCREMENT COMMENT '主键ID'</v>
      </c>
      <c r="R7" s="22" t="e">
        <f>IF(#REF!="",",",","&amp;CHAR(10)&amp;"  "&amp;O7)</f>
        <v>#REF!</v>
      </c>
      <c r="S7" s="22" t="e">
        <f t="shared" si="7"/>
        <v>#REF!</v>
      </c>
      <c r="T7" s="22" t="e">
        <f t="shared" si="3"/>
        <v>#REF!</v>
      </c>
      <c r="U7" s="45"/>
    </row>
    <row r="8" spans="1:22">
      <c r="A8" s="56"/>
      <c r="B8" s="56"/>
      <c r="D8" s="18"/>
      <c r="E8" s="27" t="s">
        <v>41</v>
      </c>
      <c r="F8" s="27" t="s">
        <v>36</v>
      </c>
      <c r="G8" s="28" t="s">
        <v>29</v>
      </c>
      <c r="H8" s="26">
        <v>50</v>
      </c>
      <c r="I8" s="11"/>
      <c r="J8" s="14"/>
      <c r="K8" s="47"/>
      <c r="L8" s="23"/>
      <c r="M8" s="22" t="e">
        <f>IF(A8="",#REF!,A8)</f>
        <v>#REF!</v>
      </c>
      <c r="N8" s="22" t="e">
        <f>IF(B8="",#REF!,B8)</f>
        <v>#REF!</v>
      </c>
      <c r="O8" s="22" t="e">
        <f>IF(C8="*","PRIMARY KEY (`"&amp;E8&amp;"`)",#REF!)</f>
        <v>#REF!</v>
      </c>
      <c r="P8" s="22" t="str">
        <f t="shared" si="0"/>
        <v/>
      </c>
      <c r="Q8" s="22" t="str">
        <f t="shared" si="1"/>
        <v xml:space="preserve">
  `create_time` varchar(50)   COMMENT '创建时间'</v>
      </c>
      <c r="R8" s="22" t="str">
        <f t="shared" si="2"/>
        <v>,</v>
      </c>
      <c r="S8" s="22" t="e">
        <f>IF(P8="",#REF!&amp;Q8&amp;R8,P8&amp;Q8&amp;R8)</f>
        <v>#REF!</v>
      </c>
      <c r="T8" s="22" t="str">
        <f t="shared" si="3"/>
        <v/>
      </c>
      <c r="U8" s="45"/>
    </row>
    <row r="9" spans="1:22">
      <c r="A9" s="56"/>
      <c r="B9" s="56"/>
      <c r="D9" s="47"/>
      <c r="E9" s="14" t="s">
        <v>43</v>
      </c>
      <c r="F9" s="14" t="s">
        <v>47</v>
      </c>
      <c r="G9" s="47" t="s">
        <v>29</v>
      </c>
      <c r="H9" s="15">
        <v>2000</v>
      </c>
      <c r="I9" s="11"/>
      <c r="J9" s="14"/>
      <c r="K9" s="47"/>
      <c r="L9" s="23"/>
      <c r="M9" s="22" t="e">
        <f t="shared" si="4"/>
        <v>#REF!</v>
      </c>
      <c r="N9" s="22" t="e">
        <f t="shared" si="5"/>
        <v>#REF!</v>
      </c>
      <c r="O9" s="22" t="e">
        <f t="shared" si="6"/>
        <v>#REF!</v>
      </c>
      <c r="P9" s="22" t="str">
        <f t="shared" si="0"/>
        <v/>
      </c>
      <c r="Q9" s="22" t="str">
        <f t="shared" si="1"/>
        <v xml:space="preserve">
  `remark` varchar(2000)   COMMENT '备注'</v>
      </c>
      <c r="R9" s="22" t="str">
        <f t="shared" si="2"/>
        <v>,</v>
      </c>
      <c r="S9" s="22" t="e">
        <f t="shared" si="7"/>
        <v>#REF!</v>
      </c>
      <c r="T9" s="22" t="str">
        <f t="shared" si="3"/>
        <v/>
      </c>
      <c r="U9" s="45"/>
    </row>
    <row r="10" spans="1:22">
      <c r="A10" s="56"/>
      <c r="B10" s="56"/>
      <c r="E10" s="14" t="s">
        <v>32</v>
      </c>
      <c r="F10" s="14" t="s">
        <v>37</v>
      </c>
      <c r="G10" s="47" t="s">
        <v>30</v>
      </c>
      <c r="H10" s="15"/>
      <c r="I10" s="2" t="s">
        <v>27</v>
      </c>
      <c r="K10" s="2">
        <v>0</v>
      </c>
      <c r="L10" s="5" t="s">
        <v>38</v>
      </c>
      <c r="M10" s="22" t="e">
        <f t="shared" si="4"/>
        <v>#REF!</v>
      </c>
      <c r="N10" s="22" t="e">
        <f t="shared" si="5"/>
        <v>#REF!</v>
      </c>
      <c r="O10" s="22" t="e">
        <f t="shared" si="6"/>
        <v>#REF!</v>
      </c>
      <c r="P10" s="22" t="str">
        <f t="shared" si="0"/>
        <v/>
      </c>
      <c r="Q10" s="22" t="str">
        <f t="shared" si="1"/>
        <v xml:space="preserve">
  `delete_flag` int NOT NULL DEFAULT '0' COMMENT '是否删除（（0：否；1：是））'</v>
      </c>
      <c r="R10" s="22" t="str">
        <f t="shared" si="2"/>
        <v>,</v>
      </c>
      <c r="S10" s="22" t="e">
        <f t="shared" si="7"/>
        <v>#REF!</v>
      </c>
      <c r="T10" s="22" t="str">
        <f t="shared" si="3"/>
        <v/>
      </c>
      <c r="U10" s="45"/>
    </row>
    <row r="11" spans="1:22">
      <c r="A11" s="56"/>
      <c r="B11" s="56"/>
      <c r="E11" s="14" t="s">
        <v>33</v>
      </c>
      <c r="F11" s="14" t="s">
        <v>34</v>
      </c>
      <c r="G11" s="47" t="s">
        <v>29</v>
      </c>
      <c r="H11" s="15">
        <v>50</v>
      </c>
      <c r="M11" s="22" t="e">
        <f t="shared" si="4"/>
        <v>#REF!</v>
      </c>
      <c r="N11" s="22" t="e">
        <f t="shared" si="5"/>
        <v>#REF!</v>
      </c>
      <c r="O11" s="22" t="e">
        <f t="shared" si="6"/>
        <v>#REF!</v>
      </c>
      <c r="P11" s="22" t="str">
        <f t="shared" si="0"/>
        <v/>
      </c>
      <c r="Q11" s="22" t="str">
        <f t="shared" si="1"/>
        <v xml:space="preserve">
  `delete_time` varchar(50)   COMMENT '删除时间'</v>
      </c>
      <c r="R11" s="22" t="str">
        <f t="shared" si="2"/>
        <v>,</v>
      </c>
      <c r="S11" s="22" t="e">
        <f t="shared" si="7"/>
        <v>#REF!</v>
      </c>
      <c r="T11" s="22" t="str">
        <f t="shared" si="3"/>
        <v/>
      </c>
      <c r="U11" s="45"/>
    </row>
    <row r="12" spans="1:22">
      <c r="A12" s="57"/>
      <c r="B12" s="57"/>
      <c r="E12" s="14" t="s">
        <v>35</v>
      </c>
      <c r="F12" s="14" t="s">
        <v>39</v>
      </c>
      <c r="G12" s="47" t="s">
        <v>26</v>
      </c>
      <c r="H12" s="15"/>
      <c r="M12" s="22" t="e">
        <f t="shared" si="4"/>
        <v>#REF!</v>
      </c>
      <c r="N12" s="22" t="e">
        <f t="shared" si="5"/>
        <v>#REF!</v>
      </c>
      <c r="O12" s="22" t="e">
        <f t="shared" si="6"/>
        <v>#REF!</v>
      </c>
      <c r="P12" s="22" t="str">
        <f t="shared" si="0"/>
        <v/>
      </c>
      <c r="Q12" s="22" t="str">
        <f t="shared" si="1"/>
        <v xml:space="preserve">
  `delete_user_id` bigint   COMMENT '删除用户id'</v>
      </c>
      <c r="R12" s="22" t="e">
        <f t="shared" si="2"/>
        <v>#REF!</v>
      </c>
      <c r="S12" s="22" t="e">
        <f t="shared" si="7"/>
        <v>#REF!</v>
      </c>
      <c r="T12" s="22" t="e">
        <f t="shared" si="3"/>
        <v>#REF!</v>
      </c>
      <c r="U12" s="45"/>
    </row>
    <row r="13" spans="1:22">
      <c r="M13" s="46"/>
      <c r="N13"/>
      <c r="O13" s="29"/>
      <c r="P13" s="24" t="s">
        <v>51</v>
      </c>
      <c r="Q13" s="24"/>
      <c r="R13" s="24"/>
      <c r="S13" s="30" t="str">
        <f>IF(P13="",#REF!&amp;Q13&amp;R13,P13&amp;Q13&amp;R13)</f>
        <v>OVER</v>
      </c>
      <c r="U13" s="22"/>
      <c r="V13" s="22"/>
    </row>
  </sheetData>
  <sortState ref="A3:L46">
    <sortCondition ref="C24"/>
  </sortState>
  <mergeCells count="6">
    <mergeCell ref="A1:B1"/>
    <mergeCell ref="E1:L1"/>
    <mergeCell ref="A3:A6"/>
    <mergeCell ref="B3:B6"/>
    <mergeCell ref="B7:B12"/>
    <mergeCell ref="A7:A12"/>
  </mergeCells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修改履历</vt:lpstr>
      <vt:lpstr>表结构</vt:lpstr>
      <vt:lpstr>材料管理</vt:lpstr>
      <vt:lpstr>项目管理(设计中)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2006-09-16T00:00:00Z</dcterms:created>
  <dcterms:modified xsi:type="dcterms:W3CDTF">2020-03-18T14:41:39Z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