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MSTI\TECHIN 514\Week6\"/>
    </mc:Choice>
  </mc:AlternateContent>
  <xr:revisionPtr revIDLastSave="0" documentId="13_ncr:1_{ACA5309B-C841-4B89-AF85-662CDB54A821}" xr6:coauthVersionLast="47" xr6:coauthVersionMax="47" xr10:uidLastSave="{00000000-0000-0000-0000-000000000000}"/>
  <bookViews>
    <workbookView xWindow="-120" yWindow="-120" windowWidth="38640" windowHeight="2112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A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O76" i="2"/>
  <c r="N76" i="2"/>
  <c r="M76" i="2"/>
  <c r="C76" i="2"/>
  <c r="B76" i="2"/>
  <c r="K76" i="2" s="1"/>
  <c r="A76" i="2"/>
  <c r="W75" i="2"/>
  <c r="V75" i="2"/>
  <c r="U75" i="2"/>
  <c r="T75" i="2"/>
  <c r="C75" i="2"/>
  <c r="B75" i="2"/>
  <c r="O75" i="2" s="1"/>
  <c r="A75" i="2"/>
  <c r="W74" i="2"/>
  <c r="V74" i="2"/>
  <c r="U74" i="2"/>
  <c r="T74" i="2"/>
  <c r="C74" i="2"/>
  <c r="B74" i="2"/>
  <c r="N74" i="2" s="1"/>
  <c r="A74" i="2"/>
  <c r="W73" i="2"/>
  <c r="V73" i="2"/>
  <c r="U73" i="2"/>
  <c r="T73" i="2"/>
  <c r="C73" i="2"/>
  <c r="B73" i="2"/>
  <c r="K73" i="2" s="1"/>
  <c r="A73" i="2"/>
  <c r="W72" i="2"/>
  <c r="V72" i="2"/>
  <c r="U72" i="2"/>
  <c r="T72" i="2"/>
  <c r="C72" i="2"/>
  <c r="B72" i="2"/>
  <c r="H72" i="2" s="1"/>
  <c r="A72" i="2"/>
  <c r="W71" i="2"/>
  <c r="V71" i="2"/>
  <c r="U71" i="2"/>
  <c r="T71" i="2"/>
  <c r="C71" i="2"/>
  <c r="B71" i="2"/>
  <c r="K71" i="2" s="1"/>
  <c r="A71" i="2"/>
  <c r="W70" i="2"/>
  <c r="V70" i="2"/>
  <c r="U70" i="2"/>
  <c r="T70" i="2"/>
  <c r="C70" i="2"/>
  <c r="B70" i="2"/>
  <c r="F70" i="2" s="1"/>
  <c r="A70" i="2"/>
  <c r="W69" i="2"/>
  <c r="V69" i="2"/>
  <c r="U69" i="2"/>
  <c r="T69" i="2"/>
  <c r="C69" i="2"/>
  <c r="B69" i="2"/>
  <c r="O69" i="2" s="1"/>
  <c r="A69" i="2"/>
  <c r="W68" i="2"/>
  <c r="V68" i="2"/>
  <c r="U68" i="2"/>
  <c r="T68" i="2"/>
  <c r="O68" i="2"/>
  <c r="C68" i="2"/>
  <c r="B68" i="2"/>
  <c r="N68" i="2" s="1"/>
  <c r="A68" i="2"/>
  <c r="W67" i="2"/>
  <c r="V67" i="2"/>
  <c r="U67" i="2"/>
  <c r="T67" i="2"/>
  <c r="C67" i="2"/>
  <c r="B67" i="2"/>
  <c r="M67" i="2" s="1"/>
  <c r="A67" i="2"/>
  <c r="W66" i="2"/>
  <c r="V66" i="2"/>
  <c r="U66" i="2"/>
  <c r="T66" i="2"/>
  <c r="C66" i="2"/>
  <c r="B66" i="2"/>
  <c r="L66" i="2" s="1"/>
  <c r="A66" i="2"/>
  <c r="W65" i="2"/>
  <c r="V65" i="2"/>
  <c r="U65" i="2"/>
  <c r="T65" i="2"/>
  <c r="C65" i="2"/>
  <c r="B65" i="2"/>
  <c r="K65" i="2" s="1"/>
  <c r="A65" i="2"/>
  <c r="W64" i="2"/>
  <c r="V64" i="2"/>
  <c r="U64" i="2"/>
  <c r="T64" i="2"/>
  <c r="C64" i="2"/>
  <c r="B64" i="2"/>
  <c r="J64" i="2" s="1"/>
  <c r="A64" i="2"/>
  <c r="W63" i="2"/>
  <c r="V63" i="2"/>
  <c r="U63" i="2"/>
  <c r="T63" i="2"/>
  <c r="O63" i="2"/>
  <c r="N63" i="2"/>
  <c r="M63" i="2"/>
  <c r="L63" i="2"/>
  <c r="K63" i="2"/>
  <c r="J63" i="2"/>
  <c r="C63" i="2"/>
  <c r="B63" i="2"/>
  <c r="I63" i="2" s="1"/>
  <c r="A63" i="2"/>
  <c r="W62" i="2"/>
  <c r="V62" i="2"/>
  <c r="U62" i="2"/>
  <c r="T62" i="2"/>
  <c r="C62" i="2"/>
  <c r="B62" i="2"/>
  <c r="H62" i="2" s="1"/>
  <c r="A62" i="2"/>
  <c r="W61" i="2"/>
  <c r="V61" i="2"/>
  <c r="U61" i="2"/>
  <c r="T61" i="2"/>
  <c r="C61" i="2"/>
  <c r="B61" i="2"/>
  <c r="G61" i="2" s="1"/>
  <c r="A61" i="2"/>
  <c r="W60" i="2"/>
  <c r="V60" i="2"/>
  <c r="U60" i="2"/>
  <c r="T60" i="2"/>
  <c r="C60" i="2"/>
  <c r="B60" i="2"/>
  <c r="E60" i="2" s="1"/>
  <c r="A60" i="2"/>
  <c r="W59" i="2"/>
  <c r="V59" i="2"/>
  <c r="U59" i="2"/>
  <c r="T59" i="2"/>
  <c r="C59" i="2"/>
  <c r="B59" i="2"/>
  <c r="D59" i="2" s="1"/>
  <c r="A59" i="2"/>
  <c r="W58" i="2"/>
  <c r="V58" i="2"/>
  <c r="U58" i="2"/>
  <c r="T58" i="2"/>
  <c r="C58" i="2"/>
  <c r="B58" i="2"/>
  <c r="G58" i="2" s="1"/>
  <c r="A58" i="2"/>
  <c r="W57" i="2"/>
  <c r="V57" i="2"/>
  <c r="U57" i="2"/>
  <c r="T57" i="2"/>
  <c r="C57" i="2"/>
  <c r="B57" i="2"/>
  <c r="F57" i="2" s="1"/>
  <c r="A57" i="2"/>
  <c r="W56" i="2"/>
  <c r="V56" i="2"/>
  <c r="U56" i="2"/>
  <c r="T56" i="2"/>
  <c r="C56" i="2"/>
  <c r="B56" i="2"/>
  <c r="J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M26" i="1"/>
  <c r="L26" i="1"/>
  <c r="F76" i="2" l="1"/>
  <c r="L76" i="2"/>
  <c r="F59" i="2"/>
  <c r="H59" i="2"/>
  <c r="I59" i="2"/>
  <c r="J59" i="2"/>
  <c r="I58" i="2"/>
  <c r="N60" i="2"/>
  <c r="M62" i="2"/>
  <c r="J58" i="2"/>
  <c r="L59" i="2"/>
  <c r="O60" i="2"/>
  <c r="N62" i="2"/>
  <c r="H58" i="2"/>
  <c r="K59" i="2"/>
  <c r="K58" i="2"/>
  <c r="M59" i="2"/>
  <c r="O62" i="2"/>
  <c r="F60" i="2"/>
  <c r="G60" i="2"/>
  <c r="I60" i="2"/>
  <c r="J60" i="2"/>
  <c r="J62" i="2"/>
  <c r="K62" i="2"/>
  <c r="M60" i="2"/>
  <c r="N59" i="2"/>
  <c r="M58" i="2"/>
  <c r="O59" i="2"/>
  <c r="I62" i="2"/>
  <c r="L62" i="2"/>
  <c r="L58" i="2"/>
  <c r="N58" i="2"/>
  <c r="E59" i="2"/>
  <c r="O58" i="2"/>
  <c r="H60" i="2"/>
  <c r="G59" i="2"/>
  <c r="K60" i="2"/>
  <c r="L60" i="2"/>
  <c r="L64" i="2"/>
  <c r="K64" i="2"/>
  <c r="O64" i="2"/>
  <c r="M64" i="2"/>
  <c r="N64" i="2"/>
  <c r="M56" i="2"/>
  <c r="L56" i="2"/>
  <c r="O56" i="2"/>
  <c r="D56" i="2"/>
  <c r="K56" i="2"/>
  <c r="N56" i="2"/>
  <c r="G57" i="2"/>
  <c r="D76" i="2"/>
  <c r="E76" i="2"/>
  <c r="G76" i="2"/>
  <c r="J76" i="2"/>
  <c r="H76" i="2"/>
  <c r="I76" i="2"/>
  <c r="L61" i="2"/>
  <c r="O61" i="2"/>
  <c r="M61" i="2"/>
  <c r="I61" i="2"/>
  <c r="J61" i="2"/>
  <c r="K61" i="2"/>
  <c r="N61" i="2"/>
  <c r="H61" i="2"/>
  <c r="L65" i="2"/>
  <c r="N65" i="2"/>
  <c r="M65" i="2"/>
  <c r="O65" i="2"/>
  <c r="O66" i="2"/>
  <c r="N67" i="2"/>
  <c r="O67" i="2"/>
  <c r="M66" i="2"/>
  <c r="N66" i="2"/>
  <c r="O28" i="1"/>
  <c r="B93" i="2"/>
  <c r="I93" i="2" s="1"/>
  <c r="H56" i="2"/>
  <c r="G56" i="2"/>
  <c r="I56" i="2"/>
  <c r="E56" i="2"/>
  <c r="F56" i="2"/>
  <c r="D58" i="2"/>
  <c r="F58" i="2"/>
  <c r="E58" i="2"/>
  <c r="H57" i="2"/>
  <c r="N57" i="2"/>
  <c r="L57" i="2"/>
  <c r="I57" i="2"/>
  <c r="J57" i="2"/>
  <c r="O57" i="2"/>
  <c r="K57" i="2"/>
  <c r="O27" i="1"/>
  <c r="M57" i="2"/>
  <c r="D57" i="2"/>
  <c r="E57" i="2"/>
  <c r="B88" i="2"/>
  <c r="D74" i="2"/>
  <c r="M33" i="1"/>
  <c r="M34" i="1" s="1"/>
  <c r="D71" i="2"/>
  <c r="E72" i="2"/>
  <c r="F73" i="2"/>
  <c r="G74" i="2"/>
  <c r="H75" i="2"/>
  <c r="D70" i="2"/>
  <c r="G73" i="2"/>
  <c r="H74" i="2"/>
  <c r="I75" i="2"/>
  <c r="D69" i="2"/>
  <c r="G72" i="2"/>
  <c r="I74" i="2"/>
  <c r="D75" i="2"/>
  <c r="D73" i="2"/>
  <c r="E74" i="2"/>
  <c r="F75" i="2"/>
  <c r="B89" i="2"/>
  <c r="F74" i="2"/>
  <c r="D62" i="2"/>
  <c r="E63" i="2"/>
  <c r="F64" i="2"/>
  <c r="G65" i="2"/>
  <c r="H66" i="2"/>
  <c r="I67" i="2"/>
  <c r="J68" i="2"/>
  <c r="K69" i="2"/>
  <c r="L70" i="2"/>
  <c r="M71" i="2"/>
  <c r="N72" i="2"/>
  <c r="O73" i="2"/>
  <c r="B90" i="2"/>
  <c r="E73" i="2"/>
  <c r="D66" i="2"/>
  <c r="H70" i="2"/>
  <c r="L74" i="2"/>
  <c r="H69" i="2"/>
  <c r="E65" i="2"/>
  <c r="H68" i="2"/>
  <c r="L72" i="2"/>
  <c r="D63" i="2"/>
  <c r="E64" i="2"/>
  <c r="F65" i="2"/>
  <c r="G66" i="2"/>
  <c r="H67" i="2"/>
  <c r="I68" i="2"/>
  <c r="J69" i="2"/>
  <c r="K70" i="2"/>
  <c r="L71" i="2"/>
  <c r="M72" i="2"/>
  <c r="N73" i="2"/>
  <c r="O74" i="2"/>
  <c r="O26" i="1"/>
  <c r="D61" i="2"/>
  <c r="E62" i="2"/>
  <c r="F63" i="2"/>
  <c r="G64" i="2"/>
  <c r="H65" i="2"/>
  <c r="I66" i="2"/>
  <c r="J67" i="2"/>
  <c r="K68" i="2"/>
  <c r="L69" i="2"/>
  <c r="M70" i="2"/>
  <c r="N71" i="2"/>
  <c r="O72" i="2"/>
  <c r="D60" i="2"/>
  <c r="E61" i="2"/>
  <c r="F62" i="2"/>
  <c r="G63" i="2"/>
  <c r="H64" i="2"/>
  <c r="I65" i="2"/>
  <c r="J66" i="2"/>
  <c r="K67" i="2"/>
  <c r="L68" i="2"/>
  <c r="M69" i="2"/>
  <c r="N70" i="2"/>
  <c r="O71" i="2"/>
  <c r="F72" i="2"/>
  <c r="F71" i="2"/>
  <c r="D67" i="2"/>
  <c r="F69" i="2"/>
  <c r="G70" i="2"/>
  <c r="I72" i="2"/>
  <c r="J73" i="2"/>
  <c r="L75" i="2"/>
  <c r="E67" i="2"/>
  <c r="J72" i="2"/>
  <c r="D65" i="2"/>
  <c r="F67" i="2"/>
  <c r="G68" i="2"/>
  <c r="I70" i="2"/>
  <c r="K72" i="2"/>
  <c r="L73" i="2"/>
  <c r="M74" i="2"/>
  <c r="N75" i="2"/>
  <c r="D64" i="2"/>
  <c r="G67" i="2"/>
  <c r="J70" i="2"/>
  <c r="M73" i="2"/>
  <c r="F61" i="2"/>
  <c r="G62" i="2"/>
  <c r="H63" i="2"/>
  <c r="I64" i="2"/>
  <c r="J65" i="2"/>
  <c r="K66" i="2"/>
  <c r="L67" i="2"/>
  <c r="M68" i="2"/>
  <c r="N69" i="2"/>
  <c r="O70" i="2"/>
  <c r="E75" i="2"/>
  <c r="D72" i="2"/>
  <c r="G75" i="2"/>
  <c r="E71" i="2"/>
  <c r="E70" i="2"/>
  <c r="H73" i="2"/>
  <c r="J75" i="2"/>
  <c r="D68" i="2"/>
  <c r="E69" i="2"/>
  <c r="G71" i="2"/>
  <c r="I73" i="2"/>
  <c r="J74" i="2"/>
  <c r="K75" i="2"/>
  <c r="E68" i="2"/>
  <c r="H71" i="2"/>
  <c r="K74" i="2"/>
  <c r="F68" i="2"/>
  <c r="G69" i="2"/>
  <c r="I71" i="2"/>
  <c r="M75" i="2"/>
  <c r="E66" i="2"/>
  <c r="J71" i="2"/>
  <c r="F66" i="2"/>
  <c r="I69" i="2"/>
  <c r="K93" i="2" l="1"/>
  <c r="K89" i="2"/>
  <c r="L89" i="2"/>
  <c r="G89" i="2"/>
  <c r="L88" i="2"/>
  <c r="N90" i="2"/>
  <c r="O90" i="2"/>
  <c r="M89" i="2"/>
  <c r="G90" i="2"/>
  <c r="D88" i="2"/>
  <c r="F88" i="2"/>
  <c r="K88" i="2"/>
  <c r="J90" i="2"/>
  <c r="F89" i="2"/>
  <c r="F90" i="2"/>
  <c r="I90" i="2"/>
  <c r="H89" i="2"/>
  <c r="D90" i="2"/>
  <c r="J88" i="2"/>
  <c r="H93" i="2"/>
  <c r="F93" i="2"/>
  <c r="D93" i="2"/>
  <c r="L93" i="2"/>
  <c r="M93" i="2"/>
  <c r="E93" i="2"/>
  <c r="N93" i="2"/>
  <c r="O93" i="2"/>
  <c r="G93" i="2"/>
  <c r="J93" i="2"/>
  <c r="E89" i="2"/>
  <c r="B95" i="2"/>
  <c r="B96" i="2" s="1"/>
  <c r="E88" i="2"/>
  <c r="K90" i="2"/>
  <c r="D89" i="2"/>
  <c r="E90" i="2"/>
  <c r="M90" i="2"/>
  <c r="N88" i="2"/>
  <c r="O88" i="2"/>
  <c r="I89" i="2"/>
  <c r="L90" i="2"/>
  <c r="N89" i="2"/>
  <c r="O89" i="2"/>
  <c r="H88" i="2"/>
  <c r="G88" i="2"/>
  <c r="J89" i="2"/>
  <c r="I88" i="2"/>
  <c r="H90" i="2"/>
  <c r="M88" i="2"/>
  <c r="L95" i="2" l="1"/>
  <c r="L96" i="2" s="1"/>
  <c r="L98" i="2" s="1"/>
  <c r="K95" i="2"/>
  <c r="K96" i="2" s="1"/>
  <c r="K98" i="2" s="1"/>
  <c r="F95" i="2"/>
  <c r="F96" i="2" s="1"/>
  <c r="F98" i="2" s="1"/>
  <c r="M95" i="2"/>
  <c r="M96" i="2" s="1"/>
  <c r="M98" i="2" s="1"/>
  <c r="E95" i="2"/>
  <c r="E96" i="2" s="1"/>
  <c r="E98" i="2" s="1"/>
  <c r="I95" i="2"/>
  <c r="I96" i="2" s="1"/>
  <c r="I98" i="2" s="1"/>
  <c r="D95" i="2"/>
  <c r="D96" i="2" s="1"/>
  <c r="D98" i="2" s="1"/>
  <c r="J95" i="2"/>
  <c r="J96" i="2" s="1"/>
  <c r="J98" i="2" s="1"/>
  <c r="G95" i="2"/>
  <c r="G96" i="2" s="1"/>
  <c r="G98" i="2" s="1"/>
  <c r="O95" i="2"/>
  <c r="O96" i="2" s="1"/>
  <c r="O98" i="2" s="1"/>
  <c r="H95" i="2"/>
  <c r="H96" i="2" s="1"/>
  <c r="H98" i="2" s="1"/>
  <c r="N95" i="2"/>
  <c r="N96" i="2" s="1"/>
  <c r="N98" i="2" s="1"/>
</calcChain>
</file>

<file path=xl/sharedStrings.xml><?xml version="1.0" encoding="utf-8"?>
<sst xmlns="http://schemas.openxmlformats.org/spreadsheetml/2006/main" count="86" uniqueCount="65">
  <si>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</si>
  <si>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</si>
  <si>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</si>
  <si>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</si>
  <si>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</si>
  <si>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</si>
  <si>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</si>
  <si>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</si>
  <si>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</si>
  <si>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</si>
  <si>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</si>
  <si>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</si>
  <si>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</si>
  <si>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</si>
  <si>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</si>
  <si>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</si>
  <si>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</si>
  <si>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</si>
  <si>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</si>
  <si>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</si>
  <si>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</si>
  <si>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</si>
  <si>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</si>
  <si>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</si>
  <si>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</si>
  <si>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</si>
  <si>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</si>
  <si>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</si>
  <si>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</si>
  <si>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</si>
  <si>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</si>
  <si>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</si>
  <si>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</si>
  <si>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</si>
  <si>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</si>
  <si>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</si>
  <si>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</si>
  <si>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</si>
  <si>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</si>
  <si>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</si>
  <si>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</si>
  <si>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</si>
  <si>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</si>
  <si>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</si>
  <si>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</si>
  <si>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</si>
  <si>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</si>
  <si>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</si>
  <si>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</si>
  <si>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</si>
  <si>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</si>
  <si>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</si>
  <si>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</si>
  <si>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</si>
  <si>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1M</t>
  </si>
  <si>
    <t>https://github.com/HaoranZXD/TECHIN514-HWSW-project/blob/main/datasheets/ESP32-S3.pdf</t>
  </si>
  <si>
    <t>https://github.com/HaoranZXD/TECHIN514-HWSW-project/blob/main/datasheets/LS%20R976_EN.pdf</t>
  </si>
  <si>
    <t>TECHIN514-HWSW-project/datasheets/HTU21D.pdf at main · HaoranZXD/TECHIN514-HWSW-project (github.com)</t>
  </si>
  <si>
    <t>https://github.com/HaoranZXD/TECHIN514-HWSW-project/blob/main/datasheets/veml7700.pdf</t>
  </si>
  <si>
    <t>https://github.com/HaoranZXD/TECHIN514-HWSW-project/blob/main/datasheets/Sensirion_Gas_Sensors_SGP30_Datasheet_EN-1148053.pdf</t>
  </si>
  <si>
    <t>https://github.com/HaoranZXD/TECHIN514-HWSW-project/blob/main/datasheets/SSD1306.pdf</t>
  </si>
  <si>
    <t>https://github.com/HaoranZXD/TECHIN514-HWSW-project/blob/main/datasheets/LP323450.pdf</t>
  </si>
  <si>
    <t xml:space="preserve">How did you determine your "days of use" metric? The "days of use" metric is determined by dividing the total energy available from the battery by the daily energy consumption of the device. And because the bluetooth part consume a lot of power, so I decide to make it to sleep mode when there's no interaction.
</t>
  </si>
  <si>
    <t xml:space="preserve">What do you think is the optimum size for the battery in your device ?
For the Sensing part, I think the battery should be as big as possible, because it is hard to recharge the battery on the balcony. So, maybe a 2700mAh battery would be nice. And for the display side, the 550mAh battery would be enough. </t>
  </si>
  <si>
    <t>What hardware/software/cost/effort tradeoffs could you make to improve the user experience ?  To improve user experience, consider optimizing the power efficiency of the hardware and software, by adjusting the duty cycle of sensing or data transmission and keeping more sleep mode rather than idle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</si>
</sst>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scheme val="minor"/>
    </font>
    <font>
      <b/>
      <sz val="10"/>
      <color theme="1"/>
      <name val="Arial"/>
      <scheme val="minor"/>
    </font>
    <font>
      <sz val="11"/>
      <color theme="1"/>
      <name val="Arial"/>
      <scheme val="minor"/>
    </font>
    <font>
      <u/>
      <sz val="10"/>
      <color theme="10"/>
      <name val="Arial"/>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1" fillId="2" borderId="0" xfId="0" applyFont="1" applyFill="1" applyAlignment="1">
      <alignment horizontal="right"/>
    </xf>
    <xf numFmtId="0" fontId="4" fillId="0" borderId="0" xfId="1" applyAlignment="1">
      <alignment wrapText="1"/>
    </xf>
    <xf numFmtId="0" fontId="0" fillId="0" borderId="0" xfId="0" applyAlignment="1">
      <alignment horizontal="center" vertical="center" wrapText="1"/>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1.8074613146125795E-2</c:v>
                </c:pt>
                <c:pt idx="1">
                  <c:v>1.6734745250476246E-2</c:v>
                </c:pt>
                <c:pt idx="2">
                  <c:v>7.7376010341634327E-5</c:v>
                </c:pt>
                <c:pt idx="3">
                  <c:v>1.4415172834318923E-3</c:v>
                </c:pt>
                <c:pt idx="4">
                  <c:v>1.7623499072958237E-2</c:v>
                </c:pt>
                <c:pt idx="5">
                  <c:v>1.0436065603469658E-5</c:v>
                </c:pt>
                <c:pt idx="6">
                  <c:v>4.318345555365255E-6</c:v>
                </c:pt>
                <c:pt idx="7">
                  <c:v>9.3651373397385385E-4</c:v>
                </c:pt>
                <c:pt idx="8">
                  <c:v>5.9380520813778759E-5</c:v>
                </c:pt>
                <c:pt idx="9">
                  <c:v>3.1364327305059003E-2</c:v>
                </c:pt>
                <c:pt idx="10">
                  <c:v>1.3627605969591894E-2</c:v>
                </c:pt>
                <c:pt idx="11">
                  <c:v>2.0915568178621058E-3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CE-4220-9969-A3A14AE99803}"/>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1.8074613146125795E-2</c:v>
                </c:pt>
                <c:pt idx="1">
                  <c:v>1.6734745250476246E-2</c:v>
                </c:pt>
                <c:pt idx="2">
                  <c:v>7.7376010341634327E-5</c:v>
                </c:pt>
                <c:pt idx="3">
                  <c:v>1.4415172834318923E-3</c:v>
                </c:pt>
                <c:pt idx="4">
                  <c:v>1.7623499072958237E-2</c:v>
                </c:pt>
                <c:pt idx="5">
                  <c:v>1.0436065603469658E-5</c:v>
                </c:pt>
                <c:pt idx="6">
                  <c:v>4.318345555365255E-6</c:v>
                </c:pt>
                <c:pt idx="7">
                  <c:v>9.3651373397385385E-4</c:v>
                </c:pt>
                <c:pt idx="8">
                  <c:v>5.9380520813778759E-5</c:v>
                </c:pt>
                <c:pt idx="9">
                  <c:v>3.1364327305059003E-2</c:v>
                </c:pt>
                <c:pt idx="10">
                  <c:v>1.3627605969591894E-2</c:v>
                </c:pt>
                <c:pt idx="11">
                  <c:v>2.0915568178621058E-3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89-46F1-8BB1-B509F2EBF3DB}"/>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HaoranZXD/TECHIN514-HWSW-project/blob/main/datasheets/LP323450.pdf" TargetMode="External"/><Relationship Id="rId3" Type="http://schemas.openxmlformats.org/officeDocument/2006/relationships/hyperlink" Target="https://github.com/HaoranZXD/TECHIN514-HWSW-project/blob/main/datasheets/HTU21D.pdf" TargetMode="External"/><Relationship Id="rId7" Type="http://schemas.openxmlformats.org/officeDocument/2006/relationships/hyperlink" Target="https://github.com/HaoranZXD/TECHIN514-HWSW-project/blob/main/datasheets/ESP32-S3.pdf" TargetMode="External"/><Relationship Id="rId2" Type="http://schemas.openxmlformats.org/officeDocument/2006/relationships/hyperlink" Target="https://github.com/HaoranZXD/TECHIN514-HWSW-project/blob/main/datasheets/LS%20R976_EN.pdf" TargetMode="External"/><Relationship Id="rId1" Type="http://schemas.openxmlformats.org/officeDocument/2006/relationships/hyperlink" Target="https://github.com/HaoranZXD/TECHIN514-HWSW-project/blob/main/datasheets/ESP32-S3.pdf" TargetMode="External"/><Relationship Id="rId6" Type="http://schemas.openxmlformats.org/officeDocument/2006/relationships/hyperlink" Target="https://github.com/HaoranZXD/TECHIN514-HWSW-project/blob/main/datasheets/SSD1306.pdf" TargetMode="External"/><Relationship Id="rId5" Type="http://schemas.openxmlformats.org/officeDocument/2006/relationships/hyperlink" Target="https://github.com/HaoranZXD/TECHIN514-HWSW-project/blob/main/datasheets/Sensirion_Gas_Sensors_SGP30_Datasheet_EN-1148053.pdf" TargetMode="External"/><Relationship Id="rId4" Type="http://schemas.openxmlformats.org/officeDocument/2006/relationships/hyperlink" Target="https://github.com/HaoranZXD/TECHIN514-HWSW-project/blob/main/datasheets/veml7700.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abSelected="1" topLeftCell="A4" workbookViewId="0">
      <selection activeCell="J41" sqref="J41"/>
    </sheetView>
  </sheetViews>
  <sheetFormatPr defaultColWidth="12.5703125" defaultRowHeight="15.75" customHeight="1" x14ac:dyDescent="0.2"/>
  <cols>
    <col min="1" max="1" width="18" customWidth="1"/>
    <col min="5" max="5" width="12.7109375" customWidth="1"/>
  </cols>
  <sheetData>
    <row r="2" spans="1:9" x14ac:dyDescent="0.2">
      <c r="A2" s="1"/>
      <c r="B2" s="2"/>
      <c r="C2" s="2"/>
      <c r="D2" s="2"/>
      <c r="E2" s="2"/>
      <c r="F2" s="2"/>
      <c r="G2" s="2"/>
      <c r="H2" s="2"/>
      <c r="I2" s="3"/>
    </row>
    <row r="3" spans="1:9" x14ac:dyDescent="0.2">
      <c r="A3" s="4" t="s">
        <v>0</v>
      </c>
      <c r="E3" s="5" t="s">
        <v>1</v>
      </c>
      <c r="I3" s="6"/>
    </row>
    <row r="4" spans="1:9" x14ac:dyDescent="0.2">
      <c r="A4" s="7"/>
      <c r="B4" s="8" t="s">
        <v>2</v>
      </c>
      <c r="I4" s="6"/>
    </row>
    <row r="5" spans="1:9" x14ac:dyDescent="0.2">
      <c r="A5" s="7"/>
      <c r="E5" s="9" t="s">
        <v>3</v>
      </c>
      <c r="F5" s="9" t="s">
        <v>4</v>
      </c>
      <c r="G5" s="9" t="s">
        <v>5</v>
      </c>
      <c r="I5" s="6"/>
    </row>
    <row r="6" spans="1:9" x14ac:dyDescent="0.2">
      <c r="A6" s="4" t="s">
        <v>6</v>
      </c>
      <c r="B6" s="24" t="s">
        <v>55</v>
      </c>
      <c r="I6" s="6"/>
    </row>
    <row r="7" spans="1:9" x14ac:dyDescent="0.2">
      <c r="A7" s="7" t="s">
        <v>7</v>
      </c>
      <c r="B7" s="10">
        <v>75.900000000000006</v>
      </c>
      <c r="C7" s="9" t="s">
        <v>8</v>
      </c>
      <c r="E7" s="11">
        <v>0</v>
      </c>
      <c r="F7" s="12">
        <v>0.3</v>
      </c>
      <c r="G7" s="11">
        <v>0.4</v>
      </c>
      <c r="I7" s="6"/>
    </row>
    <row r="8" spans="1:9" x14ac:dyDescent="0.2">
      <c r="A8" s="7" t="s">
        <v>9</v>
      </c>
      <c r="B8" s="13">
        <v>43.56</v>
      </c>
      <c r="C8" s="9" t="s">
        <v>8</v>
      </c>
      <c r="E8" s="11">
        <v>0</v>
      </c>
      <c r="F8" s="12">
        <v>0.5</v>
      </c>
      <c r="G8" s="11">
        <v>0.6</v>
      </c>
      <c r="I8" s="6"/>
    </row>
    <row r="9" spans="1:9" x14ac:dyDescent="0.2">
      <c r="A9" s="7" t="s">
        <v>10</v>
      </c>
      <c r="B9" s="13">
        <v>0.05</v>
      </c>
      <c r="C9" s="9" t="s">
        <v>8</v>
      </c>
      <c r="E9" s="11">
        <v>1</v>
      </c>
      <c r="F9" s="11">
        <v>0.2</v>
      </c>
      <c r="G9" s="11">
        <v>0</v>
      </c>
      <c r="I9" s="6"/>
    </row>
    <row r="10" spans="1:9" x14ac:dyDescent="0.2">
      <c r="A10" s="7"/>
      <c r="I10" s="6"/>
    </row>
    <row r="11" spans="1:9" x14ac:dyDescent="0.2">
      <c r="A11" s="4" t="s">
        <v>11</v>
      </c>
      <c r="B11" s="24" t="s">
        <v>56</v>
      </c>
      <c r="I11" s="6"/>
    </row>
    <row r="12" spans="1:9" x14ac:dyDescent="0.2">
      <c r="A12" s="7" t="s">
        <v>12</v>
      </c>
      <c r="B12" s="13">
        <v>40</v>
      </c>
      <c r="C12" s="9" t="s">
        <v>8</v>
      </c>
      <c r="E12" s="11">
        <v>0</v>
      </c>
      <c r="F12" s="11">
        <v>0.05</v>
      </c>
      <c r="G12" s="11">
        <v>0.05</v>
      </c>
      <c r="I12" s="6"/>
    </row>
    <row r="13" spans="1:9" x14ac:dyDescent="0.2">
      <c r="A13" s="7"/>
      <c r="I13" s="6"/>
    </row>
    <row r="14" spans="1:9" x14ac:dyDescent="0.2">
      <c r="A14" s="7"/>
      <c r="I14" s="6"/>
    </row>
    <row r="15" spans="1:9" x14ac:dyDescent="0.2">
      <c r="A15" s="4" t="s">
        <v>13</v>
      </c>
      <c r="B15" s="24" t="s">
        <v>57</v>
      </c>
      <c r="C15" s="24" t="s">
        <v>58</v>
      </c>
      <c r="D15" s="24" t="s">
        <v>59</v>
      </c>
      <c r="I15" s="6"/>
    </row>
    <row r="16" spans="1:9" x14ac:dyDescent="0.2">
      <c r="A16" s="7" t="s">
        <v>12</v>
      </c>
      <c r="B16" s="13">
        <v>87.5</v>
      </c>
      <c r="C16" s="9" t="s">
        <v>8</v>
      </c>
      <c r="E16" s="11">
        <v>0</v>
      </c>
      <c r="F16" s="11">
        <v>0.2</v>
      </c>
      <c r="G16" s="11">
        <v>0.5</v>
      </c>
      <c r="I16" s="6"/>
    </row>
    <row r="17" spans="1:17" x14ac:dyDescent="0.2">
      <c r="A17" s="7" t="s">
        <v>9</v>
      </c>
      <c r="B17" s="13">
        <v>0.02</v>
      </c>
      <c r="C17" s="9" t="s">
        <v>8</v>
      </c>
      <c r="E17" s="11">
        <v>0</v>
      </c>
      <c r="F17" s="11">
        <v>0.8</v>
      </c>
      <c r="G17" s="11">
        <v>0.5</v>
      </c>
      <c r="I17" s="6"/>
    </row>
    <row r="18" spans="1:17" x14ac:dyDescent="0.2">
      <c r="A18" s="7" t="s">
        <v>14</v>
      </c>
      <c r="B18" s="13">
        <v>3.0000000000000001E-3</v>
      </c>
      <c r="C18" s="9" t="s">
        <v>8</v>
      </c>
      <c r="E18" s="11">
        <v>1</v>
      </c>
      <c r="F18" s="11">
        <v>0</v>
      </c>
      <c r="G18" s="11">
        <v>0</v>
      </c>
      <c r="I18" s="6"/>
    </row>
    <row r="19" spans="1:17" x14ac:dyDescent="0.2">
      <c r="A19" s="7"/>
      <c r="I19" s="6"/>
    </row>
    <row r="20" spans="1:17" x14ac:dyDescent="0.2">
      <c r="A20" s="4" t="s">
        <v>15</v>
      </c>
      <c r="B20" s="24" t="s">
        <v>60</v>
      </c>
      <c r="I20" s="6"/>
    </row>
    <row r="21" spans="1:17" x14ac:dyDescent="0.2">
      <c r="A21" s="7" t="s">
        <v>12</v>
      </c>
      <c r="B21" s="13">
        <v>5.2</v>
      </c>
      <c r="C21" s="9" t="s">
        <v>8</v>
      </c>
      <c r="E21" s="11">
        <v>0</v>
      </c>
      <c r="F21" s="11">
        <v>0</v>
      </c>
      <c r="G21" s="11">
        <v>1</v>
      </c>
      <c r="I21" s="6"/>
    </row>
    <row r="22" spans="1:17" x14ac:dyDescent="0.2">
      <c r="A22" s="7" t="s">
        <v>16</v>
      </c>
      <c r="B22" s="13">
        <v>0.03</v>
      </c>
      <c r="C22" s="9" t="s">
        <v>8</v>
      </c>
      <c r="E22" s="11">
        <v>1</v>
      </c>
      <c r="F22" s="11">
        <v>1</v>
      </c>
      <c r="G22" s="11">
        <v>0</v>
      </c>
      <c r="I22" s="6"/>
    </row>
    <row r="23" spans="1:17" x14ac:dyDescent="0.2">
      <c r="A23" s="7"/>
      <c r="I23" s="6"/>
    </row>
    <row r="24" spans="1:17" x14ac:dyDescent="0.2">
      <c r="A24" s="4" t="s">
        <v>17</v>
      </c>
      <c r="B24" s="24" t="s">
        <v>55</v>
      </c>
      <c r="I24" s="6"/>
      <c r="K24" s="1"/>
      <c r="L24" s="2"/>
      <c r="M24" s="2"/>
      <c r="N24" s="2"/>
      <c r="O24" s="2"/>
      <c r="P24" s="2"/>
      <c r="Q24" s="3"/>
    </row>
    <row r="25" spans="1:17" x14ac:dyDescent="0.2">
      <c r="A25" s="7" t="s">
        <v>18</v>
      </c>
      <c r="B25" s="23" t="s">
        <v>54</v>
      </c>
      <c r="C25" s="9" t="s">
        <v>19</v>
      </c>
      <c r="E25" s="11">
        <v>0</v>
      </c>
      <c r="F25" s="11">
        <v>0</v>
      </c>
      <c r="G25" s="11">
        <v>0</v>
      </c>
      <c r="I25" s="6"/>
      <c r="K25" s="7"/>
      <c r="L25" s="14" t="s">
        <v>20</v>
      </c>
      <c r="M25" s="14"/>
      <c r="N25" s="14"/>
      <c r="O25" s="14" t="s">
        <v>21</v>
      </c>
      <c r="P25" s="14"/>
      <c r="Q25" s="6"/>
    </row>
    <row r="26" spans="1:17" x14ac:dyDescent="0.2">
      <c r="A26" s="7" t="s">
        <v>22</v>
      </c>
      <c r="B26" s="13">
        <v>43.56</v>
      </c>
      <c r="C26" s="9" t="s">
        <v>8</v>
      </c>
      <c r="E26" s="11">
        <v>0</v>
      </c>
      <c r="F26" s="11">
        <v>0.97</v>
      </c>
      <c r="G26" s="11">
        <v>0.97</v>
      </c>
      <c r="I26" s="6"/>
      <c r="K26" s="7"/>
      <c r="L26" s="14" t="str">
        <f>E5</f>
        <v>"off"</v>
      </c>
      <c r="M26" s="14">
        <f>SUMPRODUCT(B7:B28, E7:E28)</f>
        <v>8.3000000000000004E-2</v>
      </c>
      <c r="N26" s="14" t="s">
        <v>8</v>
      </c>
      <c r="O26" s="15">
        <f t="shared" ref="O26:O28" si="0">$M$31/M26</f>
        <v>23292.168674698794</v>
      </c>
      <c r="P26" s="14" t="s">
        <v>23</v>
      </c>
      <c r="Q26" s="6"/>
    </row>
    <row r="27" spans="1:17" x14ac:dyDescent="0.2">
      <c r="A27" s="7" t="s">
        <v>24</v>
      </c>
      <c r="B27" s="13">
        <v>934</v>
      </c>
      <c r="C27" s="9" t="s">
        <v>8</v>
      </c>
      <c r="E27" s="11">
        <v>0</v>
      </c>
      <c r="F27" s="11">
        <v>0.02</v>
      </c>
      <c r="G27" s="11">
        <v>0.02</v>
      </c>
      <c r="I27" s="6"/>
      <c r="K27" s="7"/>
      <c r="L27" s="14" t="str">
        <f>F5</f>
        <v>"sensing"</v>
      </c>
      <c r="M27" s="14">
        <f>SUMPRODUCT(B7:B28, F7:F28)</f>
        <v>127.93920000000003</v>
      </c>
      <c r="N27" s="14" t="s">
        <v>8</v>
      </c>
      <c r="O27" s="15">
        <f t="shared" si="0"/>
        <v>15.110693204272026</v>
      </c>
      <c r="P27" s="14" t="s">
        <v>23</v>
      </c>
      <c r="Q27" s="6"/>
    </row>
    <row r="28" spans="1:17" x14ac:dyDescent="0.2">
      <c r="A28" s="7" t="s">
        <v>25</v>
      </c>
      <c r="B28" s="13">
        <v>290</v>
      </c>
      <c r="C28" s="9" t="s">
        <v>8</v>
      </c>
      <c r="E28" s="11">
        <v>0</v>
      </c>
      <c r="F28" s="11">
        <v>0.01</v>
      </c>
      <c r="G28" s="11">
        <v>0.01</v>
      </c>
      <c r="I28" s="6"/>
      <c r="K28" s="7"/>
      <c r="L28" s="14" t="str">
        <f>G5</f>
        <v>"interactive"</v>
      </c>
      <c r="M28" s="14">
        <f>SUMPRODUCT(B7:B28, G7:G28)</f>
        <v>171.28920000000002</v>
      </c>
      <c r="N28" s="14" t="s">
        <v>8</v>
      </c>
      <c r="O28" s="15">
        <f t="shared" si="0"/>
        <v>11.286467564796846</v>
      </c>
      <c r="P28" s="14" t="s">
        <v>23</v>
      </c>
      <c r="Q28" s="6"/>
    </row>
    <row r="29" spans="1:17" x14ac:dyDescent="0.2">
      <c r="A29" s="7"/>
      <c r="I29" s="6"/>
      <c r="K29" s="7"/>
      <c r="Q29" s="6"/>
    </row>
    <row r="30" spans="1:17" x14ac:dyDescent="0.2">
      <c r="A30" s="4"/>
      <c r="E30" s="13">
        <v>16</v>
      </c>
      <c r="F30" s="13">
        <v>6</v>
      </c>
      <c r="G30" s="13">
        <v>2</v>
      </c>
      <c r="H30" s="9" t="s">
        <v>26</v>
      </c>
      <c r="I30" s="6"/>
      <c r="K30" s="7"/>
      <c r="L30" s="9" t="s">
        <v>27</v>
      </c>
      <c r="Q30" s="6"/>
    </row>
    <row r="31" spans="1:17" x14ac:dyDescent="0.2">
      <c r="A31" s="4" t="s">
        <v>28</v>
      </c>
      <c r="B31" s="24" t="s">
        <v>61</v>
      </c>
      <c r="I31" s="6"/>
      <c r="K31" s="7"/>
      <c r="M31" s="9">
        <f>B32*B33*B34</f>
        <v>1933.25</v>
      </c>
      <c r="N31" s="9" t="s">
        <v>29</v>
      </c>
      <c r="Q31" s="6"/>
    </row>
    <row r="32" spans="1:17" x14ac:dyDescent="0.2">
      <c r="A32" s="7" t="s">
        <v>30</v>
      </c>
      <c r="B32" s="13">
        <v>550</v>
      </c>
      <c r="C32" s="9" t="s">
        <v>31</v>
      </c>
      <c r="I32" s="6"/>
      <c r="K32" s="7"/>
      <c r="Q32" s="6"/>
    </row>
    <row r="33" spans="1:17" x14ac:dyDescent="0.2">
      <c r="A33" s="7" t="s">
        <v>32</v>
      </c>
      <c r="B33" s="13">
        <v>3.7</v>
      </c>
      <c r="C33" s="9" t="s">
        <v>33</v>
      </c>
      <c r="I33" s="6"/>
      <c r="K33" s="7"/>
      <c r="L33" s="16" t="s">
        <v>34</v>
      </c>
      <c r="M33" s="17">
        <f>M31/(E30*M26+F30*M27+G30*M28)</f>
        <v>1.7392511445365604</v>
      </c>
      <c r="N33" s="16" t="s">
        <v>35</v>
      </c>
      <c r="Q33" s="6"/>
    </row>
    <row r="34" spans="1:17" x14ac:dyDescent="0.2">
      <c r="A34" s="7" t="s">
        <v>36</v>
      </c>
      <c r="B34" s="11">
        <v>0.95</v>
      </c>
      <c r="I34" s="6"/>
      <c r="K34" s="7"/>
      <c r="L34" s="16" t="s">
        <v>37</v>
      </c>
      <c r="M34" s="17">
        <f>M33*24</f>
        <v>41.742027468877453</v>
      </c>
      <c r="N34" s="16" t="s">
        <v>23</v>
      </c>
      <c r="Q34" s="6"/>
    </row>
    <row r="35" spans="1:17" x14ac:dyDescent="0.2">
      <c r="A35" s="18"/>
      <c r="B35" s="19"/>
      <c r="C35" s="19"/>
      <c r="D35" s="19"/>
      <c r="E35" s="19"/>
      <c r="F35" s="19"/>
      <c r="G35" s="19"/>
      <c r="H35" s="19"/>
      <c r="I35" s="20"/>
      <c r="K35" s="18"/>
      <c r="L35" s="19"/>
      <c r="M35" s="19"/>
      <c r="N35" s="19"/>
      <c r="O35" s="19"/>
      <c r="P35" s="19"/>
      <c r="Q35" s="20"/>
    </row>
    <row r="38" spans="1:17" x14ac:dyDescent="0.2">
      <c r="A38" s="5" t="s">
        <v>38</v>
      </c>
    </row>
    <row r="40" spans="1:17" ht="52.5" customHeight="1" x14ac:dyDescent="0.2">
      <c r="A40" s="25" t="s">
        <v>62</v>
      </c>
      <c r="B40" s="25"/>
      <c r="C40" s="25"/>
      <c r="D40" s="25"/>
      <c r="E40" s="25"/>
      <c r="F40" s="25"/>
      <c r="G40" s="25"/>
      <c r="H40" s="25"/>
      <c r="I40" s="25"/>
    </row>
    <row r="41" spans="1:17" ht="48" customHeight="1" x14ac:dyDescent="0.2">
      <c r="A41" s="25" t="s">
        <v>63</v>
      </c>
      <c r="B41" s="26"/>
      <c r="C41" s="26"/>
      <c r="D41" s="26"/>
      <c r="E41" s="26"/>
      <c r="F41" s="26"/>
      <c r="G41" s="26"/>
      <c r="H41" s="26"/>
      <c r="I41" s="26"/>
    </row>
    <row r="42" spans="1:17" ht="54.75" customHeight="1" x14ac:dyDescent="0.2">
      <c r="A42" s="25" t="s">
        <v>64</v>
      </c>
      <c r="B42" s="25"/>
      <c r="C42" s="25"/>
      <c r="D42" s="25"/>
      <c r="E42" s="25"/>
      <c r="F42" s="25"/>
      <c r="G42" s="25"/>
      <c r="H42" s="25"/>
      <c r="I42" s="25"/>
    </row>
  </sheetData>
  <mergeCells count="3">
    <mergeCell ref="A40:I40"/>
    <mergeCell ref="A41:I41"/>
    <mergeCell ref="A42:I42"/>
  </mergeCells>
  <hyperlinks>
    <hyperlink ref="B6" r:id="rId1" xr:uid="{78A69615-374A-4A63-B6A9-454B2172D436}"/>
    <hyperlink ref="B11" r:id="rId2" xr:uid="{118215AC-817F-48F8-A2E7-D511BDE8A1BD}"/>
    <hyperlink ref="B15" r:id="rId3" display="https://github.com/HaoranZXD/TECHIN514-HWSW-project/blob/main/datasheets/HTU21D.pdf" xr:uid="{0B67939F-61BF-4D99-B7F1-80CAB9779C0F}"/>
    <hyperlink ref="C15" r:id="rId4" xr:uid="{D95AC9E7-3BBB-4615-81BA-1139E6460F3B}"/>
    <hyperlink ref="D15" r:id="rId5" xr:uid="{57E89D62-C4BF-4534-BC27-6A4D9E5E3A97}"/>
    <hyperlink ref="B20" r:id="rId6" xr:uid="{3521FB60-B467-406D-AF27-001CB5617C19}"/>
    <hyperlink ref="B24" r:id="rId7" xr:uid="{40612110-05A8-4440-80FC-137E3CC565FC}"/>
    <hyperlink ref="B31" r:id="rId8" xr:uid="{1D45376A-0444-4458-BB4B-A45CE30C77D9}"/>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defaultColWidth="12.5703125" defaultRowHeight="15.75" customHeight="1" x14ac:dyDescent="0.2"/>
  <sheetData>
    <row r="50" spans="1:23" x14ac:dyDescent="0.2">
      <c r="A50" s="9" t="s">
        <v>39</v>
      </c>
    </row>
    <row r="52" spans="1:23" x14ac:dyDescent="0.2">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x14ac:dyDescent="0.2">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x14ac:dyDescent="0.2">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x14ac:dyDescent="0.2">
      <c r="A55" s="9" t="str">
        <f>'System Parameters'!A6</f>
        <v>Processor</v>
      </c>
      <c r="B55" s="9" t="str">
        <f>'System Parameters'!B6</f>
        <v>https://github.com/HaoranZXD/TECHIN514-HWSW-project/blob/main/datasheets/ESP32-S3.pdf</v>
      </c>
      <c r="C55" s="9">
        <f>'System Parameters'!C6</f>
        <v>0</v>
      </c>
      <c r="D55" s="9">
        <f>'System Parameters'!D6</f>
        <v>0</v>
      </c>
      <c r="T55" s="9">
        <f>'System Parameters'!E6</f>
        <v>0</v>
      </c>
      <c r="U55" s="9">
        <f>'System Parameters'!F6</f>
        <v>0</v>
      </c>
      <c r="V55" s="9">
        <f>'System Parameters'!G6</f>
        <v>0</v>
      </c>
      <c r="W55" s="9">
        <f>'System Parameters'!H6</f>
        <v>0</v>
      </c>
    </row>
    <row r="56" spans="1:23" x14ac:dyDescent="0.2">
      <c r="A56" s="9" t="str">
        <f>'System Parameters'!A7</f>
        <v>Active</v>
      </c>
      <c r="B56" s="9">
        <f>'System Parameters'!B7</f>
        <v>75.900000000000006</v>
      </c>
      <c r="C56" s="9" t="str">
        <f>'System Parameters'!C7</f>
        <v>mW</v>
      </c>
      <c r="D56" s="9">
        <f>$B56*0.9</f>
        <v>68.31</v>
      </c>
      <c r="E56" s="9">
        <f t="shared" ref="E56:O56" si="0">$B56</f>
        <v>75.900000000000006</v>
      </c>
      <c r="F56" s="9">
        <f t="shared" si="0"/>
        <v>75.900000000000006</v>
      </c>
      <c r="G56" s="9">
        <f t="shared" si="0"/>
        <v>75.900000000000006</v>
      </c>
      <c r="H56" s="9">
        <f t="shared" si="0"/>
        <v>75.900000000000006</v>
      </c>
      <c r="I56" s="9">
        <f t="shared" si="0"/>
        <v>75.900000000000006</v>
      </c>
      <c r="J56" s="9">
        <f t="shared" si="0"/>
        <v>75.900000000000006</v>
      </c>
      <c r="K56" s="9">
        <f t="shared" si="0"/>
        <v>75.900000000000006</v>
      </c>
      <c r="L56" s="9">
        <f t="shared" si="0"/>
        <v>75.900000000000006</v>
      </c>
      <c r="M56" s="9">
        <f t="shared" si="0"/>
        <v>75.900000000000006</v>
      </c>
      <c r="N56" s="9">
        <f t="shared" si="0"/>
        <v>75.900000000000006</v>
      </c>
      <c r="O56" s="9">
        <f t="shared" si="0"/>
        <v>75.900000000000006</v>
      </c>
      <c r="T56" s="21">
        <f>'System Parameters'!E7</f>
        <v>0</v>
      </c>
      <c r="U56" s="21">
        <f>'System Parameters'!F7</f>
        <v>0.3</v>
      </c>
      <c r="V56" s="21">
        <f>'System Parameters'!G7</f>
        <v>0.4</v>
      </c>
      <c r="W56" s="9">
        <f>'System Parameters'!H7</f>
        <v>0</v>
      </c>
    </row>
    <row r="57" spans="1:23" x14ac:dyDescent="0.2">
      <c r="A57" s="9" t="str">
        <f>'System Parameters'!A8</f>
        <v>Idle</v>
      </c>
      <c r="B57" s="9">
        <f>'System Parameters'!B8</f>
        <v>43.56</v>
      </c>
      <c r="C57" s="9" t="str">
        <f>'System Parameters'!C8</f>
        <v>mW</v>
      </c>
      <c r="D57" s="9">
        <f t="shared" ref="D57:D76" si="1">$B57</f>
        <v>43.56</v>
      </c>
      <c r="E57" s="9">
        <f>$B57*0.9</f>
        <v>39.204000000000001</v>
      </c>
      <c r="F57" s="9">
        <f t="shared" ref="F57:O57" si="2">$B57</f>
        <v>43.56</v>
      </c>
      <c r="G57" s="9">
        <f t="shared" si="2"/>
        <v>43.56</v>
      </c>
      <c r="H57" s="9">
        <f t="shared" si="2"/>
        <v>43.56</v>
      </c>
      <c r="I57" s="9">
        <f t="shared" si="2"/>
        <v>43.56</v>
      </c>
      <c r="J57" s="9">
        <f t="shared" si="2"/>
        <v>43.56</v>
      </c>
      <c r="K57" s="9">
        <f t="shared" si="2"/>
        <v>43.56</v>
      </c>
      <c r="L57" s="9">
        <f t="shared" si="2"/>
        <v>43.56</v>
      </c>
      <c r="M57" s="9">
        <f t="shared" si="2"/>
        <v>43.56</v>
      </c>
      <c r="N57" s="9">
        <f t="shared" si="2"/>
        <v>43.56</v>
      </c>
      <c r="O57" s="9">
        <f t="shared" si="2"/>
        <v>43.56</v>
      </c>
      <c r="T57" s="21">
        <f>'System Parameters'!E8</f>
        <v>0</v>
      </c>
      <c r="U57" s="21">
        <f>'System Parameters'!F8</f>
        <v>0.5</v>
      </c>
      <c r="V57" s="21">
        <f>'System Parameters'!G8</f>
        <v>0.6</v>
      </c>
      <c r="W57" s="9">
        <f>'System Parameters'!H8</f>
        <v>0</v>
      </c>
    </row>
    <row r="58" spans="1:23" x14ac:dyDescent="0.2">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0.2</v>
      </c>
      <c r="V58" s="21">
        <f>'System Parameters'!G9</f>
        <v>0</v>
      </c>
      <c r="W58" s="9">
        <f>'System Parameters'!H9</f>
        <v>0</v>
      </c>
    </row>
    <row r="59" spans="1:23" x14ac:dyDescent="0.2">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x14ac:dyDescent="0.2">
      <c r="A60" s="9" t="str">
        <f>'System Parameters'!A11</f>
        <v>LED</v>
      </c>
      <c r="B60" s="9" t="str">
        <f>'System Parameters'!B11</f>
        <v>https://github.com/HaoranZXD/TECHIN514-HWSW-project/blob/main/datasheets/LS%20R976_EN.pdf</v>
      </c>
      <c r="C60" s="9">
        <f>'System Parameters'!C11</f>
        <v>0</v>
      </c>
      <c r="D60" s="9" t="str">
        <f t="shared" si="1"/>
        <v>https://github.com/HaoranZXD/TECHIN514-HWSW-project/blob/main/datasheets/LS%20R976_EN.pdf</v>
      </c>
      <c r="E60" s="9" t="str">
        <f t="shared" si="3"/>
        <v>https://github.com/HaoranZXD/TECHIN514-HWSW-project/blob/main/datasheets/LS%20R976_EN.pdf</v>
      </c>
      <c r="F60" s="9" t="str">
        <f t="shared" ref="F60:O60" si="6">$B60</f>
        <v>https://github.com/HaoranZXD/TECHIN514-HWSW-project/blob/main/datasheets/LS%20R976_EN.pdf</v>
      </c>
      <c r="G60" s="9" t="str">
        <f t="shared" si="6"/>
        <v>https://github.com/HaoranZXD/TECHIN514-HWSW-project/blob/main/datasheets/LS%20R976_EN.pdf</v>
      </c>
      <c r="H60" s="9" t="str">
        <f t="shared" si="6"/>
        <v>https://github.com/HaoranZXD/TECHIN514-HWSW-project/blob/main/datasheets/LS%20R976_EN.pdf</v>
      </c>
      <c r="I60" s="9" t="str">
        <f t="shared" si="6"/>
        <v>https://github.com/HaoranZXD/TECHIN514-HWSW-project/blob/main/datasheets/LS%20R976_EN.pdf</v>
      </c>
      <c r="J60" s="9" t="str">
        <f t="shared" si="6"/>
        <v>https://github.com/HaoranZXD/TECHIN514-HWSW-project/blob/main/datasheets/LS%20R976_EN.pdf</v>
      </c>
      <c r="K60" s="9" t="str">
        <f t="shared" si="6"/>
        <v>https://github.com/HaoranZXD/TECHIN514-HWSW-project/blob/main/datasheets/LS%20R976_EN.pdf</v>
      </c>
      <c r="L60" s="9" t="str">
        <f t="shared" si="6"/>
        <v>https://github.com/HaoranZXD/TECHIN514-HWSW-project/blob/main/datasheets/LS%20R976_EN.pdf</v>
      </c>
      <c r="M60" s="9" t="str">
        <f t="shared" si="6"/>
        <v>https://github.com/HaoranZXD/TECHIN514-HWSW-project/blob/main/datasheets/LS%20R976_EN.pdf</v>
      </c>
      <c r="N60" s="9" t="str">
        <f t="shared" si="6"/>
        <v>https://github.com/HaoranZXD/TECHIN514-HWSW-project/blob/main/datasheets/LS%20R976_EN.pdf</v>
      </c>
      <c r="O60" s="9" t="str">
        <f t="shared" si="6"/>
        <v>https://github.com/HaoranZXD/TECHIN514-HWSW-project/blob/main/datasheets/LS%20R976_EN.pdf</v>
      </c>
      <c r="T60" s="9">
        <f>'System Parameters'!E11</f>
        <v>0</v>
      </c>
      <c r="U60" s="9">
        <f>'System Parameters'!F11</f>
        <v>0</v>
      </c>
      <c r="V60" s="9">
        <f>'System Parameters'!G11</f>
        <v>0</v>
      </c>
      <c r="W60" s="9">
        <f>'System Parameters'!H11</f>
        <v>0</v>
      </c>
    </row>
    <row r="61" spans="1:23" x14ac:dyDescent="0.2">
      <c r="A61" s="9" t="str">
        <f>'System Parameters'!A12</f>
        <v>On</v>
      </c>
      <c r="B61" s="9">
        <f>'System Parameters'!B12</f>
        <v>40</v>
      </c>
      <c r="C61" s="9" t="str">
        <f>'System Parameters'!C12</f>
        <v>mW</v>
      </c>
      <c r="D61" s="9">
        <f t="shared" si="1"/>
        <v>40</v>
      </c>
      <c r="E61" s="9">
        <f t="shared" si="3"/>
        <v>40</v>
      </c>
      <c r="F61" s="9">
        <f t="shared" ref="F61:F76" si="7">$B61</f>
        <v>40</v>
      </c>
      <c r="G61" s="9">
        <f>$B61*0.9</f>
        <v>36</v>
      </c>
      <c r="H61" s="9">
        <f t="shared" ref="H61:O61" si="8">$B61</f>
        <v>40</v>
      </c>
      <c r="I61" s="9">
        <f t="shared" si="8"/>
        <v>40</v>
      </c>
      <c r="J61" s="9">
        <f t="shared" si="8"/>
        <v>40</v>
      </c>
      <c r="K61" s="9">
        <f t="shared" si="8"/>
        <v>40</v>
      </c>
      <c r="L61" s="9">
        <f t="shared" si="8"/>
        <v>40</v>
      </c>
      <c r="M61" s="9">
        <f t="shared" si="8"/>
        <v>40</v>
      </c>
      <c r="N61" s="9">
        <f t="shared" si="8"/>
        <v>40</v>
      </c>
      <c r="O61" s="9">
        <f t="shared" si="8"/>
        <v>40</v>
      </c>
      <c r="T61" s="21">
        <f>'System Parameters'!E12</f>
        <v>0</v>
      </c>
      <c r="U61" s="21">
        <f>'System Parameters'!F12</f>
        <v>0.05</v>
      </c>
      <c r="V61" s="21">
        <f>'System Parameters'!G12</f>
        <v>0.05</v>
      </c>
      <c r="W61" s="9">
        <f>'System Parameters'!H12</f>
        <v>0</v>
      </c>
    </row>
    <row r="62" spans="1:23" x14ac:dyDescent="0.2">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x14ac:dyDescent="0.2">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x14ac:dyDescent="0.2">
      <c r="A64" s="9" t="str">
        <f>'System Parameters'!A15</f>
        <v>Sensor</v>
      </c>
      <c r="B64" s="9" t="str">
        <f>'System Parameters'!B15</f>
        <v>TECHIN514-HWSW-project/datasheets/HTU21D.pdf at main · HaoranZXD/TECHIN514-HWSW-project (github.com)</v>
      </c>
      <c r="C64" s="9" t="str">
        <f>'System Parameters'!C15</f>
        <v>https://github.com/HaoranZXD/TECHIN514-HWSW-project/blob/main/datasheets/veml7700.pdf</v>
      </c>
      <c r="D64" s="9" t="str">
        <f t="shared" si="1"/>
        <v>TECHIN514-HWSW-project/datasheets/HTU21D.pdf at main · HaoranZXD/TECHIN514-HWSW-project (github.com)</v>
      </c>
      <c r="E64" s="9" t="str">
        <f t="shared" si="3"/>
        <v>TECHIN514-HWSW-project/datasheets/HTU21D.pdf at main · HaoranZXD/TECHIN514-HWSW-project (github.com)</v>
      </c>
      <c r="F64" s="9" t="str">
        <f t="shared" si="7"/>
        <v>TECHIN514-HWSW-project/datasheets/HTU21D.pdf at main · HaoranZXD/TECHIN514-HWSW-project (github.com)</v>
      </c>
      <c r="G64" s="9" t="str">
        <f t="shared" ref="G64:O64" si="11">$B64</f>
        <v>TECHIN514-HWSW-project/datasheets/HTU21D.pdf at main · HaoranZXD/TECHIN514-HWSW-project (github.com)</v>
      </c>
      <c r="H64" s="9" t="str">
        <f t="shared" si="11"/>
        <v>TECHIN514-HWSW-project/datasheets/HTU21D.pdf at main · HaoranZXD/TECHIN514-HWSW-project (github.com)</v>
      </c>
      <c r="I64" s="9" t="str">
        <f t="shared" si="11"/>
        <v>TECHIN514-HWSW-project/datasheets/HTU21D.pdf at main · HaoranZXD/TECHIN514-HWSW-project (github.com)</v>
      </c>
      <c r="J64" s="9" t="str">
        <f t="shared" si="11"/>
        <v>TECHIN514-HWSW-project/datasheets/HTU21D.pdf at main · HaoranZXD/TECHIN514-HWSW-project (github.com)</v>
      </c>
      <c r="K64" s="9" t="str">
        <f t="shared" si="11"/>
        <v>TECHIN514-HWSW-project/datasheets/HTU21D.pdf at main · HaoranZXD/TECHIN514-HWSW-project (github.com)</v>
      </c>
      <c r="L64" s="9" t="str">
        <f t="shared" si="11"/>
        <v>TECHIN514-HWSW-project/datasheets/HTU21D.pdf at main · HaoranZXD/TECHIN514-HWSW-project (github.com)</v>
      </c>
      <c r="M64" s="9" t="str">
        <f t="shared" si="11"/>
        <v>TECHIN514-HWSW-project/datasheets/HTU21D.pdf at main · HaoranZXD/TECHIN514-HWSW-project (github.com)</v>
      </c>
      <c r="N64" s="9" t="str">
        <f t="shared" si="11"/>
        <v>TECHIN514-HWSW-project/datasheets/HTU21D.pdf at main · HaoranZXD/TECHIN514-HWSW-project (github.com)</v>
      </c>
      <c r="O64" s="9" t="str">
        <f t="shared" si="11"/>
        <v>TECHIN514-HWSW-project/datasheets/HTU21D.pdf at main · HaoranZXD/TECHIN514-HWSW-project (github.com)</v>
      </c>
      <c r="T64" s="9">
        <f>'System Parameters'!E15</f>
        <v>0</v>
      </c>
      <c r="U64" s="9">
        <f>'System Parameters'!F15</f>
        <v>0</v>
      </c>
      <c r="V64" s="9">
        <f>'System Parameters'!G15</f>
        <v>0</v>
      </c>
      <c r="W64" s="9">
        <f>'System Parameters'!H15</f>
        <v>0</v>
      </c>
    </row>
    <row r="65" spans="1:23" x14ac:dyDescent="0.2">
      <c r="A65" s="9" t="str">
        <f>'System Parameters'!A16</f>
        <v>On</v>
      </c>
      <c r="B65" s="9">
        <f>'System Parameters'!B16</f>
        <v>87.5</v>
      </c>
      <c r="C65" s="9" t="str">
        <f>'System Parameters'!C16</f>
        <v>mW</v>
      </c>
      <c r="D65" s="9">
        <f t="shared" si="1"/>
        <v>87.5</v>
      </c>
      <c r="E65" s="9">
        <f t="shared" si="3"/>
        <v>87.5</v>
      </c>
      <c r="F65" s="9">
        <f t="shared" si="7"/>
        <v>87.5</v>
      </c>
      <c r="G65" s="9">
        <f t="shared" ref="G65:G76" si="12">$B65</f>
        <v>87.5</v>
      </c>
      <c r="H65" s="9">
        <f>$B65*0.9</f>
        <v>78.75</v>
      </c>
      <c r="I65" s="9">
        <f t="shared" ref="I65:O65" si="13">$B65</f>
        <v>87.5</v>
      </c>
      <c r="J65" s="9">
        <f t="shared" si="13"/>
        <v>87.5</v>
      </c>
      <c r="K65" s="9">
        <f t="shared" si="13"/>
        <v>87.5</v>
      </c>
      <c r="L65" s="9">
        <f t="shared" si="13"/>
        <v>87.5</v>
      </c>
      <c r="M65" s="9">
        <f t="shared" si="13"/>
        <v>87.5</v>
      </c>
      <c r="N65" s="9">
        <f t="shared" si="13"/>
        <v>87.5</v>
      </c>
      <c r="O65" s="9">
        <f t="shared" si="13"/>
        <v>87.5</v>
      </c>
      <c r="T65" s="21">
        <f>'System Parameters'!E16</f>
        <v>0</v>
      </c>
      <c r="U65" s="21">
        <f>'System Parameters'!F16</f>
        <v>0.2</v>
      </c>
      <c r="V65" s="21">
        <f>'System Parameters'!G16</f>
        <v>0.5</v>
      </c>
      <c r="W65" s="9">
        <f>'System Parameters'!H16</f>
        <v>0</v>
      </c>
    </row>
    <row r="66" spans="1:23" x14ac:dyDescent="0.2">
      <c r="A66" s="9" t="str">
        <f>'System Parameters'!A17</f>
        <v>Idle</v>
      </c>
      <c r="B66" s="9">
        <f>'System Parameters'!B17</f>
        <v>0.02</v>
      </c>
      <c r="C66" s="9" t="str">
        <f>'System Parameters'!C17</f>
        <v>mW</v>
      </c>
      <c r="D66" s="9">
        <f t="shared" si="1"/>
        <v>0.02</v>
      </c>
      <c r="E66" s="9">
        <f t="shared" si="3"/>
        <v>0.02</v>
      </c>
      <c r="F66" s="9">
        <f t="shared" si="7"/>
        <v>0.02</v>
      </c>
      <c r="G66" s="9">
        <f t="shared" si="12"/>
        <v>0.02</v>
      </c>
      <c r="H66" s="9">
        <f t="shared" ref="H66:H76" si="14">$B66</f>
        <v>0.02</v>
      </c>
      <c r="I66" s="9">
        <f>$B66*0.9</f>
        <v>1.8000000000000002E-2</v>
      </c>
      <c r="J66" s="9">
        <f t="shared" ref="J66:O66" si="15">$B66</f>
        <v>0.02</v>
      </c>
      <c r="K66" s="9">
        <f t="shared" si="15"/>
        <v>0.02</v>
      </c>
      <c r="L66" s="9">
        <f t="shared" si="15"/>
        <v>0.02</v>
      </c>
      <c r="M66" s="9">
        <f t="shared" si="15"/>
        <v>0.02</v>
      </c>
      <c r="N66" s="9">
        <f t="shared" si="15"/>
        <v>0.02</v>
      </c>
      <c r="O66" s="9">
        <f t="shared" si="15"/>
        <v>0.02</v>
      </c>
      <c r="T66" s="21">
        <f>'System Parameters'!E17</f>
        <v>0</v>
      </c>
      <c r="U66" s="21">
        <f>'System Parameters'!F17</f>
        <v>0.8</v>
      </c>
      <c r="V66" s="21">
        <f>'System Parameters'!G17</f>
        <v>0.5</v>
      </c>
      <c r="W66" s="9">
        <f>'System Parameters'!H17</f>
        <v>0</v>
      </c>
    </row>
    <row r="67" spans="1:23" x14ac:dyDescent="0.2">
      <c r="A67" s="9" t="str">
        <f>'System Parameters'!A18</f>
        <v>Off</v>
      </c>
      <c r="B67" s="9">
        <f>'System Parameters'!B18</f>
        <v>3.0000000000000001E-3</v>
      </c>
      <c r="C67" s="9" t="str">
        <f>'System Parameters'!C18</f>
        <v>mW</v>
      </c>
      <c r="D67" s="9">
        <f t="shared" si="1"/>
        <v>3.0000000000000001E-3</v>
      </c>
      <c r="E67" s="9">
        <f t="shared" si="3"/>
        <v>3.0000000000000001E-3</v>
      </c>
      <c r="F67" s="9">
        <f t="shared" si="7"/>
        <v>3.0000000000000001E-3</v>
      </c>
      <c r="G67" s="9">
        <f t="shared" si="12"/>
        <v>3.0000000000000001E-3</v>
      </c>
      <c r="H67" s="9">
        <f t="shared" si="14"/>
        <v>3.0000000000000001E-3</v>
      </c>
      <c r="I67" s="9">
        <f t="shared" ref="I67:I76" si="16">$B67</f>
        <v>3.0000000000000001E-3</v>
      </c>
      <c r="J67" s="9">
        <f>$B67*0.9</f>
        <v>2.7000000000000001E-3</v>
      </c>
      <c r="K67" s="9">
        <f t="shared" ref="K67:O67" si="17">$B67</f>
        <v>3.0000000000000001E-3</v>
      </c>
      <c r="L67" s="9">
        <f t="shared" si="17"/>
        <v>3.0000000000000001E-3</v>
      </c>
      <c r="M67" s="9">
        <f t="shared" si="17"/>
        <v>3.0000000000000001E-3</v>
      </c>
      <c r="N67" s="9">
        <f t="shared" si="17"/>
        <v>3.0000000000000001E-3</v>
      </c>
      <c r="O67" s="9">
        <f t="shared" si="17"/>
        <v>3.0000000000000001E-3</v>
      </c>
      <c r="T67" s="21">
        <f>'System Parameters'!E18</f>
        <v>1</v>
      </c>
      <c r="U67" s="21">
        <f>'System Parameters'!F18</f>
        <v>0</v>
      </c>
      <c r="V67" s="21">
        <f>'System Parameters'!G18</f>
        <v>0</v>
      </c>
      <c r="W67" s="9">
        <f>'System Parameters'!H18</f>
        <v>0</v>
      </c>
    </row>
    <row r="68" spans="1:23" x14ac:dyDescent="0.2">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x14ac:dyDescent="0.2">
      <c r="A69" s="9" t="str">
        <f>'System Parameters'!A20</f>
        <v>Display</v>
      </c>
      <c r="B69" s="9" t="str">
        <f>'System Parameters'!B20</f>
        <v>https://github.com/HaoranZXD/TECHIN514-HWSW-project/blob/main/datasheets/SSD1306.pdf</v>
      </c>
      <c r="C69" s="9">
        <f>'System Parameters'!C20</f>
        <v>0</v>
      </c>
      <c r="D69" s="9" t="str">
        <f t="shared" si="1"/>
        <v>https://github.com/HaoranZXD/TECHIN514-HWSW-project/blob/main/datasheets/SSD1306.pdf</v>
      </c>
      <c r="E69" s="9" t="str">
        <f t="shared" si="3"/>
        <v>https://github.com/HaoranZXD/TECHIN514-HWSW-project/blob/main/datasheets/SSD1306.pdf</v>
      </c>
      <c r="F69" s="9" t="str">
        <f t="shared" si="7"/>
        <v>https://github.com/HaoranZXD/TECHIN514-HWSW-project/blob/main/datasheets/SSD1306.pdf</v>
      </c>
      <c r="G69" s="9" t="str">
        <f t="shared" si="12"/>
        <v>https://github.com/HaoranZXD/TECHIN514-HWSW-project/blob/main/datasheets/SSD1306.pdf</v>
      </c>
      <c r="H69" s="9" t="str">
        <f t="shared" si="14"/>
        <v>https://github.com/HaoranZXD/TECHIN514-HWSW-project/blob/main/datasheets/SSD1306.pdf</v>
      </c>
      <c r="I69" s="9" t="str">
        <f t="shared" si="16"/>
        <v>https://github.com/HaoranZXD/TECHIN514-HWSW-project/blob/main/datasheets/SSD1306.pdf</v>
      </c>
      <c r="J69" s="9" t="str">
        <f t="shared" ref="J69:O69" si="19">$B69</f>
        <v>https://github.com/HaoranZXD/TECHIN514-HWSW-project/blob/main/datasheets/SSD1306.pdf</v>
      </c>
      <c r="K69" s="9" t="str">
        <f t="shared" si="19"/>
        <v>https://github.com/HaoranZXD/TECHIN514-HWSW-project/blob/main/datasheets/SSD1306.pdf</v>
      </c>
      <c r="L69" s="9" t="str">
        <f t="shared" si="19"/>
        <v>https://github.com/HaoranZXD/TECHIN514-HWSW-project/blob/main/datasheets/SSD1306.pdf</v>
      </c>
      <c r="M69" s="9" t="str">
        <f t="shared" si="19"/>
        <v>https://github.com/HaoranZXD/TECHIN514-HWSW-project/blob/main/datasheets/SSD1306.pdf</v>
      </c>
      <c r="N69" s="9" t="str">
        <f t="shared" si="19"/>
        <v>https://github.com/HaoranZXD/TECHIN514-HWSW-project/blob/main/datasheets/SSD1306.pdf</v>
      </c>
      <c r="O69" s="9" t="str">
        <f t="shared" si="19"/>
        <v>https://github.com/HaoranZXD/TECHIN514-HWSW-project/blob/main/datasheets/SSD1306.pdf</v>
      </c>
      <c r="T69" s="9">
        <f>'System Parameters'!E20</f>
        <v>0</v>
      </c>
      <c r="U69" s="9">
        <f>'System Parameters'!F20</f>
        <v>0</v>
      </c>
      <c r="V69" s="9">
        <f>'System Parameters'!G20</f>
        <v>0</v>
      </c>
      <c r="W69" s="9">
        <f>'System Parameters'!H20</f>
        <v>0</v>
      </c>
    </row>
    <row r="70" spans="1:23" x14ac:dyDescent="0.2">
      <c r="A70" s="9" t="str">
        <f>'System Parameters'!A21</f>
        <v>On</v>
      </c>
      <c r="B70" s="9">
        <f>'System Parameters'!B21</f>
        <v>5.2</v>
      </c>
      <c r="C70" s="9" t="str">
        <f>'System Parameters'!C21</f>
        <v>mW</v>
      </c>
      <c r="D70" s="9">
        <f t="shared" si="1"/>
        <v>5.2</v>
      </c>
      <c r="E70" s="9">
        <f t="shared" si="3"/>
        <v>5.2</v>
      </c>
      <c r="F70" s="9">
        <f t="shared" si="7"/>
        <v>5.2</v>
      </c>
      <c r="G70" s="9">
        <f t="shared" si="12"/>
        <v>5.2</v>
      </c>
      <c r="H70" s="9">
        <f t="shared" si="14"/>
        <v>5.2</v>
      </c>
      <c r="I70" s="9">
        <f t="shared" si="16"/>
        <v>5.2</v>
      </c>
      <c r="J70" s="9">
        <f t="shared" ref="J70:J76" si="20">$B70</f>
        <v>5.2</v>
      </c>
      <c r="K70" s="9">
        <f>$B70*0.9</f>
        <v>4.6800000000000006</v>
      </c>
      <c r="L70" s="9">
        <f t="shared" ref="L70:O70" si="21">$B70</f>
        <v>5.2</v>
      </c>
      <c r="M70" s="9">
        <f t="shared" si="21"/>
        <v>5.2</v>
      </c>
      <c r="N70" s="9">
        <f t="shared" si="21"/>
        <v>5.2</v>
      </c>
      <c r="O70" s="9">
        <f t="shared" si="21"/>
        <v>5.2</v>
      </c>
      <c r="T70" s="21">
        <f>'System Parameters'!E21</f>
        <v>0</v>
      </c>
      <c r="U70" s="21">
        <f>'System Parameters'!F21</f>
        <v>0</v>
      </c>
      <c r="V70" s="21">
        <f>'System Parameters'!G21</f>
        <v>1</v>
      </c>
      <c r="W70" s="9">
        <f>'System Parameters'!H21</f>
        <v>0</v>
      </c>
    </row>
    <row r="71" spans="1:23" x14ac:dyDescent="0.2">
      <c r="A71" s="9" t="str">
        <f>'System Parameters'!A22</f>
        <v>Off (leakage)</v>
      </c>
      <c r="B71" s="9">
        <f>'System Parameters'!B22</f>
        <v>0.03</v>
      </c>
      <c r="C71" s="9" t="str">
        <f>'System Parameters'!C22</f>
        <v>mW</v>
      </c>
      <c r="D71" s="9">
        <f t="shared" si="1"/>
        <v>0.03</v>
      </c>
      <c r="E71" s="9">
        <f t="shared" si="3"/>
        <v>0.03</v>
      </c>
      <c r="F71" s="9">
        <f t="shared" si="7"/>
        <v>0.03</v>
      </c>
      <c r="G71" s="9">
        <f t="shared" si="12"/>
        <v>0.03</v>
      </c>
      <c r="H71" s="9">
        <f t="shared" si="14"/>
        <v>0.03</v>
      </c>
      <c r="I71" s="9">
        <f t="shared" si="16"/>
        <v>0.03</v>
      </c>
      <c r="J71" s="9">
        <f t="shared" si="20"/>
        <v>0.03</v>
      </c>
      <c r="K71" s="9">
        <f t="shared" ref="K71:K76" si="22">$B71</f>
        <v>0.03</v>
      </c>
      <c r="L71" s="9">
        <f>$B71*0.9</f>
        <v>2.7E-2</v>
      </c>
      <c r="M71" s="9">
        <f t="shared" ref="M71:O71" si="23">$B71</f>
        <v>0.03</v>
      </c>
      <c r="N71" s="9">
        <f t="shared" si="23"/>
        <v>0.03</v>
      </c>
      <c r="O71" s="9">
        <f t="shared" si="23"/>
        <v>0.03</v>
      </c>
      <c r="T71" s="21">
        <f>'System Parameters'!E22</f>
        <v>1</v>
      </c>
      <c r="U71" s="21">
        <f>'System Parameters'!F22</f>
        <v>1</v>
      </c>
      <c r="V71" s="21">
        <f>'System Parameters'!G22</f>
        <v>0</v>
      </c>
      <c r="W71" s="9">
        <f>'System Parameters'!H22</f>
        <v>0</v>
      </c>
    </row>
    <row r="72" spans="1:23" x14ac:dyDescent="0.2">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x14ac:dyDescent="0.2">
      <c r="A73" s="9" t="str">
        <f>'System Parameters'!A24</f>
        <v>Radio</v>
      </c>
      <c r="B73" s="9" t="str">
        <f>'System Parameters'!B24</f>
        <v>https://github.com/HaoranZXD/TECHIN514-HWSW-project/blob/main/datasheets/ESP32-S3.pdf</v>
      </c>
      <c r="C73" s="9">
        <f>'System Parameters'!C24</f>
        <v>0</v>
      </c>
      <c r="D73" s="9" t="str">
        <f t="shared" si="1"/>
        <v>https://github.com/HaoranZXD/TECHIN514-HWSW-project/blob/main/datasheets/ESP32-S3.pdf</v>
      </c>
      <c r="E73" s="9" t="str">
        <f t="shared" si="3"/>
        <v>https://github.com/HaoranZXD/TECHIN514-HWSW-project/blob/main/datasheets/ESP32-S3.pdf</v>
      </c>
      <c r="F73" s="9" t="str">
        <f t="shared" si="7"/>
        <v>https://github.com/HaoranZXD/TECHIN514-HWSW-project/blob/main/datasheets/ESP32-S3.pdf</v>
      </c>
      <c r="G73" s="9" t="str">
        <f t="shared" si="12"/>
        <v>https://github.com/HaoranZXD/TECHIN514-HWSW-project/blob/main/datasheets/ESP32-S3.pdf</v>
      </c>
      <c r="H73" s="9" t="str">
        <f t="shared" si="14"/>
        <v>https://github.com/HaoranZXD/TECHIN514-HWSW-project/blob/main/datasheets/ESP32-S3.pdf</v>
      </c>
      <c r="I73" s="9" t="str">
        <f t="shared" si="16"/>
        <v>https://github.com/HaoranZXD/TECHIN514-HWSW-project/blob/main/datasheets/ESP32-S3.pdf</v>
      </c>
      <c r="J73" s="9" t="str">
        <f t="shared" si="20"/>
        <v>https://github.com/HaoranZXD/TECHIN514-HWSW-project/blob/main/datasheets/ESP32-S3.pdf</v>
      </c>
      <c r="K73" s="9" t="str">
        <f t="shared" si="22"/>
        <v>https://github.com/HaoranZXD/TECHIN514-HWSW-project/blob/main/datasheets/ESP32-S3.pdf</v>
      </c>
      <c r="L73" s="9" t="str">
        <f t="shared" ref="L73:O73" si="25">$B73</f>
        <v>https://github.com/HaoranZXD/TECHIN514-HWSW-project/blob/main/datasheets/ESP32-S3.pdf</v>
      </c>
      <c r="M73" s="9" t="str">
        <f t="shared" si="25"/>
        <v>https://github.com/HaoranZXD/TECHIN514-HWSW-project/blob/main/datasheets/ESP32-S3.pdf</v>
      </c>
      <c r="N73" s="9" t="str">
        <f t="shared" si="25"/>
        <v>https://github.com/HaoranZXD/TECHIN514-HWSW-project/blob/main/datasheets/ESP32-S3.pdf</v>
      </c>
      <c r="O73" s="9" t="str">
        <f t="shared" si="25"/>
        <v>https://github.com/HaoranZXD/TECHIN514-HWSW-project/blob/main/datasheets/ESP32-S3.pdf</v>
      </c>
      <c r="T73" s="9">
        <f>'System Parameters'!E24</f>
        <v>0</v>
      </c>
      <c r="U73" s="9">
        <f>'System Parameters'!F24</f>
        <v>0</v>
      </c>
      <c r="V73" s="9">
        <f>'System Parameters'!G24</f>
        <v>0</v>
      </c>
      <c r="W73" s="9">
        <f>'System Parameters'!H24</f>
        <v>0</v>
      </c>
    </row>
    <row r="74" spans="1:23" x14ac:dyDescent="0.2">
      <c r="A74" s="9" t="str">
        <f>'System Parameters'!A26</f>
        <v>Standby Power</v>
      </c>
      <c r="B74" s="9">
        <f>'System Parameters'!B26</f>
        <v>43.56</v>
      </c>
      <c r="C74" s="9" t="str">
        <f>'System Parameters'!C26</f>
        <v>mW</v>
      </c>
      <c r="D74" s="9">
        <f t="shared" si="1"/>
        <v>43.56</v>
      </c>
      <c r="E74" s="9">
        <f t="shared" si="3"/>
        <v>43.56</v>
      </c>
      <c r="F74" s="9">
        <f t="shared" si="7"/>
        <v>43.56</v>
      </c>
      <c r="G74" s="9">
        <f t="shared" si="12"/>
        <v>43.56</v>
      </c>
      <c r="H74" s="9">
        <f t="shared" si="14"/>
        <v>43.56</v>
      </c>
      <c r="I74" s="9">
        <f t="shared" si="16"/>
        <v>43.56</v>
      </c>
      <c r="J74" s="9">
        <f t="shared" si="20"/>
        <v>43.56</v>
      </c>
      <c r="K74" s="9">
        <f t="shared" si="22"/>
        <v>43.56</v>
      </c>
      <c r="L74" s="9">
        <f t="shared" ref="L74:L76" si="26">$B74</f>
        <v>43.56</v>
      </c>
      <c r="M74" s="9">
        <f>$B74*0.9</f>
        <v>39.204000000000001</v>
      </c>
      <c r="N74" s="9">
        <f t="shared" ref="N74:O74" si="27">$B74</f>
        <v>43.56</v>
      </c>
      <c r="O74" s="9">
        <f t="shared" si="27"/>
        <v>43.56</v>
      </c>
      <c r="T74" s="21">
        <f>'System Parameters'!E26</f>
        <v>0</v>
      </c>
      <c r="U74" s="21">
        <f>'System Parameters'!F26</f>
        <v>0.97</v>
      </c>
      <c r="V74" s="21">
        <f>'System Parameters'!G26</f>
        <v>0.97</v>
      </c>
      <c r="W74" s="9">
        <f>'System Parameters'!H26</f>
        <v>0</v>
      </c>
    </row>
    <row r="75" spans="1:23" x14ac:dyDescent="0.2">
      <c r="A75" s="9" t="str">
        <f>'System Parameters'!A27</f>
        <v>TX Power</v>
      </c>
      <c r="B75" s="9">
        <f>'System Parameters'!B27</f>
        <v>934</v>
      </c>
      <c r="C75" s="9" t="str">
        <f>'System Parameters'!C27</f>
        <v>mW</v>
      </c>
      <c r="D75" s="9">
        <f t="shared" si="1"/>
        <v>934</v>
      </c>
      <c r="E75" s="9">
        <f t="shared" si="3"/>
        <v>934</v>
      </c>
      <c r="F75" s="9">
        <f t="shared" si="7"/>
        <v>934</v>
      </c>
      <c r="G75" s="9">
        <f t="shared" si="12"/>
        <v>934</v>
      </c>
      <c r="H75" s="9">
        <f t="shared" si="14"/>
        <v>934</v>
      </c>
      <c r="I75" s="9">
        <f t="shared" si="16"/>
        <v>934</v>
      </c>
      <c r="J75" s="9">
        <f t="shared" si="20"/>
        <v>934</v>
      </c>
      <c r="K75" s="9">
        <f t="shared" si="22"/>
        <v>934</v>
      </c>
      <c r="L75" s="9">
        <f t="shared" si="26"/>
        <v>934</v>
      </c>
      <c r="M75" s="9">
        <f t="shared" ref="M75:M76" si="28">$B75</f>
        <v>934</v>
      </c>
      <c r="N75" s="9">
        <f>$B75*0.9</f>
        <v>840.6</v>
      </c>
      <c r="O75" s="9">
        <f>$B75</f>
        <v>934</v>
      </c>
      <c r="T75" s="21">
        <f>'System Parameters'!E27</f>
        <v>0</v>
      </c>
      <c r="U75" s="21">
        <f>'System Parameters'!F27</f>
        <v>0.02</v>
      </c>
      <c r="V75" s="21">
        <f>'System Parameters'!G27</f>
        <v>0.02</v>
      </c>
      <c r="W75" s="9">
        <f>'System Parameters'!H27</f>
        <v>0</v>
      </c>
    </row>
    <row r="76" spans="1:23" x14ac:dyDescent="0.2">
      <c r="A76" s="9" t="str">
        <f>'System Parameters'!A28</f>
        <v>RX Power</v>
      </c>
      <c r="B76" s="9">
        <f>'System Parameters'!B28</f>
        <v>290</v>
      </c>
      <c r="C76" s="9" t="str">
        <f>'System Parameters'!C28</f>
        <v>mW</v>
      </c>
      <c r="D76" s="9">
        <f t="shared" si="1"/>
        <v>290</v>
      </c>
      <c r="E76" s="9">
        <f t="shared" si="3"/>
        <v>290</v>
      </c>
      <c r="F76" s="9">
        <f t="shared" si="7"/>
        <v>290</v>
      </c>
      <c r="G76" s="9">
        <f t="shared" si="12"/>
        <v>290</v>
      </c>
      <c r="H76" s="9">
        <f t="shared" si="14"/>
        <v>290</v>
      </c>
      <c r="I76" s="9">
        <f t="shared" si="16"/>
        <v>290</v>
      </c>
      <c r="J76" s="9">
        <f t="shared" si="20"/>
        <v>290</v>
      </c>
      <c r="K76" s="9">
        <f t="shared" si="22"/>
        <v>290</v>
      </c>
      <c r="L76" s="9">
        <f t="shared" si="26"/>
        <v>290</v>
      </c>
      <c r="M76" s="9">
        <f t="shared" si="28"/>
        <v>290</v>
      </c>
      <c r="N76" s="9">
        <f>$B76</f>
        <v>290</v>
      </c>
      <c r="O76" s="9">
        <f>$B76*0.9</f>
        <v>261</v>
      </c>
      <c r="T76" s="21">
        <f>'System Parameters'!E28</f>
        <v>0</v>
      </c>
      <c r="U76" s="21">
        <f>'System Parameters'!F28</f>
        <v>0.01</v>
      </c>
      <c r="V76" s="21">
        <f>'System Parameters'!G28</f>
        <v>0.01</v>
      </c>
      <c r="W76" s="9">
        <f>'System Parameters'!H28</f>
        <v>0</v>
      </c>
    </row>
    <row r="77" spans="1:23" x14ac:dyDescent="0.2">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x14ac:dyDescent="0.2">
      <c r="A78" s="9">
        <f>'System Parameters'!A30</f>
        <v>0</v>
      </c>
      <c r="B78" s="9">
        <f>'System Parameters'!B30</f>
        <v>0</v>
      </c>
      <c r="C78" s="9">
        <f>'System Parameters'!C30</f>
        <v>0</v>
      </c>
      <c r="D78" s="9">
        <f>'System Parameters'!D30</f>
        <v>0</v>
      </c>
      <c r="T78" s="9">
        <f>'System Parameters'!E30</f>
        <v>16</v>
      </c>
      <c r="U78" s="9">
        <f>'System Parameters'!F30</f>
        <v>6</v>
      </c>
      <c r="V78" s="9">
        <f>'System Parameters'!G30</f>
        <v>2</v>
      </c>
      <c r="W78" s="9" t="str">
        <f>'System Parameters'!H30</f>
        <v>hours/day typical usage</v>
      </c>
    </row>
    <row r="79" spans="1:23" x14ac:dyDescent="0.2">
      <c r="A79" s="9" t="str">
        <f>'System Parameters'!A31</f>
        <v>Battery</v>
      </c>
      <c r="B79" s="9" t="str">
        <f>'System Parameters'!B31</f>
        <v>https://github.com/HaoranZXD/TECHIN514-HWSW-project/blob/main/datasheets/LP323450.pdf</v>
      </c>
      <c r="C79" s="9">
        <f>'System Parameters'!C31</f>
        <v>0</v>
      </c>
      <c r="D79" s="9">
        <f>'System Parameters'!D31</f>
        <v>0</v>
      </c>
      <c r="T79" s="9">
        <f>'System Parameters'!E31</f>
        <v>0</v>
      </c>
      <c r="U79" s="9">
        <f>'System Parameters'!F31</f>
        <v>0</v>
      </c>
      <c r="V79" s="9">
        <f>'System Parameters'!G31</f>
        <v>0</v>
      </c>
      <c r="W79" s="9">
        <f>'System Parameters'!H31</f>
        <v>0</v>
      </c>
    </row>
    <row r="80" spans="1:23" x14ac:dyDescent="0.2">
      <c r="A80" s="9" t="str">
        <f>'System Parameters'!A32</f>
        <v>Capacity</v>
      </c>
      <c r="B80" s="9">
        <f>'System Parameters'!B32</f>
        <v>550</v>
      </c>
      <c r="C80" s="9" t="str">
        <f>'System Parameters'!C32</f>
        <v>mAh</v>
      </c>
      <c r="D80" s="9">
        <f>'System Parameters'!D32</f>
        <v>0</v>
      </c>
      <c r="T80" s="9">
        <f>'System Parameters'!E32</f>
        <v>0</v>
      </c>
      <c r="U80" s="9">
        <f>'System Parameters'!F32</f>
        <v>0</v>
      </c>
      <c r="V80" s="9">
        <f>'System Parameters'!G32</f>
        <v>0</v>
      </c>
      <c r="W80" s="9">
        <f>'System Parameters'!H32</f>
        <v>0</v>
      </c>
    </row>
    <row r="81" spans="1:23" x14ac:dyDescent="0.2">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x14ac:dyDescent="0.2">
      <c r="A82" s="9" t="str">
        <f>'System Parameters'!A34</f>
        <v>Regulator Efficiency</v>
      </c>
      <c r="B82" s="21">
        <f>'System Parameters'!B34</f>
        <v>0.95</v>
      </c>
      <c r="C82" s="9">
        <f>'System Parameters'!C34</f>
        <v>0</v>
      </c>
      <c r="D82" s="9">
        <f>'System Parameters'!D34</f>
        <v>0</v>
      </c>
      <c r="T82" s="9">
        <f>'System Parameters'!E34</f>
        <v>0</v>
      </c>
      <c r="U82" s="9">
        <f>'System Parameters'!F34</f>
        <v>0</v>
      </c>
      <c r="V82" s="9">
        <f>'System Parameters'!G34</f>
        <v>0</v>
      </c>
      <c r="W82" s="9">
        <f>'System Parameters'!H34</f>
        <v>0</v>
      </c>
    </row>
    <row r="83" spans="1:23" x14ac:dyDescent="0.2">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x14ac:dyDescent="0.2">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x14ac:dyDescent="0.2">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x14ac:dyDescent="0.2">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x14ac:dyDescent="0.2">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x14ac:dyDescent="0.2">
      <c r="A88" s="9" t="str">
        <f>'System Parameters'!L26</f>
        <v>"off"</v>
      </c>
      <c r="B88" s="9">
        <f>SUMPRODUCT(B56:B76, $T56:$T76)</f>
        <v>8.3000000000000004E-2</v>
      </c>
      <c r="C88" s="9" t="str">
        <f>'System Parameters'!N26</f>
        <v>mW</v>
      </c>
      <c r="D88" s="9">
        <f t="shared" ref="D88:O88" si="35">SUMPRODUCT(D56:D76, $T56:$T76)</f>
        <v>8.3000000000000004E-2</v>
      </c>
      <c r="E88" s="9">
        <f t="shared" si="35"/>
        <v>8.3000000000000004E-2</v>
      </c>
      <c r="F88" s="9">
        <f t="shared" si="35"/>
        <v>7.8000000000000014E-2</v>
      </c>
      <c r="G88" s="9">
        <f t="shared" si="35"/>
        <v>8.3000000000000004E-2</v>
      </c>
      <c r="H88" s="9">
        <f t="shared" si="35"/>
        <v>8.3000000000000004E-2</v>
      </c>
      <c r="I88" s="9">
        <f t="shared" si="35"/>
        <v>8.3000000000000004E-2</v>
      </c>
      <c r="J88" s="9">
        <f t="shared" si="35"/>
        <v>8.2699999999999996E-2</v>
      </c>
      <c r="K88" s="9">
        <f t="shared" si="35"/>
        <v>8.3000000000000004E-2</v>
      </c>
      <c r="L88" s="9">
        <f t="shared" si="35"/>
        <v>0.08</v>
      </c>
      <c r="M88" s="9">
        <f t="shared" si="35"/>
        <v>8.3000000000000004E-2</v>
      </c>
      <c r="N88" s="9">
        <f t="shared" si="35"/>
        <v>8.3000000000000004E-2</v>
      </c>
      <c r="O88" s="9">
        <f t="shared" si="35"/>
        <v>8.3000000000000004E-2</v>
      </c>
      <c r="R88" s="9">
        <f>'System Parameters'!Q27</f>
        <v>0</v>
      </c>
      <c r="S88" s="9">
        <f>'System Parameters'!I40</f>
        <v>0</v>
      </c>
      <c r="T88" s="9">
        <f>'System Parameters'!J40</f>
        <v>0</v>
      </c>
      <c r="U88" s="9">
        <f>'System Parameters'!K40</f>
        <v>0</v>
      </c>
      <c r="V88" s="9">
        <f>'System Parameters'!L40</f>
        <v>0</v>
      </c>
    </row>
    <row r="89" spans="1:23" x14ac:dyDescent="0.2">
      <c r="A89" s="9" t="str">
        <f>'System Parameters'!L27</f>
        <v>"sensing"</v>
      </c>
      <c r="B89" s="9">
        <f>SUMPRODUCT(B56:B76,$U56:$U76)</f>
        <v>127.93920000000003</v>
      </c>
      <c r="C89" s="9" t="str">
        <f>'System Parameters'!N27</f>
        <v>mW</v>
      </c>
      <c r="D89" s="9">
        <f t="shared" ref="D89:O89" si="36">SUMPRODUCT(D56:D76,$U56:$U76)</f>
        <v>125.66220000000001</v>
      </c>
      <c r="E89" s="9">
        <f t="shared" si="36"/>
        <v>125.7612</v>
      </c>
      <c r="F89" s="9">
        <f t="shared" si="36"/>
        <v>127.93820000000002</v>
      </c>
      <c r="G89" s="9">
        <f t="shared" si="36"/>
        <v>127.73920000000001</v>
      </c>
      <c r="H89" s="9">
        <f t="shared" si="36"/>
        <v>126.1892</v>
      </c>
      <c r="I89" s="9">
        <f t="shared" si="36"/>
        <v>127.9376</v>
      </c>
      <c r="J89" s="9">
        <f t="shared" si="36"/>
        <v>127.93920000000003</v>
      </c>
      <c r="K89" s="9">
        <f t="shared" si="36"/>
        <v>127.93920000000003</v>
      </c>
      <c r="L89" s="9">
        <f t="shared" si="36"/>
        <v>127.93620000000001</v>
      </c>
      <c r="M89" s="9">
        <f t="shared" si="36"/>
        <v>123.71388000000002</v>
      </c>
      <c r="N89" s="9">
        <f t="shared" si="36"/>
        <v>126.07120000000002</v>
      </c>
      <c r="O89" s="9">
        <f t="shared" si="36"/>
        <v>127.64920000000002</v>
      </c>
      <c r="R89" s="9">
        <f>'System Parameters'!Q28</f>
        <v>0</v>
      </c>
      <c r="S89" s="9">
        <f>'System Parameters'!I41</f>
        <v>0</v>
      </c>
      <c r="T89" s="9">
        <f>'System Parameters'!J41</f>
        <v>0</v>
      </c>
      <c r="U89" s="9">
        <f>'System Parameters'!K41</f>
        <v>0</v>
      </c>
      <c r="V89" s="9">
        <f>'System Parameters'!L41</f>
        <v>0</v>
      </c>
    </row>
    <row r="90" spans="1:23" x14ac:dyDescent="0.2">
      <c r="A90" s="9" t="str">
        <f>'System Parameters'!L28</f>
        <v>"interactive"</v>
      </c>
      <c r="B90" s="9">
        <f>SUMPRODUCT(B56:B76, $V56:$V76)</f>
        <v>171.28920000000002</v>
      </c>
      <c r="C90" s="9" t="str">
        <f>'System Parameters'!N28</f>
        <v>mW</v>
      </c>
      <c r="D90" s="9">
        <f t="shared" ref="D90:O90" si="37">SUMPRODUCT(D56:D76, $V56:$V76)</f>
        <v>168.25320000000002</v>
      </c>
      <c r="E90" s="9">
        <f t="shared" si="37"/>
        <v>168.67560000000003</v>
      </c>
      <c r="F90" s="9">
        <f t="shared" si="37"/>
        <v>171.28920000000002</v>
      </c>
      <c r="G90" s="9">
        <f t="shared" si="37"/>
        <v>171.08920000000001</v>
      </c>
      <c r="H90" s="9">
        <f t="shared" si="37"/>
        <v>166.91420000000002</v>
      </c>
      <c r="I90" s="9">
        <f t="shared" si="37"/>
        <v>171.28820000000002</v>
      </c>
      <c r="J90" s="9">
        <f t="shared" si="37"/>
        <v>171.28920000000002</v>
      </c>
      <c r="K90" s="9">
        <f t="shared" si="37"/>
        <v>170.76920000000004</v>
      </c>
      <c r="L90" s="9">
        <f t="shared" si="37"/>
        <v>171.28920000000002</v>
      </c>
      <c r="M90" s="9">
        <f t="shared" si="37"/>
        <v>167.06388000000001</v>
      </c>
      <c r="N90" s="9">
        <f t="shared" si="37"/>
        <v>169.42120000000003</v>
      </c>
      <c r="O90" s="9">
        <f t="shared" si="37"/>
        <v>170.99920000000003</v>
      </c>
      <c r="R90" s="9">
        <f>'System Parameters'!Q29</f>
        <v>0</v>
      </c>
      <c r="S90" s="9">
        <f>'System Parameters'!I42</f>
        <v>0</v>
      </c>
      <c r="T90" s="9">
        <f>'System Parameters'!J42</f>
        <v>0</v>
      </c>
      <c r="U90" s="9">
        <f>'System Parameters'!K42</f>
        <v>0</v>
      </c>
      <c r="V90" s="9">
        <f>'System Parameters'!L42</f>
        <v>0</v>
      </c>
    </row>
    <row r="91" spans="1:23" x14ac:dyDescent="0.2">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x14ac:dyDescent="0.2">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x14ac:dyDescent="0.2">
      <c r="A93" s="9">
        <f>'System Parameters'!L31</f>
        <v>0</v>
      </c>
      <c r="B93" s="9">
        <f>B80*B81*B82</f>
        <v>1933.25</v>
      </c>
      <c r="C93" s="9" t="str">
        <f>'System Parameters'!N31</f>
        <v>mW*h</v>
      </c>
      <c r="D93" s="9">
        <f t="shared" ref="D93:O93" si="38">$B93</f>
        <v>1933.25</v>
      </c>
      <c r="E93" s="9">
        <f t="shared" si="38"/>
        <v>1933.25</v>
      </c>
      <c r="F93" s="9">
        <f t="shared" si="38"/>
        <v>1933.25</v>
      </c>
      <c r="G93" s="9">
        <f t="shared" si="38"/>
        <v>1933.25</v>
      </c>
      <c r="H93" s="9">
        <f t="shared" si="38"/>
        <v>1933.25</v>
      </c>
      <c r="I93" s="9">
        <f t="shared" si="38"/>
        <v>1933.25</v>
      </c>
      <c r="J93" s="9">
        <f t="shared" si="38"/>
        <v>1933.25</v>
      </c>
      <c r="K93" s="9">
        <f t="shared" si="38"/>
        <v>1933.25</v>
      </c>
      <c r="L93" s="9">
        <f t="shared" si="38"/>
        <v>1933.25</v>
      </c>
      <c r="M93" s="9">
        <f t="shared" si="38"/>
        <v>1933.25</v>
      </c>
      <c r="N93" s="9">
        <f t="shared" si="38"/>
        <v>1933.25</v>
      </c>
      <c r="O93" s="9">
        <f t="shared" si="38"/>
        <v>1933.25</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x14ac:dyDescent="0.2">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x14ac:dyDescent="0.2">
      <c r="A95" s="9" t="str">
        <f>'System Parameters'!L33</f>
        <v>Days of Use</v>
      </c>
      <c r="B95" s="9">
        <f>B93/($T78*B88+$U78*B89+$V78*B90)</f>
        <v>1.7392511445365604</v>
      </c>
      <c r="C95" s="9" t="str">
        <f>'System Parameters'!N33</f>
        <v>days</v>
      </c>
      <c r="D95" s="9">
        <f t="shared" ref="D95:O95" si="39">D93/($T78*D88+$U78*D89+$V78*D90)</f>
        <v>1.7706874361380154</v>
      </c>
      <c r="E95" s="9">
        <f t="shared" si="39"/>
        <v>1.768357069366979</v>
      </c>
      <c r="F95" s="9">
        <f t="shared" si="39"/>
        <v>1.739385720851107</v>
      </c>
      <c r="G95" s="9">
        <f t="shared" si="39"/>
        <v>1.7417583051216388</v>
      </c>
      <c r="H95" s="9">
        <f t="shared" si="39"/>
        <v>1.7699028354699422</v>
      </c>
      <c r="I95" s="9">
        <f t="shared" si="39"/>
        <v>1.7392692954756055</v>
      </c>
      <c r="J95" s="9">
        <f t="shared" si="39"/>
        <v>1.7392586552240101</v>
      </c>
      <c r="K95" s="9">
        <f t="shared" si="39"/>
        <v>1.7408799771202486</v>
      </c>
      <c r="L95" s="9">
        <f t="shared" si="39"/>
        <v>1.7393544221753492</v>
      </c>
      <c r="M95" s="9">
        <f t="shared" si="39"/>
        <v>1.7938015866995036</v>
      </c>
      <c r="N95" s="9">
        <f t="shared" si="39"/>
        <v>1.7629529738164664</v>
      </c>
      <c r="O95" s="9">
        <f t="shared" si="39"/>
        <v>1.7428888871258903</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x14ac:dyDescent="0.2">
      <c r="A96" s="9" t="str">
        <f>'System Parameters'!L34</f>
        <v>Hours of Use</v>
      </c>
      <c r="B96" s="9">
        <f>B95*24</f>
        <v>41.742027468877453</v>
      </c>
      <c r="C96" s="9" t="str">
        <f>'System Parameters'!N34</f>
        <v>hours</v>
      </c>
      <c r="D96" s="9">
        <f t="shared" ref="D96:O96" si="40">D95*24</f>
        <v>42.496498467312371</v>
      </c>
      <c r="E96" s="9">
        <f t="shared" si="40"/>
        <v>42.440569664807498</v>
      </c>
      <c r="F96" s="9">
        <f t="shared" si="40"/>
        <v>41.745257300426566</v>
      </c>
      <c r="G96" s="9">
        <f t="shared" si="40"/>
        <v>41.802199322919328</v>
      </c>
      <c r="H96" s="9">
        <f t="shared" si="40"/>
        <v>42.477668051278613</v>
      </c>
      <c r="I96" s="9">
        <f t="shared" si="40"/>
        <v>41.742463091414535</v>
      </c>
      <c r="J96" s="9">
        <f t="shared" si="40"/>
        <v>41.742207725376247</v>
      </c>
      <c r="K96" s="9">
        <f t="shared" si="40"/>
        <v>41.781119450885967</v>
      </c>
      <c r="L96" s="9">
        <f t="shared" si="40"/>
        <v>41.744506132208379</v>
      </c>
      <c r="M96" s="9">
        <f t="shared" si="40"/>
        <v>43.051238080788089</v>
      </c>
      <c r="N96" s="9">
        <f t="shared" si="40"/>
        <v>42.310871371595198</v>
      </c>
      <c r="O96" s="9">
        <f t="shared" si="40"/>
        <v>41.829333291021371</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x14ac:dyDescent="0.2">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x14ac:dyDescent="0.2">
      <c r="A98" s="9" t="s">
        <v>40</v>
      </c>
      <c r="B98" s="9">
        <f>'System Parameters'!K37</f>
        <v>0</v>
      </c>
      <c r="C98" s="9">
        <f>'System Parameters'!L37</f>
        <v>0</v>
      </c>
      <c r="D98" s="22">
        <f t="shared" ref="D98:O98" si="41">D96/$B96-1</f>
        <v>1.8074613146125795E-2</v>
      </c>
      <c r="E98" s="22">
        <f t="shared" si="41"/>
        <v>1.6734745250476246E-2</v>
      </c>
      <c r="F98" s="22">
        <f t="shared" si="41"/>
        <v>7.7376010341634327E-5</v>
      </c>
      <c r="G98" s="22">
        <f t="shared" si="41"/>
        <v>1.4415172834318923E-3</v>
      </c>
      <c r="H98" s="22">
        <f t="shared" si="41"/>
        <v>1.7623499072958237E-2</v>
      </c>
      <c r="I98" s="22">
        <f t="shared" si="41"/>
        <v>1.0436065603469658E-5</v>
      </c>
      <c r="J98" s="22">
        <f t="shared" si="41"/>
        <v>4.318345555365255E-6</v>
      </c>
      <c r="K98" s="22">
        <f t="shared" si="41"/>
        <v>9.3651373397385385E-4</v>
      </c>
      <c r="L98" s="22">
        <f t="shared" si="41"/>
        <v>5.9380520813778759E-5</v>
      </c>
      <c r="M98" s="22">
        <f t="shared" si="41"/>
        <v>3.1364327305059003E-2</v>
      </c>
      <c r="N98" s="22">
        <f t="shared" si="41"/>
        <v>1.3627605969591894E-2</v>
      </c>
      <c r="O98" s="22">
        <f t="shared" si="41"/>
        <v>2.0915568178621058E-3</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x14ac:dyDescent="0.2">
      <c r="A99" s="9" t="s">
        <v>41</v>
      </c>
      <c r="B99" s="9">
        <f>'System Parameters'!K38</f>
        <v>0</v>
      </c>
      <c r="C99" s="9">
        <f>'System Parameters'!L38</f>
        <v>0</v>
      </c>
      <c r="D99" s="9" t="s">
        <v>42</v>
      </c>
      <c r="E99" s="9" t="s">
        <v>43</v>
      </c>
      <c r="F99" s="9" t="s">
        <v>44</v>
      </c>
      <c r="G99" s="9" t="s">
        <v>45</v>
      </c>
      <c r="H99" s="9" t="s">
        <v>46</v>
      </c>
      <c r="I99" s="9" t="s">
        <v>47</v>
      </c>
      <c r="J99" s="9" t="s">
        <v>48</v>
      </c>
      <c r="K99" s="9" t="s">
        <v>49</v>
      </c>
      <c r="L99" s="9" t="s">
        <v>50</v>
      </c>
      <c r="M99" s="9" t="s">
        <v>51</v>
      </c>
      <c r="N99" s="9" t="s">
        <v>52</v>
      </c>
      <c r="O99" s="9" t="s">
        <v>53</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x14ac:dyDescent="0.2">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x14ac:dyDescent="0.2">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x14ac:dyDescent="0.2">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x14ac:dyDescent="0.2">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x14ac:dyDescent="0.2">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x14ac:dyDescent="0.2">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x14ac:dyDescent="0.2">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x14ac:dyDescent="0.2">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x14ac:dyDescent="0.2">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x14ac:dyDescent="0.2">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x14ac:dyDescent="0.2">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x14ac:dyDescent="0.2">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x14ac:dyDescent="0.2">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x14ac:dyDescent="0.2">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x14ac:dyDescent="0.2">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x14ac:dyDescent="0.2">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x14ac:dyDescent="0.2">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x14ac:dyDescent="0.2">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x14ac:dyDescent="0.2">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Haoran Zeng</cp:lastModifiedBy>
  <dcterms:modified xsi:type="dcterms:W3CDTF">2024-02-06T20:09:47Z</dcterms:modified>
</cp:coreProperties>
</file>