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sjtu.edu.cn\桌面\UMJI\umji-2021FA\VP241\lab2\"/>
    </mc:Choice>
  </mc:AlternateContent>
  <xr:revisionPtr revIDLastSave="0" documentId="13_ncr:1_{C9CB8377-D0D1-468F-BF71-2D5F6FF38F89}" xr6:coauthVersionLast="47" xr6:coauthVersionMax="47" xr10:uidLastSave="{00000000-0000-0000-0000-000000000000}"/>
  <bookViews>
    <workbookView xWindow="1428" yWindow="2028" windowWidth="7080" windowHeight="8964" xr2:uid="{D9FCEA17-1663-4FA8-9C00-1C513EC2EA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7" i="1" l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3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0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77" i="1"/>
  <c r="D64" i="1"/>
  <c r="D65" i="1"/>
  <c r="D66" i="1"/>
  <c r="D67" i="1"/>
  <c r="D68" i="1"/>
  <c r="D69" i="1"/>
  <c r="D70" i="1"/>
  <c r="D71" i="1"/>
  <c r="D72" i="1"/>
  <c r="D73" i="1"/>
  <c r="D63" i="1"/>
  <c r="C64" i="1"/>
  <c r="C65" i="1"/>
  <c r="C66" i="1"/>
  <c r="C67" i="1"/>
  <c r="C68" i="1"/>
  <c r="C69" i="1"/>
  <c r="C70" i="1"/>
  <c r="C71" i="1"/>
  <c r="C72" i="1"/>
  <c r="C73" i="1"/>
  <c r="C6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4" i="1"/>
  <c r="E22" i="1"/>
  <c r="E23" i="1"/>
  <c r="E24" i="1"/>
  <c r="E25" i="1"/>
  <c r="E26" i="1"/>
  <c r="E27" i="1"/>
  <c r="E28" i="1"/>
  <c r="E29" i="1"/>
  <c r="E30" i="1"/>
  <c r="E21" i="1"/>
  <c r="D21" i="1"/>
  <c r="D22" i="1"/>
  <c r="D23" i="1"/>
  <c r="D24" i="1"/>
  <c r="D25" i="1"/>
  <c r="D26" i="1"/>
  <c r="D27" i="1"/>
  <c r="D28" i="1"/>
  <c r="D29" i="1"/>
  <c r="D30" i="1"/>
  <c r="D20" i="1"/>
  <c r="B21" i="1"/>
  <c r="B22" i="1"/>
  <c r="B23" i="1"/>
  <c r="B24" i="1"/>
  <c r="B25" i="1"/>
  <c r="B26" i="1"/>
  <c r="B27" i="1"/>
  <c r="B28" i="1"/>
  <c r="B29" i="1"/>
  <c r="B30" i="1"/>
  <c r="B20" i="1"/>
  <c r="E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<sst xmlns="http://schemas.openxmlformats.org/spreadsheetml/2006/main" count="30" uniqueCount="19">
  <si>
    <t>Im</t>
    <phoneticPr fontId="1" type="noConversion"/>
  </si>
  <si>
    <t>U</t>
    <phoneticPr fontId="1" type="noConversion"/>
  </si>
  <si>
    <t>B</t>
    <phoneticPr fontId="1" type="noConversion"/>
  </si>
  <si>
    <t>table4</t>
    <phoneticPr fontId="1" type="noConversion"/>
  </si>
  <si>
    <t>x</t>
    <phoneticPr fontId="1" type="noConversion"/>
  </si>
  <si>
    <t>v</t>
    <phoneticPr fontId="1" type="noConversion"/>
  </si>
  <si>
    <t>v1</t>
    <phoneticPr fontId="1" type="noConversion"/>
  </si>
  <si>
    <t>v2</t>
    <phoneticPr fontId="1" type="noConversion"/>
  </si>
  <si>
    <t>table5</t>
    <phoneticPr fontId="1" type="noConversion"/>
  </si>
  <si>
    <t>uIm</t>
    <phoneticPr fontId="1" type="noConversion"/>
  </si>
  <si>
    <t>uU</t>
    <phoneticPr fontId="1" type="noConversion"/>
  </si>
  <si>
    <t>table6</t>
    <phoneticPr fontId="1" type="noConversion"/>
  </si>
  <si>
    <t>un</t>
    <phoneticPr fontId="1" type="noConversion"/>
  </si>
  <si>
    <t>uBx</t>
    <phoneticPr fontId="1" type="noConversion"/>
  </si>
  <si>
    <t>这里uncertainty并没有算完</t>
    <phoneticPr fontId="1" type="noConversion"/>
  </si>
  <si>
    <t>theo &amp; meas</t>
    <phoneticPr fontId="1" type="noConversion"/>
  </si>
  <si>
    <t>theo 100mA</t>
    <phoneticPr fontId="1" type="noConversion"/>
  </si>
  <si>
    <t>theo 250mA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</si>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</sst>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2AAD-0CB2-4A9C-9BFC-8D885C5727D9}">
  <dimension ref="A1:G150"/>
  <sheetViews>
    <sheetView tabSelected="1" topLeftCell="A137" workbookViewId="0">
      <selection activeCell="C145" sqref="C145"/>
    </sheetView>
  </sheetViews>
  <sheetFormatPr defaultRowHeight="13.8"/>
  <cols>
    <col min="1" max="1" width="19.5546875" customWidth="1"/>
    <col min="2" max="2" width="19.44140625" customWidth="1"/>
    <col min="3" max="3" width="17.109375" customWidth="1"/>
    <col min="4" max="4" width="26.5546875" customWidth="1"/>
    <col min="5" max="5" width="30.21875" customWidth="1"/>
    <col min="6" max="6" width="1.77734375" customWidth="1"/>
    <col min="7" max="7" width="23" customWidth="1"/>
  </cols>
  <sheetData>
    <row r="1" spans="1:6">
      <c r="A1">
        <v>2.8</v>
      </c>
      <c r="B1">
        <v>1.4004000000000001</v>
      </c>
      <c r="C1">
        <v>1.4656</v>
      </c>
      <c r="D1">
        <f>(C1-B1)/(0.00359*A1)</f>
        <v>6.4862713887783459</v>
      </c>
      <c r="E1">
        <f>SQRT(E4+((B1*0.005+0.0006)/(0.00359*A1))^2+((C1-B1)*A1*0.005/((0.00359*A1^2)*(B1*0.005+0.0006)))^2+((C1-B1)*0.00007/(0.00359^2*A1)*(0.00007))^2)</f>
        <v>4.3326748342769035</v>
      </c>
      <c r="F1" t="s">
        <v>14</v>
      </c>
    </row>
    <row r="2" spans="1:6">
      <c r="A2">
        <v>3.2</v>
      </c>
      <c r="B2">
        <v>1.6002000000000001</v>
      </c>
      <c r="C2">
        <v>1.6759999999999999</v>
      </c>
      <c r="D2">
        <f t="shared" ref="D2:D18" si="0">(C2-B2)/(0.00359*A2)</f>
        <v>6.5981894150417713</v>
      </c>
      <c r="E2">
        <f>((C1*0.0005+0.0006)/(0.00359*A1))^2</f>
        <v>1.758024844624111E-2</v>
      </c>
    </row>
    <row r="3" spans="1:6">
      <c r="A3">
        <v>3.6</v>
      </c>
      <c r="B3">
        <v>1.8022</v>
      </c>
      <c r="C3">
        <v>1.8905000000000001</v>
      </c>
      <c r="D3">
        <f t="shared" si="0"/>
        <v>6.8322500773754289</v>
      </c>
    </row>
    <row r="4" spans="1:6">
      <c r="A4">
        <v>4</v>
      </c>
      <c r="B4">
        <v>2.0019999999999998</v>
      </c>
      <c r="C4">
        <v>2.097</v>
      </c>
      <c r="D4">
        <f t="shared" si="0"/>
        <v>6.6155988857938857</v>
      </c>
    </row>
    <row r="5" spans="1:6">
      <c r="A5">
        <v>4.4000000000000004</v>
      </c>
      <c r="B5">
        <v>2.2010000000000001</v>
      </c>
      <c r="C5">
        <v>2.3079999999999998</v>
      </c>
      <c r="D5">
        <f t="shared" si="0"/>
        <v>6.7738668017219394</v>
      </c>
    </row>
    <row r="6" spans="1:6">
      <c r="A6">
        <v>4.8</v>
      </c>
      <c r="B6">
        <v>2.4049999999999998</v>
      </c>
      <c r="C6">
        <v>2.5179999999999998</v>
      </c>
      <c r="D6">
        <f t="shared" si="0"/>
        <v>6.5575673166202417</v>
      </c>
    </row>
    <row r="7" spans="1:6">
      <c r="A7">
        <v>5.2</v>
      </c>
      <c r="B7">
        <v>2.6019999999999999</v>
      </c>
      <c r="C7">
        <v>2.7229999999999999</v>
      </c>
      <c r="D7">
        <f t="shared" si="0"/>
        <v>6.4816798800085706</v>
      </c>
    </row>
    <row r="8" spans="1:6">
      <c r="A8">
        <v>5.6</v>
      </c>
      <c r="B8">
        <v>2.8</v>
      </c>
      <c r="C8">
        <v>2.9329999999999998</v>
      </c>
      <c r="D8">
        <f t="shared" si="0"/>
        <v>6.6155988857938732</v>
      </c>
    </row>
    <row r="9" spans="1:6">
      <c r="A9">
        <v>6</v>
      </c>
      <c r="B9">
        <v>2.9990000000000001</v>
      </c>
      <c r="C9">
        <v>3.1360000000000001</v>
      </c>
      <c r="D9">
        <f t="shared" si="0"/>
        <v>6.3602599814298983</v>
      </c>
    </row>
    <row r="10" spans="1:6">
      <c r="A10">
        <v>6.4</v>
      </c>
      <c r="B10">
        <v>3.198</v>
      </c>
      <c r="C10">
        <v>3.343</v>
      </c>
      <c r="D10">
        <f t="shared" si="0"/>
        <v>6.3109331476323129</v>
      </c>
    </row>
    <row r="11" spans="1:6">
      <c r="A11">
        <v>6.8</v>
      </c>
      <c r="B11">
        <v>3.3940000000000001</v>
      </c>
      <c r="C11">
        <v>3.5449999999999999</v>
      </c>
      <c r="D11">
        <f t="shared" si="0"/>
        <v>6.185482549565779</v>
      </c>
    </row>
    <row r="12" spans="1:6">
      <c r="A12">
        <v>7.2</v>
      </c>
      <c r="B12">
        <v>3.5920000000000001</v>
      </c>
      <c r="C12">
        <v>3.7480000000000002</v>
      </c>
      <c r="D12">
        <f t="shared" si="0"/>
        <v>6.0352831940575724</v>
      </c>
    </row>
    <row r="13" spans="1:6">
      <c r="A13">
        <v>7.6</v>
      </c>
      <c r="B13">
        <v>3.7879999999999998</v>
      </c>
      <c r="C13">
        <v>3.952</v>
      </c>
      <c r="D13">
        <f t="shared" si="0"/>
        <v>6.0108488491423602</v>
      </c>
    </row>
    <row r="14" spans="1:6">
      <c r="A14">
        <v>8</v>
      </c>
      <c r="B14">
        <v>3.988</v>
      </c>
      <c r="C14">
        <v>4.1520000000000001</v>
      </c>
      <c r="D14">
        <f t="shared" si="0"/>
        <v>5.710306406685242</v>
      </c>
    </row>
    <row r="15" spans="1:6">
      <c r="A15">
        <v>8.4</v>
      </c>
      <c r="B15">
        <v>4.1829999999999998</v>
      </c>
      <c r="C15">
        <v>4.351</v>
      </c>
      <c r="D15">
        <f t="shared" si="0"/>
        <v>5.5710306406685293</v>
      </c>
    </row>
    <row r="16" spans="1:6">
      <c r="A16">
        <v>8.8000000000000096</v>
      </c>
      <c r="B16">
        <v>4.38</v>
      </c>
      <c r="C16">
        <v>4.5519999999999996</v>
      </c>
      <c r="D16">
        <f t="shared" si="0"/>
        <v>5.4444163079260415</v>
      </c>
    </row>
    <row r="17" spans="1:5">
      <c r="A17">
        <v>9.2000000000000099</v>
      </c>
      <c r="B17">
        <v>4.5730000000000004</v>
      </c>
      <c r="C17">
        <v>4.7510000000000003</v>
      </c>
      <c r="D17">
        <f t="shared" si="0"/>
        <v>5.3893665980380208</v>
      </c>
    </row>
    <row r="18" spans="1:5" ht="13.2" customHeight="1">
      <c r="A18">
        <v>10</v>
      </c>
      <c r="B18">
        <v>4.9630000000000001</v>
      </c>
      <c r="C18">
        <v>5.1429999999999998</v>
      </c>
      <c r="D18">
        <f t="shared" si="0"/>
        <v>5.0139275766016631</v>
      </c>
    </row>
    <row r="19" spans="1:5" ht="39" customHeight="1">
      <c r="A19" t="s">
        <v>0</v>
      </c>
      <c r="C19" t="s">
        <v>1</v>
      </c>
      <c r="E19" t="s">
        <v>2</v>
      </c>
    </row>
    <row r="20" spans="1:5">
      <c r="A20">
        <v>0</v>
      </c>
      <c r="B20">
        <f>A20*0.02</f>
        <v>0</v>
      </c>
      <c r="C20">
        <v>0.83</v>
      </c>
      <c r="D20">
        <f>C20*0.005+0.006</f>
        <v>1.0149999999999999E-2</v>
      </c>
    </row>
    <row r="21" spans="1:5">
      <c r="A21">
        <v>0.05</v>
      </c>
      <c r="B21">
        <f t="shared" ref="B21:B30" si="1">A21*0.02</f>
        <v>1E-3</v>
      </c>
      <c r="C21">
        <v>30.08</v>
      </c>
      <c r="D21">
        <f t="shared" ref="D21:D30" si="2">C21*0.005+0.006</f>
        <v>0.15640000000000001</v>
      </c>
      <c r="E21">
        <f>1.4366/100*A21</f>
        <v>7.1830000000000006E-4</v>
      </c>
    </row>
    <row r="22" spans="1:5">
      <c r="A22">
        <v>0.1</v>
      </c>
      <c r="B22">
        <f t="shared" si="1"/>
        <v>2E-3</v>
      </c>
      <c r="C22">
        <v>51.32</v>
      </c>
      <c r="D22">
        <f t="shared" si="2"/>
        <v>0.2626</v>
      </c>
      <c r="E22">
        <f t="shared" ref="E22:E30" si="3">1.4366/100*A22</f>
        <v>1.4366000000000001E-3</v>
      </c>
    </row>
    <row r="23" spans="1:5">
      <c r="A23">
        <v>0.15</v>
      </c>
      <c r="B23">
        <f t="shared" si="1"/>
        <v>3.0000000000000001E-3</v>
      </c>
      <c r="C23">
        <v>73.38</v>
      </c>
      <c r="D23">
        <f t="shared" si="2"/>
        <v>0.37290000000000001</v>
      </c>
      <c r="E23">
        <f t="shared" si="3"/>
        <v>2.1549E-3</v>
      </c>
    </row>
    <row r="24" spans="1:5">
      <c r="A24">
        <v>0.2</v>
      </c>
      <c r="B24">
        <f t="shared" si="1"/>
        <v>4.0000000000000001E-3</v>
      </c>
      <c r="C24">
        <v>97.71</v>
      </c>
      <c r="D24">
        <f t="shared" si="2"/>
        <v>0.49454999999999999</v>
      </c>
      <c r="E24">
        <f t="shared" si="3"/>
        <v>2.8732000000000002E-3</v>
      </c>
    </row>
    <row r="25" spans="1:5">
      <c r="A25">
        <v>0.25</v>
      </c>
      <c r="B25">
        <f t="shared" si="1"/>
        <v>5.0000000000000001E-3</v>
      </c>
      <c r="C25">
        <v>121.64</v>
      </c>
      <c r="D25">
        <f t="shared" si="2"/>
        <v>0.61419999999999997</v>
      </c>
      <c r="E25">
        <f t="shared" si="3"/>
        <v>3.5915000000000001E-3</v>
      </c>
    </row>
    <row r="26" spans="1:5">
      <c r="A26">
        <v>0.3</v>
      </c>
      <c r="B26">
        <f t="shared" si="1"/>
        <v>6.0000000000000001E-3</v>
      </c>
      <c r="C26">
        <v>143.66999999999999</v>
      </c>
      <c r="D26">
        <f t="shared" si="2"/>
        <v>0.72434999999999994</v>
      </c>
      <c r="E26">
        <f t="shared" si="3"/>
        <v>4.3097999999999999E-3</v>
      </c>
    </row>
    <row r="27" spans="1:5">
      <c r="A27">
        <v>0.35</v>
      </c>
      <c r="B27">
        <f t="shared" si="1"/>
        <v>6.9999999999999993E-3</v>
      </c>
      <c r="C27">
        <v>166.63</v>
      </c>
      <c r="D27">
        <f t="shared" si="2"/>
        <v>0.83914999999999995</v>
      </c>
      <c r="E27">
        <f t="shared" si="3"/>
        <v>5.0280999999999998E-3</v>
      </c>
    </row>
    <row r="28" spans="1:5">
      <c r="A28">
        <v>0.4</v>
      </c>
      <c r="B28">
        <f t="shared" si="1"/>
        <v>8.0000000000000002E-3</v>
      </c>
      <c r="C28">
        <v>187.79</v>
      </c>
      <c r="D28">
        <f t="shared" si="2"/>
        <v>0.94494999999999996</v>
      </c>
      <c r="E28">
        <f t="shared" si="3"/>
        <v>5.7464000000000005E-3</v>
      </c>
    </row>
    <row r="29" spans="1:5">
      <c r="A29">
        <v>0.45</v>
      </c>
      <c r="B29">
        <f t="shared" si="1"/>
        <v>9.0000000000000011E-3</v>
      </c>
      <c r="C29">
        <v>210.1</v>
      </c>
      <c r="D29">
        <f t="shared" si="2"/>
        <v>1.0565</v>
      </c>
      <c r="E29">
        <f t="shared" si="3"/>
        <v>6.4647000000000003E-3</v>
      </c>
    </row>
    <row r="30" spans="1:5">
      <c r="A30">
        <v>0.5</v>
      </c>
      <c r="B30">
        <f t="shared" si="1"/>
        <v>0.01</v>
      </c>
      <c r="C30">
        <v>231.1</v>
      </c>
      <c r="D30">
        <f t="shared" si="2"/>
        <v>1.1615</v>
      </c>
      <c r="E30">
        <f t="shared" si="3"/>
        <v>7.1830000000000001E-3</v>
      </c>
    </row>
    <row r="32" spans="1:5">
      <c r="A32" s="1" t="s">
        <v>3</v>
      </c>
      <c r="B32" s="1"/>
      <c r="C32" s="1"/>
      <c r="D32" s="1"/>
      <c r="E32" s="1"/>
    </row>
    <row r="33" spans="1:6">
      <c r="A33" t="s">
        <v>4</v>
      </c>
      <c r="B33" t="s">
        <v>5</v>
      </c>
      <c r="C33" t="s">
        <v>4</v>
      </c>
      <c r="D33" t="s">
        <v>5</v>
      </c>
      <c r="E33" t="s">
        <v>6</v>
      </c>
      <c r="F33" t="s">
        <v>7</v>
      </c>
    </row>
    <row r="34" spans="1:6">
      <c r="A34">
        <v>0</v>
      </c>
      <c r="B34">
        <v>12.2</v>
      </c>
      <c r="C34">
        <v>16</v>
      </c>
      <c r="D34">
        <v>118.14</v>
      </c>
      <c r="E34">
        <f>B34*0.005+0.006</f>
        <v>6.7000000000000004E-2</v>
      </c>
      <c r="F34">
        <f>D34*0.005+0.006</f>
        <v>0.59670000000000001</v>
      </c>
    </row>
    <row r="35" spans="1:6">
      <c r="A35">
        <v>0.5</v>
      </c>
      <c r="B35">
        <v>15.27</v>
      </c>
      <c r="C35">
        <v>17</v>
      </c>
      <c r="D35">
        <v>118.12</v>
      </c>
      <c r="E35">
        <f t="shared" ref="E35:E59" si="4">B35*0.005+0.006</f>
        <v>8.2350000000000007E-2</v>
      </c>
      <c r="F35">
        <f t="shared" ref="F35:F59" si="5">D35*0.005+0.006</f>
        <v>0.59660000000000002</v>
      </c>
    </row>
    <row r="36" spans="1:6">
      <c r="A36">
        <v>1</v>
      </c>
      <c r="B36">
        <v>20.64</v>
      </c>
      <c r="C36">
        <v>18</v>
      </c>
      <c r="D36">
        <v>118.04</v>
      </c>
      <c r="E36">
        <f t="shared" si="4"/>
        <v>0.10920000000000001</v>
      </c>
      <c r="F36">
        <f t="shared" si="5"/>
        <v>0.59620000000000006</v>
      </c>
    </row>
    <row r="37" spans="1:6">
      <c r="A37">
        <v>1.5</v>
      </c>
      <c r="B37">
        <v>27.95</v>
      </c>
      <c r="C37">
        <v>19</v>
      </c>
      <c r="D37">
        <v>117.93</v>
      </c>
      <c r="E37">
        <f t="shared" si="4"/>
        <v>0.14575000000000002</v>
      </c>
      <c r="F37">
        <f t="shared" si="5"/>
        <v>0.59565000000000001</v>
      </c>
    </row>
    <row r="38" spans="1:6">
      <c r="A38">
        <v>2</v>
      </c>
      <c r="B38">
        <v>39.47</v>
      </c>
      <c r="C38">
        <v>20</v>
      </c>
      <c r="D38">
        <v>117.87</v>
      </c>
      <c r="E38">
        <f t="shared" si="4"/>
        <v>0.20335</v>
      </c>
      <c r="F38">
        <f t="shared" si="5"/>
        <v>0.59535000000000005</v>
      </c>
    </row>
    <row r="39" spans="1:6">
      <c r="A39">
        <v>2.5</v>
      </c>
      <c r="B39">
        <v>54.53</v>
      </c>
      <c r="C39">
        <v>21</v>
      </c>
      <c r="D39">
        <v>117.48</v>
      </c>
      <c r="E39">
        <f t="shared" si="4"/>
        <v>0.27865000000000001</v>
      </c>
      <c r="F39">
        <f t="shared" si="5"/>
        <v>0.59340000000000004</v>
      </c>
    </row>
    <row r="40" spans="1:6">
      <c r="A40">
        <v>3</v>
      </c>
      <c r="B40">
        <v>71.2</v>
      </c>
      <c r="C40">
        <v>22</v>
      </c>
      <c r="D40">
        <v>117.27</v>
      </c>
      <c r="E40">
        <f t="shared" si="4"/>
        <v>0.36200000000000004</v>
      </c>
      <c r="F40">
        <f t="shared" si="5"/>
        <v>0.59235000000000004</v>
      </c>
    </row>
    <row r="41" spans="1:6">
      <c r="A41">
        <v>3.5</v>
      </c>
      <c r="B41">
        <v>86.03</v>
      </c>
      <c r="C41">
        <v>23</v>
      </c>
      <c r="D41">
        <v>116.52</v>
      </c>
      <c r="E41">
        <f t="shared" si="4"/>
        <v>0.43615000000000004</v>
      </c>
      <c r="F41">
        <f t="shared" si="5"/>
        <v>0.58860000000000001</v>
      </c>
    </row>
    <row r="42" spans="1:6">
      <c r="A42">
        <v>4</v>
      </c>
      <c r="B42">
        <v>96.45</v>
      </c>
      <c r="C42">
        <v>24</v>
      </c>
      <c r="D42">
        <v>115.35</v>
      </c>
      <c r="E42">
        <f t="shared" si="4"/>
        <v>0.48825000000000002</v>
      </c>
      <c r="F42">
        <f t="shared" si="5"/>
        <v>0.58274999999999999</v>
      </c>
    </row>
    <row r="43" spans="1:6">
      <c r="A43">
        <v>4.5</v>
      </c>
      <c r="B43">
        <v>103.35</v>
      </c>
      <c r="C43">
        <v>25</v>
      </c>
      <c r="D43">
        <v>113.25</v>
      </c>
      <c r="E43">
        <f t="shared" si="4"/>
        <v>0.52274999999999994</v>
      </c>
      <c r="F43">
        <f t="shared" si="5"/>
        <v>0.57225000000000004</v>
      </c>
    </row>
    <row r="44" spans="1:6">
      <c r="A44">
        <v>5</v>
      </c>
      <c r="B44">
        <v>107.76</v>
      </c>
      <c r="C44">
        <v>26</v>
      </c>
      <c r="D44">
        <v>109.47</v>
      </c>
      <c r="E44">
        <f t="shared" si="4"/>
        <v>0.54480000000000006</v>
      </c>
      <c r="F44">
        <f t="shared" si="5"/>
        <v>0.55335000000000001</v>
      </c>
    </row>
    <row r="45" spans="1:6">
      <c r="A45">
        <v>5.5</v>
      </c>
      <c r="B45">
        <v>110.62</v>
      </c>
      <c r="C45">
        <v>27</v>
      </c>
      <c r="D45">
        <v>101.05</v>
      </c>
      <c r="E45">
        <f t="shared" si="4"/>
        <v>0.55910000000000004</v>
      </c>
      <c r="F45">
        <f t="shared" si="5"/>
        <v>0.51124999999999998</v>
      </c>
    </row>
    <row r="46" spans="1:6">
      <c r="A46">
        <v>6</v>
      </c>
      <c r="B46">
        <v>112.67</v>
      </c>
      <c r="C46">
        <v>27.2</v>
      </c>
      <c r="D46">
        <v>98.4</v>
      </c>
      <c r="E46">
        <f t="shared" si="4"/>
        <v>0.56935000000000002</v>
      </c>
      <c r="F46">
        <f t="shared" si="5"/>
        <v>0.49800000000000005</v>
      </c>
    </row>
    <row r="47" spans="1:6">
      <c r="A47">
        <v>6.5</v>
      </c>
      <c r="B47">
        <v>113.9</v>
      </c>
      <c r="C47">
        <v>27.6</v>
      </c>
      <c r="D47">
        <v>91.27</v>
      </c>
      <c r="E47">
        <f t="shared" si="4"/>
        <v>0.57550000000000001</v>
      </c>
      <c r="F47">
        <f t="shared" si="5"/>
        <v>0.46234999999999998</v>
      </c>
    </row>
    <row r="48" spans="1:6">
      <c r="A48">
        <v>7</v>
      </c>
      <c r="B48">
        <v>114.9</v>
      </c>
      <c r="C48">
        <v>27.8</v>
      </c>
      <c r="D48">
        <v>87.47</v>
      </c>
      <c r="E48">
        <f t="shared" si="4"/>
        <v>0.58050000000000002</v>
      </c>
      <c r="F48">
        <f t="shared" si="5"/>
        <v>0.44335000000000002</v>
      </c>
    </row>
    <row r="49" spans="1:6">
      <c r="A49">
        <v>7.5</v>
      </c>
      <c r="B49">
        <v>115.56</v>
      </c>
      <c r="C49">
        <v>28</v>
      </c>
      <c r="D49">
        <v>82.41</v>
      </c>
      <c r="E49">
        <f t="shared" si="4"/>
        <v>0.58379999999999999</v>
      </c>
      <c r="F49">
        <f t="shared" si="5"/>
        <v>0.41804999999999998</v>
      </c>
    </row>
    <row r="50" spans="1:6">
      <c r="A50">
        <v>8</v>
      </c>
      <c r="B50">
        <v>116.18</v>
      </c>
      <c r="C50">
        <v>28.2</v>
      </c>
      <c r="D50">
        <v>75.95</v>
      </c>
      <c r="E50">
        <f t="shared" si="4"/>
        <v>0.58690000000000009</v>
      </c>
      <c r="F50">
        <f t="shared" si="5"/>
        <v>0.38575000000000004</v>
      </c>
    </row>
    <row r="51" spans="1:6">
      <c r="A51">
        <v>8.5</v>
      </c>
      <c r="B51">
        <v>116.71</v>
      </c>
      <c r="C51">
        <v>28.4</v>
      </c>
      <c r="D51">
        <v>69.489999999999995</v>
      </c>
      <c r="E51">
        <f t="shared" si="4"/>
        <v>0.58955000000000002</v>
      </c>
      <c r="F51">
        <f t="shared" si="5"/>
        <v>0.35344999999999999</v>
      </c>
    </row>
    <row r="52" spans="1:6">
      <c r="A52">
        <v>9</v>
      </c>
      <c r="B52">
        <v>117.2</v>
      </c>
      <c r="C52">
        <v>28.6</v>
      </c>
      <c r="D52">
        <v>62.78</v>
      </c>
      <c r="E52">
        <f t="shared" si="4"/>
        <v>0.59200000000000008</v>
      </c>
      <c r="F52">
        <f t="shared" si="5"/>
        <v>0.31990000000000002</v>
      </c>
    </row>
    <row r="53" spans="1:6">
      <c r="A53">
        <v>9.5</v>
      </c>
      <c r="B53">
        <v>117.28</v>
      </c>
      <c r="C53">
        <v>28.8</v>
      </c>
      <c r="D53">
        <v>56.25</v>
      </c>
      <c r="E53">
        <f t="shared" si="4"/>
        <v>0.59240000000000004</v>
      </c>
      <c r="F53">
        <f t="shared" si="5"/>
        <v>0.28725000000000001</v>
      </c>
    </row>
    <row r="54" spans="1:6">
      <c r="A54">
        <v>10</v>
      </c>
      <c r="B54">
        <v>117.67</v>
      </c>
      <c r="C54">
        <v>29</v>
      </c>
      <c r="D54">
        <v>49.6</v>
      </c>
      <c r="E54">
        <f t="shared" si="4"/>
        <v>0.59435000000000004</v>
      </c>
      <c r="F54">
        <f t="shared" si="5"/>
        <v>0.254</v>
      </c>
    </row>
    <row r="55" spans="1:6">
      <c r="A55">
        <v>11</v>
      </c>
      <c r="B55">
        <v>117.87</v>
      </c>
      <c r="C55">
        <v>29.2</v>
      </c>
      <c r="D55">
        <v>43.65</v>
      </c>
      <c r="E55">
        <f t="shared" si="4"/>
        <v>0.59535000000000005</v>
      </c>
      <c r="F55">
        <f t="shared" si="5"/>
        <v>0.22425</v>
      </c>
    </row>
    <row r="56" spans="1:6">
      <c r="A56">
        <v>12</v>
      </c>
      <c r="B56">
        <v>118.02</v>
      </c>
      <c r="C56">
        <v>29.4</v>
      </c>
      <c r="D56">
        <v>37.75</v>
      </c>
      <c r="E56">
        <f t="shared" si="4"/>
        <v>0.59609999999999996</v>
      </c>
      <c r="F56">
        <f t="shared" si="5"/>
        <v>0.19475000000000001</v>
      </c>
    </row>
    <row r="57" spans="1:6">
      <c r="A57">
        <v>13</v>
      </c>
      <c r="B57">
        <v>118.12</v>
      </c>
      <c r="C57">
        <v>29.6</v>
      </c>
      <c r="D57">
        <v>32.68</v>
      </c>
      <c r="E57">
        <f t="shared" si="4"/>
        <v>0.59660000000000002</v>
      </c>
      <c r="F57">
        <f t="shared" si="5"/>
        <v>0.1694</v>
      </c>
    </row>
    <row r="58" spans="1:6">
      <c r="A58">
        <v>14</v>
      </c>
      <c r="B58">
        <v>118.01</v>
      </c>
      <c r="C58">
        <v>29.8</v>
      </c>
      <c r="D58">
        <v>28.52</v>
      </c>
      <c r="E58">
        <f t="shared" si="4"/>
        <v>0.59605000000000008</v>
      </c>
      <c r="F58">
        <f t="shared" si="5"/>
        <v>0.14860000000000001</v>
      </c>
    </row>
    <row r="59" spans="1:6">
      <c r="A59">
        <v>15</v>
      </c>
      <c r="B59">
        <v>118.19</v>
      </c>
      <c r="C59">
        <v>30</v>
      </c>
      <c r="D59">
        <v>25.57</v>
      </c>
      <c r="E59">
        <f t="shared" si="4"/>
        <v>0.59694999999999998</v>
      </c>
      <c r="F59">
        <f t="shared" si="5"/>
        <v>0.13385</v>
      </c>
    </row>
    <row r="61" spans="1:6" ht="39.6" customHeight="1">
      <c r="A61" s="1" t="s">
        <v>8</v>
      </c>
      <c r="B61" s="1"/>
      <c r="C61" s="1"/>
      <c r="D61" s="1"/>
      <c r="E61" s="1"/>
      <c r="F61" s="1"/>
    </row>
    <row r="62" spans="1:6">
      <c r="A62" t="s">
        <v>0</v>
      </c>
      <c r="B62" t="s">
        <v>1</v>
      </c>
      <c r="C62" t="s">
        <v>9</v>
      </c>
      <c r="D62" t="s">
        <v>10</v>
      </c>
    </row>
    <row r="63" spans="1:6">
      <c r="A63">
        <v>0</v>
      </c>
      <c r="B63">
        <v>0.83</v>
      </c>
      <c r="C63">
        <f>0.02*A63</f>
        <v>0</v>
      </c>
      <c r="D63">
        <f>0.0005*B63+0.006</f>
        <v>6.4150000000000006E-3</v>
      </c>
    </row>
    <row r="64" spans="1:6">
      <c r="A64">
        <v>0.05</v>
      </c>
      <c r="B64">
        <v>30.08</v>
      </c>
      <c r="C64">
        <f t="shared" ref="C64:C73" si="6">0.02*A64</f>
        <v>1E-3</v>
      </c>
      <c r="D64">
        <f t="shared" ref="D64:D73" si="7">0.0005*B64+0.006</f>
        <v>2.104E-2</v>
      </c>
    </row>
    <row r="65" spans="1:5">
      <c r="A65">
        <v>0.1</v>
      </c>
      <c r="B65">
        <v>51.32</v>
      </c>
      <c r="C65">
        <f t="shared" si="6"/>
        <v>2E-3</v>
      </c>
      <c r="D65">
        <f t="shared" si="7"/>
        <v>3.1660000000000001E-2</v>
      </c>
    </row>
    <row r="66" spans="1:5">
      <c r="A66">
        <v>0.15</v>
      </c>
      <c r="B66">
        <v>73.38</v>
      </c>
      <c r="C66">
        <f t="shared" si="6"/>
        <v>3.0000000000000001E-3</v>
      </c>
      <c r="D66">
        <f t="shared" si="7"/>
        <v>4.2689999999999999E-2</v>
      </c>
    </row>
    <row r="67" spans="1:5">
      <c r="A67">
        <v>0.2</v>
      </c>
      <c r="B67">
        <v>97.71</v>
      </c>
      <c r="C67">
        <f t="shared" si="6"/>
        <v>4.0000000000000001E-3</v>
      </c>
      <c r="D67">
        <f t="shared" si="7"/>
        <v>5.4854999999999994E-2</v>
      </c>
    </row>
    <row r="68" spans="1:5">
      <c r="A68">
        <v>0.25</v>
      </c>
      <c r="B68">
        <v>121.64</v>
      </c>
      <c r="C68">
        <f t="shared" si="6"/>
        <v>5.0000000000000001E-3</v>
      </c>
      <c r="D68">
        <f t="shared" si="7"/>
        <v>6.6820000000000004E-2</v>
      </c>
    </row>
    <row r="69" spans="1:5">
      <c r="A69">
        <v>0.3</v>
      </c>
      <c r="B69">
        <v>143.66999999999999</v>
      </c>
      <c r="C69">
        <f t="shared" si="6"/>
        <v>6.0000000000000001E-3</v>
      </c>
      <c r="D69">
        <f t="shared" si="7"/>
        <v>7.7835000000000001E-2</v>
      </c>
    </row>
    <row r="70" spans="1:5">
      <c r="A70">
        <v>0.35</v>
      </c>
      <c r="B70">
        <v>166.63</v>
      </c>
      <c r="C70">
        <f t="shared" si="6"/>
        <v>6.9999999999999993E-3</v>
      </c>
      <c r="D70">
        <f t="shared" si="7"/>
        <v>8.9315000000000005E-2</v>
      </c>
    </row>
    <row r="71" spans="1:5">
      <c r="A71">
        <v>0.4</v>
      </c>
      <c r="B71">
        <v>187.79</v>
      </c>
      <c r="C71">
        <f t="shared" si="6"/>
        <v>8.0000000000000002E-3</v>
      </c>
      <c r="D71">
        <f t="shared" si="7"/>
        <v>9.9894999999999998E-2</v>
      </c>
    </row>
    <row r="72" spans="1:5">
      <c r="A72">
        <v>0.45</v>
      </c>
      <c r="B72">
        <v>210.1</v>
      </c>
      <c r="C72">
        <f t="shared" si="6"/>
        <v>9.0000000000000011E-3</v>
      </c>
      <c r="D72">
        <f t="shared" si="7"/>
        <v>0.11105000000000001</v>
      </c>
    </row>
    <row r="73" spans="1:5">
      <c r="A73">
        <v>0.5</v>
      </c>
      <c r="B73">
        <v>231.1</v>
      </c>
      <c r="C73">
        <f t="shared" si="6"/>
        <v>0.01</v>
      </c>
      <c r="D73">
        <f t="shared" si="7"/>
        <v>0.12155000000000001</v>
      </c>
    </row>
    <row r="75" spans="1:5" ht="53.4" customHeight="1">
      <c r="A75" s="1" t="s">
        <v>11</v>
      </c>
      <c r="B75" s="1"/>
      <c r="C75" s="1"/>
      <c r="D75" s="1"/>
      <c r="E75" s="1"/>
    </row>
    <row r="76" spans="1:5">
      <c r="A76" t="s">
        <v>1</v>
      </c>
      <c r="B76" t="s">
        <v>12</v>
      </c>
      <c r="C76" t="s">
        <v>1</v>
      </c>
      <c r="D76" t="s">
        <v>12</v>
      </c>
    </row>
    <row r="77" spans="1:5">
      <c r="A77">
        <v>12.2</v>
      </c>
      <c r="B77">
        <f>A77*0.0005+0.006</f>
        <v>1.21E-2</v>
      </c>
      <c r="C77">
        <v>118.14</v>
      </c>
      <c r="D77">
        <f>C77*0.0005+0.006</f>
        <v>6.5070000000000003E-2</v>
      </c>
    </row>
    <row r="78" spans="1:5">
      <c r="A78">
        <v>15.27</v>
      </c>
      <c r="B78">
        <f t="shared" ref="B78:B102" si="8">A78*0.0005+0.006</f>
        <v>1.3635000000000001E-2</v>
      </c>
      <c r="C78">
        <v>118.12</v>
      </c>
      <c r="D78">
        <f t="shared" ref="D78:D102" si="9">C78*0.0005+0.006</f>
        <v>6.5060000000000007E-2</v>
      </c>
    </row>
    <row r="79" spans="1:5">
      <c r="A79">
        <v>20.64</v>
      </c>
      <c r="B79">
        <f t="shared" si="8"/>
        <v>1.6320000000000001E-2</v>
      </c>
      <c r="C79">
        <v>118.04</v>
      </c>
      <c r="D79">
        <f t="shared" si="9"/>
        <v>6.5020000000000008E-2</v>
      </c>
    </row>
    <row r="80" spans="1:5">
      <c r="A80">
        <v>27.95</v>
      </c>
      <c r="B80">
        <f t="shared" si="8"/>
        <v>1.9975E-2</v>
      </c>
      <c r="C80">
        <v>117.93</v>
      </c>
      <c r="D80">
        <f t="shared" si="9"/>
        <v>6.4965000000000009E-2</v>
      </c>
    </row>
    <row r="81" spans="1:4">
      <c r="A81">
        <v>39.47</v>
      </c>
      <c r="B81">
        <f t="shared" si="8"/>
        <v>2.5735000000000001E-2</v>
      </c>
      <c r="C81">
        <v>117.87</v>
      </c>
      <c r="D81">
        <f t="shared" si="9"/>
        <v>6.4935000000000007E-2</v>
      </c>
    </row>
    <row r="82" spans="1:4">
      <c r="A82">
        <v>54.53</v>
      </c>
      <c r="B82">
        <f t="shared" si="8"/>
        <v>3.3265000000000003E-2</v>
      </c>
      <c r="C82">
        <v>117.48</v>
      </c>
      <c r="D82">
        <f t="shared" si="9"/>
        <v>6.4740000000000006E-2</v>
      </c>
    </row>
    <row r="83" spans="1:4">
      <c r="A83">
        <v>71.2</v>
      </c>
      <c r="B83">
        <f t="shared" si="8"/>
        <v>4.1599999999999998E-2</v>
      </c>
      <c r="C83">
        <v>117.27</v>
      </c>
      <c r="D83">
        <f t="shared" si="9"/>
        <v>6.4634999999999998E-2</v>
      </c>
    </row>
    <row r="84" spans="1:4">
      <c r="A84">
        <v>86.03</v>
      </c>
      <c r="B84">
        <f t="shared" si="8"/>
        <v>4.9015000000000003E-2</v>
      </c>
      <c r="C84">
        <v>116.52</v>
      </c>
      <c r="D84">
        <f t="shared" si="9"/>
        <v>6.4259999999999998E-2</v>
      </c>
    </row>
    <row r="85" spans="1:4">
      <c r="A85">
        <v>96.45</v>
      </c>
      <c r="B85">
        <f t="shared" si="8"/>
        <v>5.4225000000000002E-2</v>
      </c>
      <c r="C85">
        <v>115.35</v>
      </c>
      <c r="D85">
        <f t="shared" si="9"/>
        <v>6.3674999999999995E-2</v>
      </c>
    </row>
    <row r="86" spans="1:4">
      <c r="A86">
        <v>103.35</v>
      </c>
      <c r="B86">
        <f t="shared" si="8"/>
        <v>5.7674999999999997E-2</v>
      </c>
      <c r="C86">
        <v>113.25</v>
      </c>
      <c r="D86">
        <f t="shared" si="9"/>
        <v>6.2625E-2</v>
      </c>
    </row>
    <row r="87" spans="1:4">
      <c r="A87">
        <v>107.76</v>
      </c>
      <c r="B87">
        <f t="shared" si="8"/>
        <v>5.9880000000000003E-2</v>
      </c>
      <c r="C87">
        <v>109.47</v>
      </c>
      <c r="D87">
        <f t="shared" si="9"/>
        <v>6.0734999999999997E-2</v>
      </c>
    </row>
    <row r="88" spans="1:4">
      <c r="A88">
        <v>110.62</v>
      </c>
      <c r="B88">
        <f t="shared" si="8"/>
        <v>6.1310000000000003E-2</v>
      </c>
      <c r="C88">
        <v>101.05</v>
      </c>
      <c r="D88">
        <f t="shared" si="9"/>
        <v>5.6524999999999999E-2</v>
      </c>
    </row>
    <row r="89" spans="1:4">
      <c r="A89">
        <v>112.67</v>
      </c>
      <c r="B89">
        <f t="shared" si="8"/>
        <v>6.2335000000000002E-2</v>
      </c>
      <c r="C89">
        <v>98.4</v>
      </c>
      <c r="D89">
        <f t="shared" si="9"/>
        <v>5.5199999999999999E-2</v>
      </c>
    </row>
    <row r="90" spans="1:4">
      <c r="A90">
        <v>113.9</v>
      </c>
      <c r="B90">
        <f t="shared" si="8"/>
        <v>6.2950000000000006E-2</v>
      </c>
      <c r="C90">
        <v>91.27</v>
      </c>
      <c r="D90">
        <f t="shared" si="9"/>
        <v>5.1635E-2</v>
      </c>
    </row>
    <row r="91" spans="1:4">
      <c r="A91">
        <v>114.9</v>
      </c>
      <c r="B91">
        <f t="shared" si="8"/>
        <v>6.3450000000000006E-2</v>
      </c>
      <c r="C91">
        <v>87.47</v>
      </c>
      <c r="D91">
        <f t="shared" si="9"/>
        <v>4.9735000000000001E-2</v>
      </c>
    </row>
    <row r="92" spans="1:4">
      <c r="A92">
        <v>115.56</v>
      </c>
      <c r="B92">
        <f t="shared" si="8"/>
        <v>6.3780000000000003E-2</v>
      </c>
      <c r="C92">
        <v>82.41</v>
      </c>
      <c r="D92">
        <f t="shared" si="9"/>
        <v>4.7204999999999997E-2</v>
      </c>
    </row>
    <row r="93" spans="1:4">
      <c r="A93">
        <v>116.18</v>
      </c>
      <c r="B93">
        <f t="shared" si="8"/>
        <v>6.4090000000000008E-2</v>
      </c>
      <c r="C93">
        <v>75.95</v>
      </c>
      <c r="D93">
        <f t="shared" si="9"/>
        <v>4.3975E-2</v>
      </c>
    </row>
    <row r="94" spans="1:4">
      <c r="A94">
        <v>116.71</v>
      </c>
      <c r="B94">
        <f t="shared" si="8"/>
        <v>6.4354999999999996E-2</v>
      </c>
      <c r="C94">
        <v>69.489999999999995</v>
      </c>
      <c r="D94">
        <f t="shared" si="9"/>
        <v>4.0744999999999996E-2</v>
      </c>
    </row>
    <row r="95" spans="1:4">
      <c r="A95">
        <v>117.2</v>
      </c>
      <c r="B95">
        <f t="shared" si="8"/>
        <v>6.4600000000000005E-2</v>
      </c>
      <c r="C95">
        <v>62.78</v>
      </c>
      <c r="D95">
        <f t="shared" si="9"/>
        <v>3.739E-2</v>
      </c>
    </row>
    <row r="96" spans="1:4">
      <c r="A96">
        <v>117.28</v>
      </c>
      <c r="B96">
        <f t="shared" si="8"/>
        <v>6.4640000000000003E-2</v>
      </c>
      <c r="C96">
        <v>56.25</v>
      </c>
      <c r="D96">
        <f t="shared" si="9"/>
        <v>3.4125000000000003E-2</v>
      </c>
    </row>
    <row r="97" spans="1:7">
      <c r="A97">
        <v>117.67</v>
      </c>
      <c r="B97">
        <f t="shared" si="8"/>
        <v>6.4835000000000004E-2</v>
      </c>
      <c r="C97">
        <v>49.6</v>
      </c>
      <c r="D97">
        <f t="shared" si="9"/>
        <v>3.0800000000000001E-2</v>
      </c>
    </row>
    <row r="98" spans="1:7">
      <c r="A98">
        <v>117.87</v>
      </c>
      <c r="B98">
        <f t="shared" si="8"/>
        <v>6.4935000000000007E-2</v>
      </c>
      <c r="C98">
        <v>43.65</v>
      </c>
      <c r="D98">
        <f t="shared" si="9"/>
        <v>2.7825000000000003E-2</v>
      </c>
    </row>
    <row r="99" spans="1:7">
      <c r="A99">
        <v>118.02</v>
      </c>
      <c r="B99">
        <f t="shared" si="8"/>
        <v>6.5009999999999998E-2</v>
      </c>
      <c r="C99">
        <v>37.75</v>
      </c>
      <c r="D99">
        <f t="shared" si="9"/>
        <v>2.4875000000000001E-2</v>
      </c>
    </row>
    <row r="100" spans="1:7">
      <c r="A100">
        <v>118.12</v>
      </c>
      <c r="B100">
        <f t="shared" si="8"/>
        <v>6.5060000000000007E-2</v>
      </c>
      <c r="C100">
        <v>32.68</v>
      </c>
      <c r="D100">
        <f t="shared" si="9"/>
        <v>2.2339999999999999E-2</v>
      </c>
    </row>
    <row r="101" spans="1:7">
      <c r="A101">
        <v>118.01</v>
      </c>
      <c r="B101">
        <f t="shared" si="8"/>
        <v>6.5005000000000007E-2</v>
      </c>
      <c r="C101">
        <v>28.52</v>
      </c>
      <c r="D101">
        <f t="shared" si="9"/>
        <v>2.026E-2</v>
      </c>
    </row>
    <row r="102" spans="1:7">
      <c r="A102">
        <v>118.19</v>
      </c>
      <c r="B102">
        <f t="shared" si="8"/>
        <v>6.5095E-2</v>
      </c>
      <c r="C102">
        <v>25.57</v>
      </c>
      <c r="D102">
        <f t="shared" si="9"/>
        <v>1.8785000000000003E-2</v>
      </c>
    </row>
    <row r="104" spans="1:7">
      <c r="A104" s="1" t="s">
        <v>13</v>
      </c>
      <c r="B104" s="1"/>
      <c r="C104" s="1"/>
      <c r="D104" s="1"/>
    </row>
    <row r="105" spans="1:7">
      <c r="A105" t="s">
        <v>10</v>
      </c>
      <c r="C105" t="s">
        <v>10</v>
      </c>
      <c r="E105" t="s">
        <v>2</v>
      </c>
      <c r="G105" t="s">
        <v>2</v>
      </c>
    </row>
    <row r="106" spans="1:7">
      <c r="A106">
        <v>1.2E-2</v>
      </c>
      <c r="B106">
        <f>SQRT((A106*0.001/34)^2+(A77*0.001*0.7/34^2)^2)*1000</f>
        <v>7.3959693606053187E-3</v>
      </c>
      <c r="C106">
        <v>7.0000000000000007E-2</v>
      </c>
      <c r="D106">
        <f>SQRT((C106*0.001/34)^2+(C77*0.001*0.7/34^2)^2)*1000</f>
        <v>7.1567682019449935E-2</v>
      </c>
      <c r="E106">
        <f>A77/34</f>
        <v>0.35882352941176471</v>
      </c>
      <c r="G106">
        <f>C77/34</f>
        <v>3.4747058823529411</v>
      </c>
    </row>
    <row r="107" spans="1:7">
      <c r="A107">
        <v>1.4E-2</v>
      </c>
      <c r="B107">
        <f t="shared" ref="B107:B131" si="10">SQRT((A107*0.001/34)^2+(A78*0.001*0.7/34^2)^2)*1000</f>
        <v>9.2557035553877086E-3</v>
      </c>
      <c r="C107">
        <v>7.0000000000000007E-2</v>
      </c>
      <c r="D107">
        <f t="shared" ref="D107:D131" si="11">SQRT((C107*0.001/34)^2+(C78*0.001*0.7/34^2)^2)*1000</f>
        <v>7.1555576305924157E-2</v>
      </c>
      <c r="E107">
        <f t="shared" ref="E107:E131" si="12">A78/34</f>
        <v>0.44911764705882351</v>
      </c>
      <c r="G107">
        <f t="shared" ref="G107:G131" si="13">C78/34</f>
        <v>3.4741176470588235</v>
      </c>
    </row>
    <row r="108" spans="1:7">
      <c r="A108">
        <v>1.6E-2</v>
      </c>
      <c r="B108">
        <f t="shared" si="10"/>
        <v>1.2507126116150773E-2</v>
      </c>
      <c r="C108">
        <v>7.0000000000000007E-2</v>
      </c>
      <c r="D108">
        <f t="shared" si="11"/>
        <v>7.1507153468798351E-2</v>
      </c>
      <c r="E108">
        <f t="shared" si="12"/>
        <v>0.60705882352941176</v>
      </c>
      <c r="G108">
        <f t="shared" si="13"/>
        <v>3.4717647058823533</v>
      </c>
    </row>
    <row r="109" spans="1:7">
      <c r="A109">
        <v>0.02</v>
      </c>
      <c r="B109">
        <f t="shared" si="10"/>
        <v>1.6934959735013185E-2</v>
      </c>
      <c r="C109">
        <v>7.0000000000000007E-2</v>
      </c>
      <c r="D109">
        <f t="shared" si="11"/>
        <v>7.1440572112182521E-2</v>
      </c>
      <c r="E109">
        <f t="shared" si="12"/>
        <v>0.82205882352941173</v>
      </c>
      <c r="G109">
        <f t="shared" si="13"/>
        <v>3.4685294117647061</v>
      </c>
    </row>
    <row r="110" spans="1:7">
      <c r="A110">
        <v>0.03</v>
      </c>
      <c r="B110">
        <f t="shared" si="10"/>
        <v>2.3916800719803163E-2</v>
      </c>
      <c r="C110">
        <v>7.0000000000000007E-2</v>
      </c>
      <c r="D110">
        <f t="shared" si="11"/>
        <v>7.1404255030304412E-2</v>
      </c>
      <c r="E110">
        <f t="shared" si="12"/>
        <v>1.1608823529411765</v>
      </c>
      <c r="G110">
        <f t="shared" si="13"/>
        <v>3.466764705882353</v>
      </c>
    </row>
    <row r="111" spans="1:7">
      <c r="A111">
        <v>0.04</v>
      </c>
      <c r="B111">
        <f t="shared" si="10"/>
        <v>3.3040847865822641E-2</v>
      </c>
      <c r="C111">
        <v>7.0000000000000007E-2</v>
      </c>
      <c r="D111">
        <f t="shared" si="11"/>
        <v>7.1168194373770421E-2</v>
      </c>
      <c r="E111">
        <f t="shared" si="12"/>
        <v>1.6038235294117646</v>
      </c>
      <c r="G111">
        <f t="shared" si="13"/>
        <v>3.4552941176470591</v>
      </c>
    </row>
    <row r="112" spans="1:7">
      <c r="A112">
        <v>0.05</v>
      </c>
      <c r="B112">
        <f t="shared" si="10"/>
        <v>4.3139259817467045E-2</v>
      </c>
      <c r="C112">
        <v>7.0000000000000007E-2</v>
      </c>
      <c r="D112">
        <f t="shared" si="11"/>
        <v>7.1041085060714049E-2</v>
      </c>
      <c r="E112">
        <f t="shared" si="12"/>
        <v>2.0941176470588236</v>
      </c>
      <c r="G112">
        <f t="shared" si="13"/>
        <v>3.4491176470588236</v>
      </c>
    </row>
    <row r="113" spans="1:7">
      <c r="A113">
        <v>0.05</v>
      </c>
      <c r="B113">
        <f t="shared" si="10"/>
        <v>5.2115043402644966E-2</v>
      </c>
      <c r="C113">
        <v>7.0000000000000007E-2</v>
      </c>
      <c r="D113">
        <f t="shared" si="11"/>
        <v>7.0587124796204062E-2</v>
      </c>
      <c r="E113">
        <f t="shared" si="12"/>
        <v>2.5302941176470588</v>
      </c>
      <c r="G113">
        <f t="shared" si="13"/>
        <v>3.4270588235294115</v>
      </c>
    </row>
    <row r="114" spans="1:7">
      <c r="A114">
        <v>0.06</v>
      </c>
      <c r="B114">
        <f t="shared" si="10"/>
        <v>5.8430633898427446E-2</v>
      </c>
      <c r="C114">
        <v>7.0000000000000007E-2</v>
      </c>
      <c r="D114">
        <f t="shared" si="11"/>
        <v>6.9878951765460537E-2</v>
      </c>
      <c r="E114">
        <f t="shared" si="12"/>
        <v>2.8367647058823531</v>
      </c>
      <c r="G114">
        <f t="shared" si="13"/>
        <v>3.3926470588235293</v>
      </c>
    </row>
    <row r="115" spans="1:7">
      <c r="A115">
        <v>0.06</v>
      </c>
      <c r="B115">
        <f t="shared" si="10"/>
        <v>6.2607055766436714E-2</v>
      </c>
      <c r="C115">
        <v>7.0000000000000007E-2</v>
      </c>
      <c r="D115">
        <f t="shared" si="11"/>
        <v>6.8607887735896822E-2</v>
      </c>
      <c r="E115">
        <f t="shared" si="12"/>
        <v>3.039705882352941</v>
      </c>
      <c r="G115">
        <f t="shared" si="13"/>
        <v>3.3308823529411766</v>
      </c>
    </row>
    <row r="116" spans="1:7">
      <c r="A116">
        <v>0.06</v>
      </c>
      <c r="B116">
        <f t="shared" si="10"/>
        <v>6.5276453345797764E-2</v>
      </c>
      <c r="C116">
        <v>0.06</v>
      </c>
      <c r="D116">
        <f t="shared" si="11"/>
        <v>6.6311547924805744E-2</v>
      </c>
      <c r="E116">
        <f t="shared" si="12"/>
        <v>3.1694117647058824</v>
      </c>
      <c r="G116">
        <f t="shared" si="13"/>
        <v>3.2197058823529412</v>
      </c>
    </row>
    <row r="117" spans="1:7">
      <c r="A117">
        <v>7.0000000000000007E-2</v>
      </c>
      <c r="B117">
        <f t="shared" si="10"/>
        <v>6.7016061444917369E-2</v>
      </c>
      <c r="C117">
        <v>0.06</v>
      </c>
      <c r="D117">
        <f t="shared" si="11"/>
        <v>6.1214888168847459E-2</v>
      </c>
      <c r="E117">
        <f t="shared" si="12"/>
        <v>3.2535294117647062</v>
      </c>
      <c r="G117">
        <f t="shared" si="13"/>
        <v>2.9720588235294119</v>
      </c>
    </row>
    <row r="118" spans="1:7">
      <c r="A118">
        <v>7.0000000000000007E-2</v>
      </c>
      <c r="B118">
        <f t="shared" si="10"/>
        <v>6.825683564765038E-2</v>
      </c>
      <c r="C118">
        <v>0.06</v>
      </c>
      <c r="D118">
        <f t="shared" si="11"/>
        <v>5.9610901762686165E-2</v>
      </c>
      <c r="E118">
        <f t="shared" si="12"/>
        <v>3.3138235294117648</v>
      </c>
      <c r="G118">
        <f t="shared" si="13"/>
        <v>2.8941176470588239</v>
      </c>
    </row>
    <row r="119" spans="1:7">
      <c r="A119">
        <v>7.0000000000000007E-2</v>
      </c>
      <c r="B119">
        <f t="shared" si="10"/>
        <v>6.900131010240132E-2</v>
      </c>
      <c r="C119">
        <v>0.06</v>
      </c>
      <c r="D119">
        <f t="shared" si="11"/>
        <v>5.5295467724606619E-2</v>
      </c>
      <c r="E119">
        <f t="shared" si="12"/>
        <v>3.35</v>
      </c>
      <c r="G119">
        <f t="shared" si="13"/>
        <v>2.6844117647058821</v>
      </c>
    </row>
    <row r="120" spans="1:7">
      <c r="A120">
        <v>7.0000000000000007E-2</v>
      </c>
      <c r="B120">
        <f t="shared" si="10"/>
        <v>6.9606579172905247E-2</v>
      </c>
      <c r="C120">
        <v>0.05</v>
      </c>
      <c r="D120">
        <f t="shared" si="11"/>
        <v>5.2986674205663394E-2</v>
      </c>
      <c r="E120">
        <f t="shared" si="12"/>
        <v>3.3794117647058823</v>
      </c>
      <c r="G120">
        <f t="shared" si="13"/>
        <v>2.5726470588235295</v>
      </c>
    </row>
    <row r="121" spans="1:7">
      <c r="A121">
        <v>7.0000000000000007E-2</v>
      </c>
      <c r="B121">
        <f t="shared" si="10"/>
        <v>7.0006059291634545E-2</v>
      </c>
      <c r="C121">
        <v>0.05</v>
      </c>
      <c r="D121">
        <f t="shared" si="11"/>
        <v>4.9923913092667457E-2</v>
      </c>
      <c r="E121">
        <f t="shared" si="12"/>
        <v>3.3988235294117648</v>
      </c>
      <c r="G121">
        <f t="shared" si="13"/>
        <v>2.4238235294117647</v>
      </c>
    </row>
    <row r="122" spans="1:7">
      <c r="A122">
        <v>7.0000000000000007E-2</v>
      </c>
      <c r="B122">
        <f t="shared" si="10"/>
        <v>7.0381330292314248E-2</v>
      </c>
      <c r="C122">
        <v>0.05</v>
      </c>
      <c r="D122">
        <f t="shared" si="11"/>
        <v>4.6013990131023454E-2</v>
      </c>
      <c r="E122">
        <f t="shared" si="12"/>
        <v>3.4170588235294121</v>
      </c>
      <c r="G122">
        <f t="shared" si="13"/>
        <v>2.2338235294117648</v>
      </c>
    </row>
    <row r="123" spans="1:7">
      <c r="A123">
        <v>7.0000000000000007E-2</v>
      </c>
      <c r="B123">
        <f t="shared" si="10"/>
        <v>7.0702127829994896E-2</v>
      </c>
      <c r="C123">
        <v>0.05</v>
      </c>
      <c r="D123">
        <f t="shared" si="11"/>
        <v>4.2104409309477404E-2</v>
      </c>
      <c r="E123">
        <f t="shared" si="12"/>
        <v>3.4326470588235294</v>
      </c>
      <c r="G123">
        <f t="shared" si="13"/>
        <v>2.0438235294117644</v>
      </c>
    </row>
    <row r="124" spans="1:7">
      <c r="A124">
        <v>7.0000000000000007E-2</v>
      </c>
      <c r="B124">
        <f t="shared" si="10"/>
        <v>7.099871533212776E-2</v>
      </c>
      <c r="C124">
        <v>0.04</v>
      </c>
      <c r="D124">
        <f t="shared" si="11"/>
        <v>3.8033770737364928E-2</v>
      </c>
      <c r="E124">
        <f t="shared" si="12"/>
        <v>3.447058823529412</v>
      </c>
      <c r="G124">
        <f t="shared" si="13"/>
        <v>1.8464705882352941</v>
      </c>
    </row>
    <row r="125" spans="1:7">
      <c r="A125">
        <v>7.0000000000000007E-2</v>
      </c>
      <c r="B125">
        <f t="shared" si="10"/>
        <v>7.1047137880818415E-2</v>
      </c>
      <c r="C125">
        <v>0.04</v>
      </c>
      <c r="D125">
        <f t="shared" si="11"/>
        <v>3.4081730089420344E-2</v>
      </c>
      <c r="E125">
        <f t="shared" si="12"/>
        <v>3.4494117647058822</v>
      </c>
      <c r="G125">
        <f t="shared" si="13"/>
        <v>1.6544117647058822</v>
      </c>
    </row>
    <row r="126" spans="1:7">
      <c r="A126">
        <v>7.0000000000000007E-2</v>
      </c>
      <c r="B126">
        <f t="shared" si="10"/>
        <v>7.1283198201841869E-2</v>
      </c>
      <c r="C126">
        <v>0.04</v>
      </c>
      <c r="D126">
        <f t="shared" si="11"/>
        <v>3.0057634719254423E-2</v>
      </c>
      <c r="E126">
        <f t="shared" si="12"/>
        <v>3.4608823529411765</v>
      </c>
      <c r="G126">
        <f t="shared" si="13"/>
        <v>1.4588235294117649</v>
      </c>
    </row>
    <row r="127" spans="1:7">
      <c r="A127">
        <v>7.0000000000000007E-2</v>
      </c>
      <c r="B127">
        <f t="shared" si="10"/>
        <v>7.1404255030304412E-2</v>
      </c>
      <c r="C127">
        <v>0.03</v>
      </c>
      <c r="D127">
        <f t="shared" si="11"/>
        <v>2.6446384339396941E-2</v>
      </c>
      <c r="E127">
        <f t="shared" si="12"/>
        <v>3.466764705882353</v>
      </c>
      <c r="G127">
        <f t="shared" si="13"/>
        <v>1.2838235294117646</v>
      </c>
    </row>
    <row r="128" spans="1:7">
      <c r="A128">
        <v>7.0000000000000007E-2</v>
      </c>
      <c r="B128">
        <f t="shared" si="10"/>
        <v>7.1495047763765557E-2</v>
      </c>
      <c r="C128">
        <v>0.03</v>
      </c>
      <c r="D128">
        <f t="shared" si="11"/>
        <v>2.2876019529608795E-2</v>
      </c>
      <c r="E128">
        <f t="shared" si="12"/>
        <v>3.4711764705882353</v>
      </c>
      <c r="G128">
        <f t="shared" si="13"/>
        <v>1.1102941176470589</v>
      </c>
    </row>
    <row r="129" spans="1:7">
      <c r="A129">
        <v>7.0000000000000007E-2</v>
      </c>
      <c r="B129">
        <f t="shared" si="10"/>
        <v>7.1555576305924157E-2</v>
      </c>
      <c r="C129">
        <v>0.03</v>
      </c>
      <c r="D129">
        <f t="shared" si="11"/>
        <v>1.9808588839391066E-2</v>
      </c>
      <c r="E129">
        <f t="shared" si="12"/>
        <v>3.4741176470588235</v>
      </c>
      <c r="G129">
        <f t="shared" si="13"/>
        <v>0.9611764705882353</v>
      </c>
    </row>
    <row r="130" spans="1:7">
      <c r="A130">
        <v>7.0000000000000007E-2</v>
      </c>
      <c r="B130">
        <f t="shared" si="10"/>
        <v>7.1488994911887038E-2</v>
      </c>
      <c r="C130">
        <v>0.03</v>
      </c>
      <c r="D130">
        <f t="shared" si="11"/>
        <v>1.7292422076055469E-2</v>
      </c>
      <c r="E130">
        <f t="shared" si="12"/>
        <v>3.4708823529411768</v>
      </c>
      <c r="G130">
        <f t="shared" si="13"/>
        <v>0.83882352941176475</v>
      </c>
    </row>
    <row r="131" spans="1:7">
      <c r="A131">
        <v>7.0000000000000007E-2</v>
      </c>
      <c r="B131">
        <f t="shared" si="10"/>
        <v>7.1597946310682517E-2</v>
      </c>
      <c r="C131">
        <v>1.9E-2</v>
      </c>
      <c r="D131">
        <f t="shared" si="11"/>
        <v>1.5493645094287238E-2</v>
      </c>
      <c r="E131">
        <f t="shared" si="12"/>
        <v>3.4761764705882352</v>
      </c>
      <c r="G131">
        <f t="shared" si="13"/>
        <v>0.75205882352941178</v>
      </c>
    </row>
    <row r="134" spans="1:7">
      <c r="A134" s="1" t="s">
        <v>15</v>
      </c>
      <c r="B134" s="1"/>
      <c r="C134" s="1"/>
      <c r="D134" s="1"/>
      <c r="E134" s="1"/>
    </row>
    <row r="135" spans="1:7">
      <c r="A135" t="s">
        <v>16</v>
      </c>
      <c r="B135" t="s">
        <v>17</v>
      </c>
      <c r="C135" t="s">
        <v>18</v>
      </c>
    </row>
    <row r="136" spans="1:7">
      <c r="A136">
        <v>1.4366000000000001</v>
      </c>
      <c r="B136">
        <f>A136*2.5</f>
        <v>3.5915000000000004</v>
      </c>
      <c r="C136">
        <v>1</v>
      </c>
    </row>
    <row r="137" spans="1:7">
      <c r="A137">
        <v>1.4362999999999999</v>
      </c>
      <c r="B137">
        <f t="shared" ref="B137:B150" si="14">A137*2.5</f>
        <v>3.5907499999999999</v>
      </c>
      <c r="C137">
        <v>2</v>
      </c>
    </row>
    <row r="138" spans="1:7">
      <c r="A138">
        <v>1.4356</v>
      </c>
      <c r="B138">
        <f t="shared" si="14"/>
        <v>3.589</v>
      </c>
      <c r="C138">
        <v>3</v>
      </c>
    </row>
    <row r="139" spans="1:7">
      <c r="A139">
        <v>1.4342999999999999</v>
      </c>
      <c r="B139">
        <f t="shared" si="14"/>
        <v>3.58575</v>
      </c>
      <c r="C139">
        <v>4</v>
      </c>
    </row>
    <row r="140" spans="1:7">
      <c r="A140">
        <v>1.4292</v>
      </c>
      <c r="B140">
        <f t="shared" si="14"/>
        <v>3.573</v>
      </c>
      <c r="C140">
        <v>5</v>
      </c>
    </row>
    <row r="141" spans="1:7">
      <c r="A141">
        <v>1.4245000000000001</v>
      </c>
      <c r="B141">
        <f t="shared" si="14"/>
        <v>3.5612500000000002</v>
      </c>
      <c r="C141">
        <v>6</v>
      </c>
    </row>
    <row r="142" spans="1:7">
      <c r="A142">
        <v>1.4173</v>
      </c>
      <c r="B142">
        <f t="shared" si="14"/>
        <v>3.54325</v>
      </c>
      <c r="C142">
        <v>7</v>
      </c>
    </row>
    <row r="143" spans="1:7">
      <c r="A143">
        <v>1.4056999999999999</v>
      </c>
      <c r="B143">
        <f t="shared" si="14"/>
        <v>3.5142499999999997</v>
      </c>
      <c r="C143">
        <v>8</v>
      </c>
    </row>
    <row r="144" spans="1:7">
      <c r="A144">
        <v>1.3855999999999999</v>
      </c>
      <c r="B144">
        <f t="shared" si="14"/>
        <v>3.464</v>
      </c>
      <c r="C144">
        <v>9</v>
      </c>
    </row>
    <row r="145" spans="1:3">
      <c r="A145">
        <v>1.3478000000000001</v>
      </c>
      <c r="B145">
        <f t="shared" si="14"/>
        <v>3.3695000000000004</v>
      </c>
      <c r="C145">
        <v>10</v>
      </c>
    </row>
    <row r="146" spans="1:3">
      <c r="A146">
        <v>1.2685</v>
      </c>
      <c r="B146">
        <f t="shared" si="14"/>
        <v>3.1712499999999997</v>
      </c>
      <c r="C146">
        <v>11</v>
      </c>
    </row>
    <row r="147" spans="1:3">
      <c r="A147">
        <v>1.1962999999999999</v>
      </c>
      <c r="B147">
        <f t="shared" si="14"/>
        <v>2.9907499999999998</v>
      </c>
      <c r="C147">
        <v>12</v>
      </c>
    </row>
    <row r="148" spans="1:3">
      <c r="A148">
        <v>1.0863</v>
      </c>
      <c r="B148">
        <f t="shared" si="14"/>
        <v>2.7157499999999999</v>
      </c>
      <c r="C148">
        <v>13</v>
      </c>
    </row>
    <row r="149" spans="1:3">
      <c r="A149">
        <v>0.92610000000000003</v>
      </c>
      <c r="B149">
        <f t="shared" si="14"/>
        <v>2.3152500000000003</v>
      </c>
      <c r="C149">
        <v>14</v>
      </c>
    </row>
    <row r="150" spans="1:3">
      <c r="A150">
        <v>0.72330000000000005</v>
      </c>
      <c r="B150">
        <f t="shared" si="14"/>
        <v>1.8082500000000001</v>
      </c>
      <c r="C150">
        <v>15</v>
      </c>
    </row>
  </sheetData>
  <mergeCells count="5">
    <mergeCell ref="A32:E32"/>
    <mergeCell ref="A61:F61"/>
    <mergeCell ref="A75:E75"/>
    <mergeCell ref="A104:D104"/>
    <mergeCell ref="A134:E13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2021-11-06T06:26:28Z</dcterms:created>
  <dcterms:modified xsi:type="dcterms:W3CDTF">2021-11-11T12:41:07Z</dcterms:modified>
</cp:coreProperties>
</file>