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sjtu.edu.cn\桌面\UMJI\umji-2021FA\VP241\lab3\"/>
    </mc:Choice>
  </mc:AlternateContent>
  <xr:revisionPtr revIDLastSave="0" documentId="13_ncr:1_{CEF5DFD1-33BB-4B30-BE56-FF64D3346980}" xr6:coauthVersionLast="47" xr6:coauthVersionMax="47" xr10:uidLastSave="{00000000-0000-0000-0000-000000000000}"/>
  <bookViews>
    <workbookView xWindow="-108" yWindow="-108" windowWidth="23256" windowHeight="13176" xr2:uid="{7A8F4F6D-0DA0-4040-8FD8-ACA00C7FF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M29" i="1"/>
  <c r="O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N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9" i="1"/>
  <c r="M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D108" i="1"/>
  <c r="D109" i="1"/>
  <c r="D110" i="1"/>
  <c r="D111" i="1"/>
  <c r="D112" i="1"/>
  <c r="D113" i="1"/>
  <c r="D114" i="1"/>
  <c r="D115" i="1"/>
  <c r="B108" i="1"/>
  <c r="B109" i="1"/>
  <c r="B110" i="1"/>
  <c r="B111" i="1"/>
  <c r="B112" i="1"/>
  <c r="B113" i="1"/>
  <c r="B114" i="1"/>
  <c r="B115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7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<sst xmlns="http://schemas.openxmlformats.org/spreadsheetml/2006/main" count="45" uniqueCount="14">
  <si>
    <t>seires</t>
    <phoneticPr fontId="1" type="noConversion"/>
  </si>
  <si>
    <t>parallel</t>
    <phoneticPr fontId="1" type="noConversion"/>
  </si>
  <si>
    <t>U</t>
    <phoneticPr fontId="1" type="noConversion"/>
  </si>
  <si>
    <t>uU</t>
    <phoneticPr fontId="1" type="noConversion"/>
  </si>
  <si>
    <t>I</t>
    <phoneticPr fontId="1" type="noConversion"/>
  </si>
  <si>
    <t>uI</t>
    <phoneticPr fontId="1" type="noConversion"/>
  </si>
  <si>
    <t>100 cm</t>
    <phoneticPr fontId="1" type="noConversion"/>
  </si>
  <si>
    <t>144 cm</t>
    <phoneticPr fontId="1" type="noConversion"/>
  </si>
  <si>
    <t>draft</t>
    <phoneticPr fontId="1" type="noConversion"/>
  </si>
  <si>
    <t>series</t>
    <phoneticPr fontId="1" type="noConversion"/>
  </si>
  <si>
    <t>P</t>
    <phoneticPr fontId="1" type="noConversion"/>
  </si>
  <si>
    <t>uP</t>
    <phoneticPr fontId="1" type="noConversion"/>
  </si>
  <si>
    <t>R</t>
    <phoneticPr fontId="1" type="noConversion"/>
  </si>
  <si>
    <t>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</si>
</sst>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.000_ "/>
    <numFmt numFmtId="179" formatCode="0.0000_ "/>
    <numFmt numFmtId="180" formatCode="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6B04-02C8-4D6F-9E82-BEEC7C106B0D}">
  <dimension ref="A1:Z115"/>
  <sheetViews>
    <sheetView tabSelected="1" workbookViewId="0">
      <selection activeCell="R6" sqref="R6"/>
    </sheetView>
  </sheetViews>
  <sheetFormatPr defaultRowHeight="13.8"/>
  <cols>
    <col min="11" max="11" width="9.109375" bestFit="1" customWidth="1"/>
    <col min="13" max="13" width="9.109375" bestFit="1" customWidth="1"/>
  </cols>
  <sheetData>
    <row r="1" spans="1:26">
      <c r="A1" s="7" t="s">
        <v>0</v>
      </c>
      <c r="B1" s="7"/>
      <c r="C1" s="7"/>
      <c r="D1" s="7"/>
      <c r="E1" s="7" t="s">
        <v>1</v>
      </c>
      <c r="F1" s="7"/>
      <c r="G1" s="7"/>
      <c r="H1" s="7"/>
      <c r="J1" s="7" t="s">
        <v>9</v>
      </c>
      <c r="K1" s="7"/>
      <c r="L1" s="7" t="s">
        <v>1</v>
      </c>
      <c r="M1" s="7"/>
      <c r="N1" s="7" t="s">
        <v>6</v>
      </c>
      <c r="O1" s="7"/>
      <c r="P1" s="7" t="s">
        <v>7</v>
      </c>
      <c r="Q1" s="7"/>
      <c r="R1" s="5"/>
      <c r="S1" s="7" t="s">
        <v>6</v>
      </c>
      <c r="T1" s="7"/>
      <c r="U1" s="7"/>
      <c r="V1" s="7"/>
      <c r="W1" s="7" t="s">
        <v>7</v>
      </c>
      <c r="X1" s="7"/>
      <c r="Y1" s="7"/>
      <c r="Z1" s="7"/>
    </row>
    <row r="2" spans="1:26">
      <c r="A2" t="s">
        <v>2</v>
      </c>
      <c r="B2" t="s">
        <v>3</v>
      </c>
      <c r="C2" t="s">
        <v>4</v>
      </c>
      <c r="D2" t="s">
        <v>5</v>
      </c>
      <c r="E2" t="s">
        <v>2</v>
      </c>
      <c r="F2" t="s">
        <v>3</v>
      </c>
      <c r="G2" t="s">
        <v>4</v>
      </c>
      <c r="H2" t="s">
        <v>5</v>
      </c>
      <c r="J2" t="s">
        <v>10</v>
      </c>
      <c r="K2" t="s">
        <v>11</v>
      </c>
      <c r="L2" t="s">
        <v>10</v>
      </c>
      <c r="M2" t="s">
        <v>11</v>
      </c>
      <c r="N2" t="s">
        <v>10</v>
      </c>
      <c r="O2" t="s">
        <v>11</v>
      </c>
      <c r="P2" t="s">
        <v>10</v>
      </c>
      <c r="Q2" t="s">
        <v>11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</row>
    <row r="3" spans="1:26">
      <c r="A3" s="1">
        <v>1.89</v>
      </c>
      <c r="B3" s="1">
        <f>A3*0.005+0.01</f>
        <v>1.9450000000000002E-2</v>
      </c>
      <c r="C3" s="2">
        <v>43.5</v>
      </c>
      <c r="D3" s="2">
        <f>C3*0.015+0.1</f>
        <v>0.75249999999999995</v>
      </c>
      <c r="E3" s="1">
        <v>0.61</v>
      </c>
      <c r="F3" s="4">
        <f>E3*0.005+0.01</f>
        <v>1.3050000000000001E-2</v>
      </c>
      <c r="G3" s="2">
        <v>90.5</v>
      </c>
      <c r="H3" s="2">
        <f>G3*0.015+0.1</f>
        <v>1.4575</v>
      </c>
      <c r="J3" s="3">
        <f>A3*C3*0.001</f>
        <v>8.2214999999999996E-2</v>
      </c>
      <c r="K3" s="3">
        <f>SQRT((A3*D3*0.001)*(A3*D3*0.001) + (C3*B3*0.001)*(C3*B3*0.001))</f>
        <v>1.6548615822025718E-3</v>
      </c>
      <c r="L3" s="6">
        <f>E3*G3*0.001</f>
        <v>5.5204999999999997E-2</v>
      </c>
      <c r="M3" s="6">
        <f>SQRT((E3*H3*0.001)^2 + (F3*G3*0.001)^2)</f>
        <v>1.4782673662940679E-3</v>
      </c>
      <c r="N3" s="3">
        <f>S3*U3*0.001</f>
        <v>8.5095000000000018E-2</v>
      </c>
      <c r="O3" s="3">
        <f>SQRT((S3*V3*0.001)^2 + (T3*U3*0.001)^2)</f>
        <v>2.25192359023347E-3</v>
      </c>
      <c r="P3" s="6">
        <f>W3*Y3*0.001</f>
        <v>1.7343000000000001E-2</v>
      </c>
      <c r="Q3" s="6">
        <f>SQRT((W3*Z3*0.001)^2 + (X3*Y3*0.001)^2)</f>
        <v>5.4955819732763515E-4</v>
      </c>
      <c r="S3" s="1">
        <v>9.15</v>
      </c>
      <c r="T3" s="1">
        <f t="shared" ref="T3:T27" si="0">S3*0.005+0.01</f>
        <v>5.5750000000000008E-2</v>
      </c>
      <c r="U3" s="2">
        <v>9.3000000000000007</v>
      </c>
      <c r="V3" s="2">
        <f>U3*0.015+0.1</f>
        <v>0.23950000000000002</v>
      </c>
      <c r="W3" s="1">
        <v>0.47</v>
      </c>
      <c r="X3" s="4">
        <f>W3*0.005+0.01</f>
        <v>1.235E-2</v>
      </c>
      <c r="Y3" s="2">
        <v>36.9</v>
      </c>
      <c r="Z3" s="2">
        <f>Y3*0.015+0.1</f>
        <v>0.65349999999999997</v>
      </c>
    </row>
    <row r="4" spans="1:26">
      <c r="A4" s="1">
        <v>2.67</v>
      </c>
      <c r="B4" s="1">
        <f t="shared" ref="B4:B27" si="1">A4*0.005+0.01</f>
        <v>2.3350000000000003E-2</v>
      </c>
      <c r="C4" s="2">
        <v>43.2</v>
      </c>
      <c r="D4" s="2">
        <f t="shared" ref="D4:D27" si="2">C4*0.015+0.1</f>
        <v>0.748</v>
      </c>
      <c r="E4" s="1">
        <v>1.17</v>
      </c>
      <c r="F4" s="4">
        <f t="shared" ref="F4:F27" si="3">E4*0.005+0.01</f>
        <v>1.585E-2</v>
      </c>
      <c r="G4" s="2">
        <v>88</v>
      </c>
      <c r="H4" s="2">
        <f t="shared" ref="H4:H27" si="4">G4*0.015+0.1</f>
        <v>1.42</v>
      </c>
      <c r="J4" s="3">
        <f t="shared" ref="J4:J27" si="5">A4*C4*0.001</f>
        <v>0.11534400000000002</v>
      </c>
      <c r="K4" s="3">
        <f t="shared" ref="K4:K27" si="6">SQRT((A4*D4*0.001)*(A4*D4*0.001) + (C4*B4*0.001)*(C4*B4*0.001))</f>
        <v>2.2374458885076973E-3</v>
      </c>
      <c r="L4" s="3">
        <f t="shared" ref="L4:L27" si="7">E4*G4*0.001</f>
        <v>0.10296</v>
      </c>
      <c r="M4" s="3">
        <f t="shared" ref="M4:M27" si="8">SQRT((E4*H4*0.001)^2 + (F4*G4*0.001)^2)</f>
        <v>2.169266465881958E-3</v>
      </c>
      <c r="N4" s="3">
        <f t="shared" ref="N4:N27" si="9">S4*U4*0.001</f>
        <v>0.100899</v>
      </c>
      <c r="O4" s="3">
        <f t="shared" ref="O4:O27" si="10">SQRT((S4*V4*0.001)^2 + (T4*U4*0.001)^2)</f>
        <v>2.4994534743119339E-3</v>
      </c>
      <c r="P4" s="6">
        <f t="shared" ref="P4:P27" si="11">W4*Y4*0.001</f>
        <v>3.2396000000000001E-2</v>
      </c>
      <c r="Q4" s="6">
        <f t="shared" ref="Q4:Q27" si="12">SQRT((W4*Z4*0.001)^2 + (X4*Y4*0.001)^2)</f>
        <v>7.7923742466593567E-4</v>
      </c>
      <c r="S4" s="1">
        <v>9.09</v>
      </c>
      <c r="T4" s="1">
        <f t="shared" si="0"/>
        <v>5.5449999999999999E-2</v>
      </c>
      <c r="U4" s="2">
        <v>11.1</v>
      </c>
      <c r="V4" s="2">
        <f t="shared" ref="V4:V27" si="13">U4*0.015+0.1</f>
        <v>0.26649999999999996</v>
      </c>
      <c r="W4" s="1">
        <v>0.89</v>
      </c>
      <c r="X4" s="4">
        <f t="shared" ref="X4:X27" si="14">W4*0.005+0.01</f>
        <v>1.4450000000000001E-2</v>
      </c>
      <c r="Y4" s="2">
        <v>36.4</v>
      </c>
      <c r="Z4" s="2">
        <f t="shared" ref="Z4:Z27" si="15">Y4*0.015+0.1</f>
        <v>0.64599999999999991</v>
      </c>
    </row>
    <row r="5" spans="1:26">
      <c r="A5" s="1">
        <v>3.45</v>
      </c>
      <c r="B5" s="1">
        <f t="shared" si="1"/>
        <v>2.7250000000000003E-2</v>
      </c>
      <c r="C5" s="2">
        <v>42.1</v>
      </c>
      <c r="D5" s="2">
        <f t="shared" si="2"/>
        <v>0.73149999999999993</v>
      </c>
      <c r="E5" s="1">
        <v>1.45</v>
      </c>
      <c r="F5" s="4">
        <f t="shared" si="3"/>
        <v>1.7250000000000001E-2</v>
      </c>
      <c r="G5" s="2">
        <v>87</v>
      </c>
      <c r="H5" s="2">
        <f t="shared" si="4"/>
        <v>1.405</v>
      </c>
      <c r="J5" s="3">
        <f t="shared" si="5"/>
        <v>0.14524500000000001</v>
      </c>
      <c r="K5" s="3">
        <f t="shared" si="6"/>
        <v>2.7721942042811505E-3</v>
      </c>
      <c r="L5" s="3">
        <f t="shared" si="7"/>
        <v>0.12614999999999998</v>
      </c>
      <c r="M5" s="3">
        <f t="shared" si="8"/>
        <v>2.5303434796485635E-3</v>
      </c>
      <c r="N5" s="3">
        <f t="shared" si="9"/>
        <v>0.1242</v>
      </c>
      <c r="O5" s="3">
        <f t="shared" si="10"/>
        <v>2.8653533813475778E-3</v>
      </c>
      <c r="P5" s="6">
        <f t="shared" si="11"/>
        <v>4.9761999999999994E-2</v>
      </c>
      <c r="Q5" s="6">
        <f t="shared" si="12"/>
        <v>1.0734079657800195E-3</v>
      </c>
      <c r="S5" s="1">
        <v>9</v>
      </c>
      <c r="T5" s="1">
        <f t="shared" si="0"/>
        <v>5.5E-2</v>
      </c>
      <c r="U5" s="2">
        <v>13.8</v>
      </c>
      <c r="V5" s="2">
        <f t="shared" si="13"/>
        <v>0.307</v>
      </c>
      <c r="W5" s="1">
        <v>1.39</v>
      </c>
      <c r="X5" s="4">
        <f t="shared" si="14"/>
        <v>1.695E-2</v>
      </c>
      <c r="Y5" s="2">
        <v>35.799999999999997</v>
      </c>
      <c r="Z5" s="2">
        <f t="shared" si="15"/>
        <v>0.6369999999999999</v>
      </c>
    </row>
    <row r="6" spans="1:26">
      <c r="A6" s="1">
        <v>4.82</v>
      </c>
      <c r="B6" s="1">
        <f t="shared" si="1"/>
        <v>3.4100000000000005E-2</v>
      </c>
      <c r="C6" s="2">
        <v>40.700000000000003</v>
      </c>
      <c r="D6" s="2">
        <f t="shared" si="2"/>
        <v>0.71050000000000002</v>
      </c>
      <c r="E6" s="1">
        <v>1.71</v>
      </c>
      <c r="F6" s="4">
        <f t="shared" si="3"/>
        <v>1.8550000000000001E-2</v>
      </c>
      <c r="G6" s="2">
        <v>85.6</v>
      </c>
      <c r="H6" s="2">
        <f t="shared" si="4"/>
        <v>1.3839999999999999</v>
      </c>
      <c r="J6" s="3">
        <f t="shared" si="5"/>
        <v>0.19617400000000004</v>
      </c>
      <c r="K6" s="3">
        <f t="shared" si="6"/>
        <v>3.6951504419982691E-3</v>
      </c>
      <c r="L6" s="3">
        <f t="shared" si="7"/>
        <v>0.14637599999999998</v>
      </c>
      <c r="M6" s="3">
        <f t="shared" si="8"/>
        <v>2.8499732953134837E-3</v>
      </c>
      <c r="N6" s="3">
        <f t="shared" si="9"/>
        <v>0.14035799999999998</v>
      </c>
      <c r="O6" s="3">
        <f t="shared" si="10"/>
        <v>3.1198943349094372E-3</v>
      </c>
      <c r="P6" s="6">
        <f t="shared" si="11"/>
        <v>6.3531000000000004E-2</v>
      </c>
      <c r="Q6" s="6">
        <f t="shared" si="12"/>
        <v>1.3164255126098096E-3</v>
      </c>
      <c r="S6" s="1">
        <v>8.94</v>
      </c>
      <c r="T6" s="1">
        <f t="shared" si="0"/>
        <v>5.4699999999999999E-2</v>
      </c>
      <c r="U6" s="2">
        <v>15.7</v>
      </c>
      <c r="V6" s="2">
        <f t="shared" si="13"/>
        <v>0.33550000000000002</v>
      </c>
      <c r="W6" s="1">
        <v>1.81</v>
      </c>
      <c r="X6" s="4">
        <f t="shared" si="14"/>
        <v>1.9050000000000001E-2</v>
      </c>
      <c r="Y6" s="2">
        <v>35.1</v>
      </c>
      <c r="Z6" s="2">
        <f t="shared" si="15"/>
        <v>0.62649999999999995</v>
      </c>
    </row>
    <row r="7" spans="1:26">
      <c r="A7" s="1">
        <v>6.77</v>
      </c>
      <c r="B7" s="1">
        <f t="shared" si="1"/>
        <v>4.385E-2</v>
      </c>
      <c r="C7" s="2">
        <v>39.299999999999997</v>
      </c>
      <c r="D7" s="2">
        <f t="shared" si="2"/>
        <v>0.68949999999999989</v>
      </c>
      <c r="E7" s="1">
        <v>2.14</v>
      </c>
      <c r="F7" s="1">
        <f t="shared" si="3"/>
        <v>2.0700000000000003E-2</v>
      </c>
      <c r="G7" s="2">
        <v>83.8</v>
      </c>
      <c r="H7" s="2">
        <f t="shared" si="4"/>
        <v>1.357</v>
      </c>
      <c r="J7" s="3">
        <f t="shared" si="5"/>
        <v>0.26606099999999999</v>
      </c>
      <c r="K7" s="3">
        <f t="shared" si="6"/>
        <v>4.9758627965660373E-3</v>
      </c>
      <c r="L7" s="3">
        <f t="shared" si="7"/>
        <v>0.17933199999999999</v>
      </c>
      <c r="M7" s="3">
        <f t="shared" si="8"/>
        <v>3.3826240045266641E-3</v>
      </c>
      <c r="N7" s="3">
        <f t="shared" si="9"/>
        <v>0.15859399999999996</v>
      </c>
      <c r="O7" s="3">
        <f t="shared" si="10"/>
        <v>3.4065177218091784E-3</v>
      </c>
      <c r="P7" s="3">
        <f t="shared" si="11"/>
        <v>7.4520000000000017E-2</v>
      </c>
      <c r="Q7" s="3">
        <f t="shared" si="12"/>
        <v>1.5145864782177346E-3</v>
      </c>
      <c r="S7" s="1">
        <v>8.86</v>
      </c>
      <c r="T7" s="1">
        <f t="shared" si="0"/>
        <v>5.4300000000000001E-2</v>
      </c>
      <c r="U7" s="2">
        <v>17.899999999999999</v>
      </c>
      <c r="V7" s="2">
        <f t="shared" si="13"/>
        <v>0.36849999999999994</v>
      </c>
      <c r="W7" s="1">
        <v>2.16</v>
      </c>
      <c r="X7" s="1">
        <f t="shared" si="14"/>
        <v>2.0799999999999999E-2</v>
      </c>
      <c r="Y7" s="2">
        <v>34.5</v>
      </c>
      <c r="Z7" s="2">
        <f t="shared" si="15"/>
        <v>0.61749999999999994</v>
      </c>
    </row>
    <row r="8" spans="1:26">
      <c r="A8" s="1">
        <v>7.55</v>
      </c>
      <c r="B8" s="1">
        <f t="shared" si="1"/>
        <v>4.7750000000000001E-2</v>
      </c>
      <c r="C8" s="2">
        <v>38.4</v>
      </c>
      <c r="D8" s="2">
        <f t="shared" si="2"/>
        <v>0.67599999999999993</v>
      </c>
      <c r="E8" s="1">
        <v>2.4300000000000002</v>
      </c>
      <c r="F8" s="1">
        <f t="shared" si="3"/>
        <v>2.2150000000000003E-2</v>
      </c>
      <c r="G8" s="2">
        <v>82.4</v>
      </c>
      <c r="H8" s="2">
        <f t="shared" si="4"/>
        <v>1.3360000000000001</v>
      </c>
      <c r="J8" s="3">
        <f t="shared" si="5"/>
        <v>0.28991999999999996</v>
      </c>
      <c r="K8" s="3">
        <f t="shared" si="6"/>
        <v>5.4231783485332655E-3</v>
      </c>
      <c r="L8" s="3">
        <f t="shared" si="7"/>
        <v>0.20023200000000002</v>
      </c>
      <c r="M8" s="3">
        <f t="shared" si="8"/>
        <v>3.724357852838527E-3</v>
      </c>
      <c r="N8" s="3">
        <f t="shared" si="9"/>
        <v>0.17336000000000001</v>
      </c>
      <c r="O8" s="3">
        <f t="shared" si="10"/>
        <v>3.6393481009653361E-3</v>
      </c>
      <c r="P8" s="3">
        <f t="shared" si="11"/>
        <v>9.6360000000000001E-2</v>
      </c>
      <c r="Q8" s="3">
        <f t="shared" si="12"/>
        <v>1.9177012280331884E-3</v>
      </c>
      <c r="S8" s="1">
        <v>8.8000000000000007</v>
      </c>
      <c r="T8" s="1">
        <f t="shared" si="0"/>
        <v>5.4000000000000006E-2</v>
      </c>
      <c r="U8" s="2">
        <v>19.7</v>
      </c>
      <c r="V8" s="2">
        <f t="shared" si="13"/>
        <v>0.39549999999999996</v>
      </c>
      <c r="W8" s="1">
        <v>2.92</v>
      </c>
      <c r="X8" s="1">
        <f t="shared" si="14"/>
        <v>2.46E-2</v>
      </c>
      <c r="Y8" s="2">
        <v>33</v>
      </c>
      <c r="Z8" s="2">
        <f t="shared" si="15"/>
        <v>0.59499999999999997</v>
      </c>
    </row>
    <row r="9" spans="1:26">
      <c r="A9" s="1">
        <v>8.44</v>
      </c>
      <c r="B9" s="1">
        <f t="shared" si="1"/>
        <v>5.2200000000000003E-2</v>
      </c>
      <c r="C9" s="2">
        <v>37.1</v>
      </c>
      <c r="D9" s="2">
        <f t="shared" si="2"/>
        <v>0.65649999999999997</v>
      </c>
      <c r="E9" s="1">
        <v>2.97</v>
      </c>
      <c r="F9" s="1">
        <f t="shared" si="3"/>
        <v>2.4850000000000004E-2</v>
      </c>
      <c r="G9" s="2">
        <v>79.7</v>
      </c>
      <c r="H9" s="2">
        <f t="shared" si="4"/>
        <v>1.2955000000000001</v>
      </c>
      <c r="J9" s="3">
        <f t="shared" si="5"/>
        <v>0.31312399999999996</v>
      </c>
      <c r="K9" s="3">
        <f t="shared" si="6"/>
        <v>5.8695507974631245E-3</v>
      </c>
      <c r="L9" s="3">
        <f t="shared" si="7"/>
        <v>0.23670900000000003</v>
      </c>
      <c r="M9" s="3">
        <f t="shared" si="8"/>
        <v>4.3274534763819246E-3</v>
      </c>
      <c r="N9" s="3">
        <f t="shared" si="9"/>
        <v>0.20327500000000001</v>
      </c>
      <c r="O9" s="3">
        <f t="shared" si="10"/>
        <v>4.1092960353629913E-3</v>
      </c>
      <c r="P9" s="3">
        <f t="shared" si="11"/>
        <v>0.10917399999999999</v>
      </c>
      <c r="Q9" s="3">
        <f t="shared" si="12"/>
        <v>2.1582330617892029E-3</v>
      </c>
      <c r="S9" s="1">
        <v>8.65</v>
      </c>
      <c r="T9" s="1">
        <f t="shared" si="0"/>
        <v>5.3250000000000006E-2</v>
      </c>
      <c r="U9" s="2">
        <v>23.5</v>
      </c>
      <c r="V9" s="2">
        <f t="shared" si="13"/>
        <v>0.45250000000000001</v>
      </c>
      <c r="W9" s="1">
        <v>3.38</v>
      </c>
      <c r="X9" s="1">
        <f t="shared" si="14"/>
        <v>2.69E-2</v>
      </c>
      <c r="Y9" s="2">
        <v>32.299999999999997</v>
      </c>
      <c r="Z9" s="2">
        <f t="shared" si="15"/>
        <v>0.58449999999999991</v>
      </c>
    </row>
    <row r="10" spans="1:26">
      <c r="A10" s="1">
        <v>8.82</v>
      </c>
      <c r="B10" s="1">
        <f t="shared" si="1"/>
        <v>5.4100000000000002E-2</v>
      </c>
      <c r="C10" s="2">
        <v>35.6</v>
      </c>
      <c r="D10" s="2">
        <f t="shared" si="2"/>
        <v>0.63400000000000001</v>
      </c>
      <c r="E10" s="1">
        <v>3.28</v>
      </c>
      <c r="F10" s="1">
        <f t="shared" si="3"/>
        <v>2.64E-2</v>
      </c>
      <c r="G10" s="2">
        <v>78.2</v>
      </c>
      <c r="H10" s="2">
        <f t="shared" si="4"/>
        <v>1.2730000000000001</v>
      </c>
      <c r="J10" s="3">
        <f t="shared" si="5"/>
        <v>0.31399200000000005</v>
      </c>
      <c r="K10" s="3">
        <f t="shared" si="6"/>
        <v>5.9142576758203563E-3</v>
      </c>
      <c r="L10" s="3">
        <f t="shared" si="7"/>
        <v>0.256496</v>
      </c>
      <c r="M10" s="3">
        <f t="shared" si="8"/>
        <v>4.6579369750995988E-3</v>
      </c>
      <c r="N10" s="3">
        <f t="shared" si="9"/>
        <v>0.23265000000000005</v>
      </c>
      <c r="O10" s="3">
        <f t="shared" si="10"/>
        <v>4.5680730209794159E-3</v>
      </c>
      <c r="P10" s="3">
        <f t="shared" si="11"/>
        <v>0.11723600000000001</v>
      </c>
      <c r="Q10" s="3">
        <f t="shared" si="12"/>
        <v>2.3127622800452278E-3</v>
      </c>
      <c r="S10" s="1">
        <v>8.4600000000000009</v>
      </c>
      <c r="T10" s="1">
        <f t="shared" si="0"/>
        <v>5.2300000000000006E-2</v>
      </c>
      <c r="U10" s="2">
        <v>27.5</v>
      </c>
      <c r="V10" s="2">
        <f t="shared" si="13"/>
        <v>0.51249999999999996</v>
      </c>
      <c r="W10" s="1">
        <v>3.71</v>
      </c>
      <c r="X10" s="1">
        <f t="shared" si="14"/>
        <v>2.8549999999999999E-2</v>
      </c>
      <c r="Y10" s="2">
        <v>31.6</v>
      </c>
      <c r="Z10" s="2">
        <f t="shared" si="15"/>
        <v>0.57399999999999995</v>
      </c>
    </row>
    <row r="11" spans="1:26">
      <c r="A11" s="1">
        <v>9.6</v>
      </c>
      <c r="B11" s="1">
        <f t="shared" si="1"/>
        <v>5.8000000000000003E-2</v>
      </c>
      <c r="C11" s="2">
        <v>34.299999999999997</v>
      </c>
      <c r="D11" s="2">
        <f t="shared" si="2"/>
        <v>0.61449999999999994</v>
      </c>
      <c r="E11" s="1">
        <v>3.56</v>
      </c>
      <c r="F11" s="1">
        <f t="shared" si="3"/>
        <v>2.7799999999999998E-2</v>
      </c>
      <c r="G11" s="2">
        <v>76.5</v>
      </c>
      <c r="H11" s="2">
        <f t="shared" si="4"/>
        <v>1.2475000000000001</v>
      </c>
      <c r="J11" s="3">
        <f t="shared" si="5"/>
        <v>0.32927999999999996</v>
      </c>
      <c r="K11" s="3">
        <f t="shared" si="6"/>
        <v>6.2256142668816218E-3</v>
      </c>
      <c r="L11" s="3">
        <f t="shared" si="7"/>
        <v>0.27234000000000003</v>
      </c>
      <c r="M11" s="3">
        <f t="shared" si="8"/>
        <v>4.9240452983294143E-3</v>
      </c>
      <c r="N11" s="3">
        <f t="shared" si="9"/>
        <v>0.25073299999999998</v>
      </c>
      <c r="O11" s="3">
        <f t="shared" si="10"/>
        <v>4.8499250841894459E-3</v>
      </c>
      <c r="P11" s="3">
        <f t="shared" si="11"/>
        <v>0.129247</v>
      </c>
      <c r="Q11" s="3">
        <f t="shared" si="12"/>
        <v>2.5449684973001142E-3</v>
      </c>
      <c r="S11" s="1">
        <v>8.33</v>
      </c>
      <c r="T11" s="1">
        <f t="shared" si="0"/>
        <v>5.1650000000000001E-2</v>
      </c>
      <c r="U11" s="2">
        <v>30.1</v>
      </c>
      <c r="V11" s="2">
        <f t="shared" si="13"/>
        <v>0.55149999999999999</v>
      </c>
      <c r="W11" s="1">
        <v>4.21</v>
      </c>
      <c r="X11" s="1">
        <f t="shared" si="14"/>
        <v>3.1050000000000001E-2</v>
      </c>
      <c r="Y11" s="2">
        <v>30.7</v>
      </c>
      <c r="Z11" s="2">
        <f t="shared" si="15"/>
        <v>0.5605</v>
      </c>
    </row>
    <row r="12" spans="1:26">
      <c r="A12" s="1">
        <v>10.53</v>
      </c>
      <c r="B12" s="1">
        <f t="shared" si="1"/>
        <v>6.2649999999999997E-2</v>
      </c>
      <c r="C12" s="2">
        <v>32</v>
      </c>
      <c r="D12" s="2">
        <f t="shared" si="2"/>
        <v>0.57999999999999996</v>
      </c>
      <c r="E12" s="1">
        <v>4.0199999999999996</v>
      </c>
      <c r="F12" s="1">
        <f t="shared" si="3"/>
        <v>3.0100000000000002E-2</v>
      </c>
      <c r="G12" s="2">
        <v>73.900000000000006</v>
      </c>
      <c r="H12" s="2">
        <f t="shared" si="4"/>
        <v>1.2085000000000001</v>
      </c>
      <c r="J12" s="3">
        <f t="shared" si="5"/>
        <v>0.33695999999999998</v>
      </c>
      <c r="K12" s="3">
        <f t="shared" si="6"/>
        <v>6.4280290758520998E-3</v>
      </c>
      <c r="L12" s="3">
        <f t="shared" si="7"/>
        <v>0.29707799999999995</v>
      </c>
      <c r="M12" s="3">
        <f t="shared" si="8"/>
        <v>5.3431944210369144E-3</v>
      </c>
      <c r="N12" s="3">
        <f t="shared" si="9"/>
        <v>0.26436200000000004</v>
      </c>
      <c r="O12" s="3">
        <f t="shared" si="10"/>
        <v>5.0608322893571575E-3</v>
      </c>
      <c r="P12" s="3">
        <f t="shared" si="11"/>
        <v>0.13797399999999999</v>
      </c>
      <c r="Q12" s="3">
        <f t="shared" si="12"/>
        <v>2.7184555447900931E-3</v>
      </c>
      <c r="S12" s="1">
        <v>8.2100000000000009</v>
      </c>
      <c r="T12" s="1">
        <f t="shared" si="0"/>
        <v>5.1050000000000005E-2</v>
      </c>
      <c r="U12" s="2">
        <v>32.200000000000003</v>
      </c>
      <c r="V12" s="2">
        <f t="shared" si="13"/>
        <v>0.58300000000000007</v>
      </c>
      <c r="W12" s="1">
        <v>4.63</v>
      </c>
      <c r="X12" s="1">
        <f t="shared" si="14"/>
        <v>3.3149999999999999E-2</v>
      </c>
      <c r="Y12" s="2">
        <v>29.8</v>
      </c>
      <c r="Z12" s="2">
        <f t="shared" si="15"/>
        <v>0.54700000000000004</v>
      </c>
    </row>
    <row r="13" spans="1:26">
      <c r="A13" s="1">
        <v>3.09</v>
      </c>
      <c r="B13" s="1">
        <f t="shared" si="1"/>
        <v>2.545E-2</v>
      </c>
      <c r="C13" s="2">
        <v>43</v>
      </c>
      <c r="D13" s="2">
        <f t="shared" si="2"/>
        <v>0.745</v>
      </c>
      <c r="E13" s="1">
        <v>4.4000000000000004</v>
      </c>
      <c r="F13" s="1">
        <f t="shared" si="3"/>
        <v>3.2000000000000001E-2</v>
      </c>
      <c r="G13" s="2">
        <v>71.3</v>
      </c>
      <c r="H13" s="2">
        <f t="shared" si="4"/>
        <v>1.1695</v>
      </c>
      <c r="J13" s="3">
        <f t="shared" si="5"/>
        <v>0.13287000000000002</v>
      </c>
      <c r="K13" s="3">
        <f t="shared" si="6"/>
        <v>2.5489284268099799E-3</v>
      </c>
      <c r="L13" s="3">
        <f t="shared" si="7"/>
        <v>0.31372000000000005</v>
      </c>
      <c r="M13" s="3">
        <f t="shared" si="8"/>
        <v>5.6289391718155925E-3</v>
      </c>
      <c r="N13" s="3">
        <f t="shared" si="9"/>
        <v>0.27760800000000002</v>
      </c>
      <c r="O13" s="3">
        <f t="shared" si="10"/>
        <v>5.264218519020653E-3</v>
      </c>
      <c r="P13" s="3">
        <f t="shared" si="11"/>
        <v>0.145791</v>
      </c>
      <c r="Q13" s="3">
        <f t="shared" si="12"/>
        <v>2.8748785122592576E-3</v>
      </c>
      <c r="S13" s="1">
        <v>8.07</v>
      </c>
      <c r="T13" s="1">
        <f t="shared" si="0"/>
        <v>5.0350000000000006E-2</v>
      </c>
      <c r="U13" s="2">
        <v>34.4</v>
      </c>
      <c r="V13" s="2">
        <f t="shared" si="13"/>
        <v>0.61599999999999999</v>
      </c>
      <c r="W13" s="1">
        <v>5.01</v>
      </c>
      <c r="X13" s="1">
        <f t="shared" si="14"/>
        <v>3.5049999999999998E-2</v>
      </c>
      <c r="Y13" s="2">
        <v>29.1</v>
      </c>
      <c r="Z13" s="2">
        <f t="shared" si="15"/>
        <v>0.53649999999999998</v>
      </c>
    </row>
    <row r="14" spans="1:26">
      <c r="A14" s="1">
        <v>4.08</v>
      </c>
      <c r="B14" s="1">
        <f t="shared" si="1"/>
        <v>3.0400000000000003E-2</v>
      </c>
      <c r="C14" s="2">
        <v>42</v>
      </c>
      <c r="D14" s="2">
        <f t="shared" si="2"/>
        <v>0.73</v>
      </c>
      <c r="E14" s="1">
        <v>4.83</v>
      </c>
      <c r="F14" s="1">
        <f t="shared" si="3"/>
        <v>3.415E-2</v>
      </c>
      <c r="G14" s="2">
        <v>67.7</v>
      </c>
      <c r="H14" s="2">
        <f t="shared" si="4"/>
        <v>1.1155000000000002</v>
      </c>
      <c r="J14" s="3">
        <f t="shared" si="5"/>
        <v>0.17136000000000001</v>
      </c>
      <c r="K14" s="3">
        <f t="shared" si="6"/>
        <v>3.2405377331547929E-3</v>
      </c>
      <c r="L14" s="3">
        <f t="shared" si="7"/>
        <v>0.32699100000000003</v>
      </c>
      <c r="M14" s="3">
        <f t="shared" si="8"/>
        <v>5.8629536225566379E-3</v>
      </c>
      <c r="N14" s="3">
        <f t="shared" si="9"/>
        <v>0.28908</v>
      </c>
      <c r="O14" s="3">
        <f t="shared" si="10"/>
        <v>5.4383805861671726E-3</v>
      </c>
      <c r="P14" s="3">
        <f t="shared" si="11"/>
        <v>0.15340800000000002</v>
      </c>
      <c r="Q14" s="3">
        <f t="shared" si="12"/>
        <v>3.032357620070562E-3</v>
      </c>
      <c r="S14" s="1">
        <v>7.92</v>
      </c>
      <c r="T14" s="1">
        <f t="shared" si="0"/>
        <v>4.9600000000000005E-2</v>
      </c>
      <c r="U14" s="2">
        <v>36.5</v>
      </c>
      <c r="V14" s="2">
        <f t="shared" si="13"/>
        <v>0.64749999999999996</v>
      </c>
      <c r="W14" s="1">
        <v>5.44</v>
      </c>
      <c r="X14" s="1">
        <f t="shared" si="14"/>
        <v>3.7200000000000004E-2</v>
      </c>
      <c r="Y14" s="2">
        <v>28.2</v>
      </c>
      <c r="Z14" s="2">
        <f t="shared" si="15"/>
        <v>0.52300000000000002</v>
      </c>
    </row>
    <row r="15" spans="1:26">
      <c r="A15" s="1">
        <v>5.53</v>
      </c>
      <c r="B15" s="1">
        <f t="shared" si="1"/>
        <v>3.7650000000000003E-2</v>
      </c>
      <c r="C15" s="2">
        <v>40.5</v>
      </c>
      <c r="D15" s="2">
        <f t="shared" si="2"/>
        <v>0.70749999999999991</v>
      </c>
      <c r="E15" s="1">
        <v>5.15</v>
      </c>
      <c r="F15" s="1">
        <f t="shared" si="3"/>
        <v>3.5750000000000004E-2</v>
      </c>
      <c r="G15" s="2">
        <v>64.400000000000006</v>
      </c>
      <c r="H15" s="2">
        <f t="shared" si="4"/>
        <v>1.0660000000000001</v>
      </c>
      <c r="J15" s="3">
        <f t="shared" si="5"/>
        <v>0.223965</v>
      </c>
      <c r="K15" s="3">
        <f t="shared" si="6"/>
        <v>4.1991132285579052E-3</v>
      </c>
      <c r="L15" s="3">
        <f t="shared" si="7"/>
        <v>0.33166000000000001</v>
      </c>
      <c r="M15" s="3">
        <f t="shared" si="8"/>
        <v>5.9531157640348312E-3</v>
      </c>
      <c r="N15" s="3">
        <f t="shared" si="9"/>
        <v>0.30069999999999997</v>
      </c>
      <c r="O15" s="3">
        <f t="shared" si="10"/>
        <v>5.6137583221937864E-3</v>
      </c>
      <c r="P15" s="3">
        <f t="shared" si="11"/>
        <v>0.15525</v>
      </c>
      <c r="Q15" s="3">
        <f t="shared" si="12"/>
        <v>3.0864871820566499E-3</v>
      </c>
      <c r="S15" s="1">
        <v>7.75</v>
      </c>
      <c r="T15" s="1">
        <f t="shared" si="0"/>
        <v>4.8750000000000002E-2</v>
      </c>
      <c r="U15" s="2">
        <v>38.799999999999997</v>
      </c>
      <c r="V15" s="2">
        <f t="shared" si="13"/>
        <v>0.68199999999999994</v>
      </c>
      <c r="W15" s="1">
        <v>5.75</v>
      </c>
      <c r="X15" s="1">
        <f t="shared" si="14"/>
        <v>3.875E-2</v>
      </c>
      <c r="Y15" s="2">
        <v>27</v>
      </c>
      <c r="Z15" s="2">
        <f t="shared" si="15"/>
        <v>0.505</v>
      </c>
    </row>
    <row r="16" spans="1:26">
      <c r="A16" s="1">
        <v>9.16</v>
      </c>
      <c r="B16" s="1">
        <f t="shared" si="1"/>
        <v>5.5800000000000002E-2</v>
      </c>
      <c r="C16" s="2">
        <v>35.4</v>
      </c>
      <c r="D16" s="2">
        <f t="shared" si="2"/>
        <v>0.63099999999999989</v>
      </c>
      <c r="E16" s="1">
        <v>5.45</v>
      </c>
      <c r="F16" s="1">
        <f t="shared" si="3"/>
        <v>3.7249999999999998E-2</v>
      </c>
      <c r="G16" s="2">
        <v>61.2</v>
      </c>
      <c r="H16" s="2">
        <f t="shared" si="4"/>
        <v>1.018</v>
      </c>
      <c r="J16" s="3">
        <f t="shared" si="5"/>
        <v>0.324264</v>
      </c>
      <c r="K16" s="3">
        <f t="shared" si="6"/>
        <v>6.1081770360722184E-3</v>
      </c>
      <c r="L16" s="3">
        <f t="shared" si="7"/>
        <v>0.33354</v>
      </c>
      <c r="M16" s="3">
        <f t="shared" si="8"/>
        <v>5.9982035393941089E-3</v>
      </c>
      <c r="N16" s="3">
        <f t="shared" si="9"/>
        <v>0.30739499999999997</v>
      </c>
      <c r="O16" s="3">
        <f t="shared" si="10"/>
        <v>5.7102855800957968E-3</v>
      </c>
      <c r="P16" s="3">
        <f t="shared" si="11"/>
        <v>0.15346799999999999</v>
      </c>
      <c r="Q16" s="3">
        <f t="shared" si="12"/>
        <v>3.0843299881821982E-3</v>
      </c>
      <c r="S16" s="1">
        <v>7.59</v>
      </c>
      <c r="T16" s="1">
        <f t="shared" si="0"/>
        <v>4.795E-2</v>
      </c>
      <c r="U16" s="2">
        <v>40.5</v>
      </c>
      <c r="V16" s="2">
        <f t="shared" si="13"/>
        <v>0.70749999999999991</v>
      </c>
      <c r="W16" s="1">
        <v>6.09</v>
      </c>
      <c r="X16" s="1">
        <f t="shared" si="14"/>
        <v>4.045E-2</v>
      </c>
      <c r="Y16" s="2">
        <v>25.2</v>
      </c>
      <c r="Z16" s="2">
        <f t="shared" si="15"/>
        <v>0.47799999999999998</v>
      </c>
    </row>
    <row r="17" spans="1:26">
      <c r="A17" s="1">
        <v>11.44</v>
      </c>
      <c r="B17" s="1">
        <f t="shared" si="1"/>
        <v>6.7199999999999996E-2</v>
      </c>
      <c r="C17" s="2">
        <v>28.6</v>
      </c>
      <c r="D17" s="2">
        <f t="shared" si="2"/>
        <v>0.52900000000000003</v>
      </c>
      <c r="E17" s="1">
        <v>5.76</v>
      </c>
      <c r="F17" s="1">
        <f t="shared" si="3"/>
        <v>3.8800000000000001E-2</v>
      </c>
      <c r="G17" s="2">
        <v>57.6</v>
      </c>
      <c r="H17" s="2">
        <f t="shared" si="4"/>
        <v>0.96399999999999997</v>
      </c>
      <c r="J17" s="3">
        <f t="shared" si="5"/>
        <v>0.32718400000000003</v>
      </c>
      <c r="K17" s="3">
        <f t="shared" si="6"/>
        <v>6.349612238869394E-3</v>
      </c>
      <c r="L17" s="3">
        <f t="shared" si="7"/>
        <v>0.33177600000000002</v>
      </c>
      <c r="M17" s="3">
        <f t="shared" si="8"/>
        <v>5.9855241695276774E-3</v>
      </c>
      <c r="N17" s="3">
        <f t="shared" si="9"/>
        <v>0.31396200000000002</v>
      </c>
      <c r="O17" s="3">
        <f t="shared" si="10"/>
        <v>5.800591116515626E-3</v>
      </c>
      <c r="P17" s="3">
        <f t="shared" si="11"/>
        <v>0.14858000000000002</v>
      </c>
      <c r="Q17" s="3">
        <f t="shared" si="12"/>
        <v>3.0348697665633037E-3</v>
      </c>
      <c r="S17" s="1">
        <v>7.37</v>
      </c>
      <c r="T17" s="1">
        <f t="shared" si="0"/>
        <v>4.6850000000000003E-2</v>
      </c>
      <c r="U17" s="2">
        <v>42.6</v>
      </c>
      <c r="V17" s="2">
        <f t="shared" si="13"/>
        <v>0.73899999999999999</v>
      </c>
      <c r="W17" s="1">
        <v>6.46</v>
      </c>
      <c r="X17" s="1">
        <f t="shared" si="14"/>
        <v>4.2300000000000004E-2</v>
      </c>
      <c r="Y17" s="2">
        <v>23</v>
      </c>
      <c r="Z17" s="2">
        <f t="shared" si="15"/>
        <v>0.44499999999999995</v>
      </c>
    </row>
    <row r="18" spans="1:26">
      <c r="A18" s="1">
        <v>11.15</v>
      </c>
      <c r="B18" s="1">
        <f t="shared" si="1"/>
        <v>6.5750000000000003E-2</v>
      </c>
      <c r="C18" s="2">
        <v>29.5</v>
      </c>
      <c r="D18" s="2">
        <f t="shared" si="2"/>
        <v>0.54249999999999998</v>
      </c>
      <c r="E18" s="1">
        <v>6.09</v>
      </c>
      <c r="F18" s="1">
        <f t="shared" si="3"/>
        <v>4.045E-2</v>
      </c>
      <c r="G18" s="2">
        <v>53.3</v>
      </c>
      <c r="H18" s="2">
        <f t="shared" si="4"/>
        <v>0.89949999999999986</v>
      </c>
      <c r="J18" s="3">
        <f t="shared" si="5"/>
        <v>0.32892500000000002</v>
      </c>
      <c r="K18" s="3">
        <f t="shared" si="6"/>
        <v>6.3522463669358729E-3</v>
      </c>
      <c r="L18" s="3">
        <f t="shared" si="7"/>
        <v>0.32459699999999997</v>
      </c>
      <c r="M18" s="3">
        <f t="shared" si="8"/>
        <v>5.8869569645318438E-3</v>
      </c>
      <c r="N18" s="3">
        <f t="shared" si="9"/>
        <v>0.32342200000000004</v>
      </c>
      <c r="O18" s="3">
        <f t="shared" si="10"/>
        <v>5.9078245929445128E-3</v>
      </c>
      <c r="P18" s="3">
        <f t="shared" si="11"/>
        <v>0.14158100000000001</v>
      </c>
      <c r="Q18" s="3">
        <f t="shared" si="12"/>
        <v>2.9419072606474191E-3</v>
      </c>
      <c r="S18" s="1">
        <v>6.71</v>
      </c>
      <c r="T18" s="1">
        <f t="shared" si="0"/>
        <v>4.3550000000000005E-2</v>
      </c>
      <c r="U18" s="2">
        <v>48.2</v>
      </c>
      <c r="V18" s="2">
        <f t="shared" si="13"/>
        <v>0.82299999999999995</v>
      </c>
      <c r="W18" s="1">
        <v>6.71</v>
      </c>
      <c r="X18" s="1">
        <f t="shared" si="14"/>
        <v>4.3550000000000005E-2</v>
      </c>
      <c r="Y18" s="2">
        <v>21.1</v>
      </c>
      <c r="Z18" s="2">
        <f t="shared" si="15"/>
        <v>0.41649999999999998</v>
      </c>
    </row>
    <row r="19" spans="1:26">
      <c r="A19" s="1">
        <v>11.54</v>
      </c>
      <c r="B19" s="1">
        <f t="shared" si="1"/>
        <v>6.7699999999999996E-2</v>
      </c>
      <c r="C19" s="2">
        <v>28.9</v>
      </c>
      <c r="D19" s="2">
        <f t="shared" si="2"/>
        <v>0.53349999999999997</v>
      </c>
      <c r="E19" s="1">
        <v>6.44</v>
      </c>
      <c r="F19" s="1">
        <f t="shared" si="3"/>
        <v>4.2200000000000001E-2</v>
      </c>
      <c r="G19" s="2">
        <v>47.9</v>
      </c>
      <c r="H19" s="2">
        <f t="shared" si="4"/>
        <v>0.81849999999999989</v>
      </c>
      <c r="J19" s="3">
        <f t="shared" si="5"/>
        <v>0.33350599999999997</v>
      </c>
      <c r="K19" s="3">
        <f t="shared" si="6"/>
        <v>6.460000779334318E-3</v>
      </c>
      <c r="L19" s="3">
        <f t="shared" si="7"/>
        <v>0.30847600000000003</v>
      </c>
      <c r="M19" s="3">
        <f t="shared" si="8"/>
        <v>5.6454312504891956E-3</v>
      </c>
      <c r="N19" s="3">
        <f t="shared" si="9"/>
        <v>0.31535399999999997</v>
      </c>
      <c r="O19" s="3">
        <f t="shared" si="10"/>
        <v>5.7436329747817278E-3</v>
      </c>
      <c r="P19" s="3">
        <f t="shared" si="11"/>
        <v>0.132936</v>
      </c>
      <c r="Q19" s="3">
        <f t="shared" si="12"/>
        <v>2.8228537801310229E-3</v>
      </c>
      <c r="S19" s="1">
        <v>6.22</v>
      </c>
      <c r="T19" s="1">
        <f t="shared" si="0"/>
        <v>4.1099999999999998E-2</v>
      </c>
      <c r="U19" s="2">
        <v>50.7</v>
      </c>
      <c r="V19" s="2">
        <f t="shared" si="13"/>
        <v>0.86050000000000004</v>
      </c>
      <c r="W19" s="1">
        <v>6.96</v>
      </c>
      <c r="X19" s="1">
        <f t="shared" si="14"/>
        <v>4.48E-2</v>
      </c>
      <c r="Y19" s="2">
        <v>19.100000000000001</v>
      </c>
      <c r="Z19" s="2">
        <f t="shared" si="15"/>
        <v>0.38650000000000007</v>
      </c>
    </row>
    <row r="20" spans="1:26">
      <c r="A20" s="1">
        <v>12</v>
      </c>
      <c r="B20" s="1">
        <f t="shared" si="1"/>
        <v>6.9999999999999993E-2</v>
      </c>
      <c r="C20" s="2">
        <v>26.7</v>
      </c>
      <c r="D20" s="2">
        <f t="shared" si="2"/>
        <v>0.50049999999999994</v>
      </c>
      <c r="E20" s="1">
        <v>6.75</v>
      </c>
      <c r="F20" s="1">
        <f t="shared" si="3"/>
        <v>4.3750000000000004E-2</v>
      </c>
      <c r="G20" s="2">
        <v>42.4</v>
      </c>
      <c r="H20" s="2">
        <f t="shared" si="4"/>
        <v>0.73599999999999999</v>
      </c>
      <c r="J20" s="3">
        <f t="shared" si="5"/>
        <v>0.32039999999999996</v>
      </c>
      <c r="K20" s="3">
        <f t="shared" si="6"/>
        <v>6.2900872013033323E-3</v>
      </c>
      <c r="L20" s="3">
        <f t="shared" si="7"/>
        <v>0.28620000000000001</v>
      </c>
      <c r="M20" s="3">
        <f t="shared" si="8"/>
        <v>5.3030226286524557E-3</v>
      </c>
      <c r="N20" s="3">
        <f t="shared" si="9"/>
        <v>0.29642399999999997</v>
      </c>
      <c r="O20" s="3">
        <f t="shared" si="10"/>
        <v>5.3907743658958675E-3</v>
      </c>
      <c r="P20" s="3">
        <f t="shared" si="11"/>
        <v>0.12744</v>
      </c>
      <c r="Q20" s="3">
        <f t="shared" si="12"/>
        <v>2.7441064119308493E-3</v>
      </c>
      <c r="S20" s="1">
        <v>5.52</v>
      </c>
      <c r="T20" s="1">
        <f t="shared" si="0"/>
        <v>3.7600000000000001E-2</v>
      </c>
      <c r="U20" s="2">
        <v>53.7</v>
      </c>
      <c r="V20" s="2">
        <f t="shared" si="13"/>
        <v>0.90549999999999997</v>
      </c>
      <c r="W20" s="1">
        <v>7.08</v>
      </c>
      <c r="X20" s="1">
        <f t="shared" si="14"/>
        <v>4.5400000000000003E-2</v>
      </c>
      <c r="Y20" s="2">
        <v>18</v>
      </c>
      <c r="Z20" s="2">
        <f t="shared" si="15"/>
        <v>0.37</v>
      </c>
    </row>
    <row r="21" spans="1:26">
      <c r="A21" s="1">
        <v>12.71</v>
      </c>
      <c r="B21" s="1">
        <f t="shared" si="1"/>
        <v>7.3550000000000004E-2</v>
      </c>
      <c r="C21" s="2">
        <v>24.2</v>
      </c>
      <c r="D21" s="2">
        <f t="shared" si="2"/>
        <v>0.46299999999999997</v>
      </c>
      <c r="E21" s="1">
        <v>6.92</v>
      </c>
      <c r="F21" s="1">
        <f t="shared" si="3"/>
        <v>4.4600000000000001E-2</v>
      </c>
      <c r="G21" s="2">
        <v>38.799999999999997</v>
      </c>
      <c r="H21" s="2">
        <f t="shared" si="4"/>
        <v>0.68199999999999994</v>
      </c>
      <c r="J21" s="3">
        <f t="shared" si="5"/>
        <v>0.30758200000000002</v>
      </c>
      <c r="K21" s="3">
        <f t="shared" si="6"/>
        <v>6.1480181181418131E-3</v>
      </c>
      <c r="L21" s="3">
        <f t="shared" si="7"/>
        <v>0.26849600000000001</v>
      </c>
      <c r="M21" s="3">
        <f t="shared" si="8"/>
        <v>5.026696225554116E-3</v>
      </c>
      <c r="N21" s="3">
        <f t="shared" si="9"/>
        <v>0.28550799999999998</v>
      </c>
      <c r="O21" s="3">
        <f t="shared" si="10"/>
        <v>5.1939891601735172E-3</v>
      </c>
      <c r="P21" s="3">
        <f t="shared" si="11"/>
        <v>0.11873599999999999</v>
      </c>
      <c r="Q21" s="3">
        <f t="shared" si="12"/>
        <v>2.6171175716807218E-3</v>
      </c>
      <c r="S21" s="1">
        <v>5.21</v>
      </c>
      <c r="T21" s="1">
        <f t="shared" si="0"/>
        <v>3.6049999999999999E-2</v>
      </c>
      <c r="U21" s="2">
        <v>54.8</v>
      </c>
      <c r="V21" s="2">
        <f t="shared" si="13"/>
        <v>0.92199999999999993</v>
      </c>
      <c r="W21" s="1">
        <v>7.24</v>
      </c>
      <c r="X21" s="1">
        <f t="shared" si="14"/>
        <v>4.6200000000000005E-2</v>
      </c>
      <c r="Y21" s="2">
        <v>16.399999999999999</v>
      </c>
      <c r="Z21" s="2">
        <f t="shared" si="15"/>
        <v>0.34599999999999997</v>
      </c>
    </row>
    <row r="22" spans="1:26">
      <c r="A22" s="1">
        <v>13.13</v>
      </c>
      <c r="B22" s="1">
        <f t="shared" si="1"/>
        <v>7.5649999999999995E-2</v>
      </c>
      <c r="C22" s="2">
        <v>22.4</v>
      </c>
      <c r="D22" s="2">
        <f t="shared" si="2"/>
        <v>0.43599999999999994</v>
      </c>
      <c r="E22" s="1">
        <v>7.38</v>
      </c>
      <c r="F22" s="1">
        <f t="shared" si="3"/>
        <v>4.6900000000000004E-2</v>
      </c>
      <c r="G22" s="2">
        <v>27.8</v>
      </c>
      <c r="H22" s="2">
        <f t="shared" si="4"/>
        <v>0.51700000000000002</v>
      </c>
      <c r="J22" s="3">
        <f t="shared" si="5"/>
        <v>0.29411200000000004</v>
      </c>
      <c r="K22" s="3">
        <f t="shared" si="6"/>
        <v>5.9702173072678014E-3</v>
      </c>
      <c r="L22" s="3">
        <f t="shared" si="7"/>
        <v>0.20516400000000001</v>
      </c>
      <c r="M22" s="3">
        <f t="shared" si="8"/>
        <v>4.0320815472904316E-3</v>
      </c>
      <c r="N22" s="3">
        <f t="shared" si="9"/>
        <v>0.26759699999999997</v>
      </c>
      <c r="O22" s="3">
        <f t="shared" si="10"/>
        <v>4.8759430720887219E-3</v>
      </c>
      <c r="P22" s="3">
        <f t="shared" si="11"/>
        <v>0.109962</v>
      </c>
      <c r="Q22" s="3">
        <f t="shared" si="12"/>
        <v>2.4876007358497067E-3</v>
      </c>
      <c r="S22" s="1">
        <v>4.7699999999999996</v>
      </c>
      <c r="T22" s="1">
        <f t="shared" si="0"/>
        <v>3.3849999999999998E-2</v>
      </c>
      <c r="U22" s="2">
        <v>56.1</v>
      </c>
      <c r="V22" s="2">
        <f t="shared" si="13"/>
        <v>0.9415</v>
      </c>
      <c r="W22" s="1">
        <v>7.38</v>
      </c>
      <c r="X22" s="1">
        <f t="shared" si="14"/>
        <v>4.6900000000000004E-2</v>
      </c>
      <c r="Y22" s="2">
        <v>14.9</v>
      </c>
      <c r="Z22" s="2">
        <f t="shared" si="15"/>
        <v>0.32350000000000001</v>
      </c>
    </row>
    <row r="23" spans="1:26">
      <c r="A23" s="1">
        <v>13.51</v>
      </c>
      <c r="B23" s="1">
        <f t="shared" si="1"/>
        <v>7.7549999999999994E-2</v>
      </c>
      <c r="C23" s="2">
        <v>20.7</v>
      </c>
      <c r="D23" s="2">
        <f t="shared" si="2"/>
        <v>0.41049999999999998</v>
      </c>
      <c r="E23" s="1">
        <v>7.15</v>
      </c>
      <c r="F23" s="1">
        <f t="shared" si="3"/>
        <v>4.5750000000000006E-2</v>
      </c>
      <c r="G23" s="2">
        <v>33.4</v>
      </c>
      <c r="H23" s="2">
        <f t="shared" si="4"/>
        <v>0.60099999999999998</v>
      </c>
      <c r="J23" s="3">
        <f t="shared" si="5"/>
        <v>0.27965699999999999</v>
      </c>
      <c r="K23" s="3">
        <f t="shared" si="6"/>
        <v>5.7735125887322693E-3</v>
      </c>
      <c r="L23" s="3">
        <f t="shared" si="7"/>
        <v>0.23880999999999999</v>
      </c>
      <c r="M23" s="3">
        <f t="shared" si="8"/>
        <v>4.5607493819546808E-3</v>
      </c>
      <c r="N23" s="3">
        <f t="shared" si="9"/>
        <v>0.26151800000000003</v>
      </c>
      <c r="O23" s="3">
        <f t="shared" si="10"/>
        <v>4.7665759388684868E-3</v>
      </c>
      <c r="P23" s="3">
        <f t="shared" si="11"/>
        <v>0.102136</v>
      </c>
      <c r="Q23" s="3">
        <f t="shared" si="12"/>
        <v>2.3728604392167689E-3</v>
      </c>
      <c r="S23" s="1">
        <v>4.58</v>
      </c>
      <c r="T23" s="1">
        <f t="shared" si="0"/>
        <v>3.2899999999999999E-2</v>
      </c>
      <c r="U23" s="2">
        <v>57.1</v>
      </c>
      <c r="V23" s="2">
        <f t="shared" si="13"/>
        <v>0.95650000000000002</v>
      </c>
      <c r="W23" s="1">
        <v>7.51</v>
      </c>
      <c r="X23" s="1">
        <f t="shared" si="14"/>
        <v>4.7550000000000002E-2</v>
      </c>
      <c r="Y23" s="2">
        <v>13.6</v>
      </c>
      <c r="Z23" s="2">
        <f t="shared" si="15"/>
        <v>0.30399999999999999</v>
      </c>
    </row>
    <row r="24" spans="1:26">
      <c r="A24" s="1">
        <v>13.97</v>
      </c>
      <c r="B24" s="1">
        <f t="shared" si="1"/>
        <v>7.9850000000000004E-2</v>
      </c>
      <c r="C24" s="2">
        <v>18.3</v>
      </c>
      <c r="D24" s="2">
        <f t="shared" si="2"/>
        <v>0.37450000000000006</v>
      </c>
      <c r="E24" s="1">
        <v>7.53</v>
      </c>
      <c r="F24" s="1">
        <f t="shared" si="3"/>
        <v>4.7650000000000005E-2</v>
      </c>
      <c r="G24" s="2">
        <v>23.5</v>
      </c>
      <c r="H24" s="2">
        <f t="shared" si="4"/>
        <v>0.45250000000000001</v>
      </c>
      <c r="J24" s="3">
        <f t="shared" si="5"/>
        <v>0.25565100000000002</v>
      </c>
      <c r="K24" s="3">
        <f t="shared" si="6"/>
        <v>5.4320006618418237E-3</v>
      </c>
      <c r="L24" s="3">
        <f t="shared" si="7"/>
        <v>0.17695500000000003</v>
      </c>
      <c r="M24" s="3">
        <f t="shared" si="8"/>
        <v>3.5866083848463304E-3</v>
      </c>
      <c r="N24" s="3">
        <f t="shared" si="9"/>
        <v>0.21912700000000002</v>
      </c>
      <c r="O24" s="3">
        <f t="shared" si="10"/>
        <v>4.0256896095265463E-3</v>
      </c>
      <c r="P24" s="3">
        <f t="shared" si="11"/>
        <v>8.9088000000000001E-2</v>
      </c>
      <c r="Q24" s="3">
        <f t="shared" si="12"/>
        <v>2.17792964441003E-3</v>
      </c>
      <c r="S24" s="1">
        <v>3.61</v>
      </c>
      <c r="T24" s="1">
        <f t="shared" si="0"/>
        <v>2.8049999999999999E-2</v>
      </c>
      <c r="U24" s="2">
        <v>60.7</v>
      </c>
      <c r="V24" s="2">
        <f t="shared" si="13"/>
        <v>1.0105</v>
      </c>
      <c r="W24" s="1">
        <v>7.68</v>
      </c>
      <c r="X24" s="1">
        <f t="shared" si="14"/>
        <v>4.8399999999999999E-2</v>
      </c>
      <c r="Y24" s="2">
        <v>11.6</v>
      </c>
      <c r="Z24" s="2">
        <f t="shared" si="15"/>
        <v>0.27400000000000002</v>
      </c>
    </row>
    <row r="25" spans="1:26">
      <c r="A25" s="1">
        <v>14.35</v>
      </c>
      <c r="B25" s="1">
        <f t="shared" si="1"/>
        <v>8.1749999999999989E-2</v>
      </c>
      <c r="C25" s="2">
        <v>16.2</v>
      </c>
      <c r="D25" s="2">
        <f t="shared" si="2"/>
        <v>0.34299999999999997</v>
      </c>
      <c r="E25" s="1">
        <v>7.68</v>
      </c>
      <c r="F25" s="1">
        <f t="shared" si="3"/>
        <v>4.8399999999999999E-2</v>
      </c>
      <c r="G25" s="2">
        <v>19.100000000000001</v>
      </c>
      <c r="H25" s="2">
        <f t="shared" si="4"/>
        <v>0.38650000000000007</v>
      </c>
      <c r="J25" s="3">
        <f t="shared" si="5"/>
        <v>0.23246999999999998</v>
      </c>
      <c r="K25" s="3">
        <f t="shared" si="6"/>
        <v>5.0971049748852531E-3</v>
      </c>
      <c r="L25" s="3">
        <f t="shared" si="7"/>
        <v>0.14668800000000001</v>
      </c>
      <c r="M25" s="3">
        <f t="shared" si="8"/>
        <v>3.1089408061267432E-3</v>
      </c>
      <c r="N25" s="3">
        <f t="shared" si="9"/>
        <v>0.18473400000000001</v>
      </c>
      <c r="O25" s="3">
        <f t="shared" si="10"/>
        <v>3.435372048119389E-3</v>
      </c>
      <c r="P25" s="3">
        <f t="shared" si="11"/>
        <v>8.4920000000000009E-2</v>
      </c>
      <c r="Q25" s="3">
        <f t="shared" si="12"/>
        <v>2.114496346650899E-3</v>
      </c>
      <c r="S25" s="1">
        <v>2.97</v>
      </c>
      <c r="T25" s="1">
        <f t="shared" si="0"/>
        <v>2.4850000000000004E-2</v>
      </c>
      <c r="U25" s="2">
        <v>62.2</v>
      </c>
      <c r="V25" s="2">
        <f t="shared" si="13"/>
        <v>1.0330000000000001</v>
      </c>
      <c r="W25" s="1">
        <v>7.72</v>
      </c>
      <c r="X25" s="1">
        <f t="shared" si="14"/>
        <v>4.8600000000000004E-2</v>
      </c>
      <c r="Y25" s="2">
        <v>11</v>
      </c>
      <c r="Z25" s="2">
        <f t="shared" si="15"/>
        <v>0.26500000000000001</v>
      </c>
    </row>
    <row r="26" spans="1:26">
      <c r="A26" s="1">
        <v>14.43</v>
      </c>
      <c r="B26" s="1">
        <f t="shared" si="1"/>
        <v>8.2150000000000001E-2</v>
      </c>
      <c r="C26" s="2">
        <v>15.6</v>
      </c>
      <c r="D26" s="2">
        <f t="shared" si="2"/>
        <v>0.33399999999999996</v>
      </c>
      <c r="E26" s="1">
        <v>7.85</v>
      </c>
      <c r="F26" s="1">
        <f t="shared" si="3"/>
        <v>4.9250000000000002E-2</v>
      </c>
      <c r="G26" s="2">
        <v>13.9</v>
      </c>
      <c r="H26" s="2">
        <f t="shared" si="4"/>
        <v>0.3085</v>
      </c>
      <c r="J26" s="3">
        <f t="shared" si="5"/>
        <v>0.225108</v>
      </c>
      <c r="K26" s="3">
        <f t="shared" si="6"/>
        <v>4.9870915086851972E-3</v>
      </c>
      <c r="L26" s="3">
        <f t="shared" si="7"/>
        <v>0.109115</v>
      </c>
      <c r="M26" s="3">
        <f t="shared" si="8"/>
        <v>2.5166237116919167E-3</v>
      </c>
      <c r="N26" s="3">
        <f t="shared" si="9"/>
        <v>0.10934300000000001</v>
      </c>
      <c r="O26" s="3">
        <f t="shared" si="10"/>
        <v>2.1674780580780975E-3</v>
      </c>
      <c r="P26" s="3">
        <f t="shared" si="11"/>
        <v>7.6439999999999994E-2</v>
      </c>
      <c r="Q26" s="3">
        <f t="shared" si="12"/>
        <v>1.9855426462304956E-3</v>
      </c>
      <c r="S26" s="1">
        <v>1.69</v>
      </c>
      <c r="T26" s="4">
        <f t="shared" si="0"/>
        <v>1.8450000000000001E-2</v>
      </c>
      <c r="U26" s="2">
        <v>64.7</v>
      </c>
      <c r="V26" s="2">
        <f t="shared" si="13"/>
        <v>1.0705</v>
      </c>
      <c r="W26" s="1">
        <v>7.8</v>
      </c>
      <c r="X26" s="1">
        <f t="shared" si="14"/>
        <v>4.9000000000000002E-2</v>
      </c>
      <c r="Y26" s="2">
        <v>9.8000000000000007</v>
      </c>
      <c r="Z26" s="2">
        <f t="shared" si="15"/>
        <v>0.247</v>
      </c>
    </row>
    <row r="27" spans="1:26">
      <c r="A27" s="1">
        <v>14.61</v>
      </c>
      <c r="B27" s="1">
        <f t="shared" si="1"/>
        <v>8.3049999999999999E-2</v>
      </c>
      <c r="C27" s="2">
        <v>14.6</v>
      </c>
      <c r="D27" s="2">
        <f t="shared" si="2"/>
        <v>0.31900000000000001</v>
      </c>
      <c r="E27" s="1">
        <v>7.98</v>
      </c>
      <c r="F27" s="1">
        <f t="shared" si="3"/>
        <v>4.9900000000000007E-2</v>
      </c>
      <c r="G27" s="2">
        <v>9.3000000000000007</v>
      </c>
      <c r="H27" s="2">
        <f t="shared" si="4"/>
        <v>0.23950000000000002</v>
      </c>
      <c r="J27" s="3">
        <f t="shared" si="5"/>
        <v>0.213306</v>
      </c>
      <c r="K27" s="3">
        <f t="shared" si="6"/>
        <v>4.8157375498463365E-3</v>
      </c>
      <c r="L27" s="3">
        <f t="shared" si="7"/>
        <v>7.4214000000000016E-2</v>
      </c>
      <c r="M27" s="3">
        <f t="shared" si="8"/>
        <v>1.9667446781420311E-3</v>
      </c>
      <c r="N27" s="6">
        <f t="shared" si="9"/>
        <v>6.8640000000000007E-2</v>
      </c>
      <c r="O27" s="6">
        <f t="shared" si="10"/>
        <v>1.5137566515130497E-3</v>
      </c>
      <c r="P27" s="3">
        <f t="shared" si="11"/>
        <v>6.794E-2</v>
      </c>
      <c r="Q27" s="3">
        <f t="shared" si="12"/>
        <v>1.8585110438197564E-3</v>
      </c>
      <c r="S27" s="1">
        <v>1.04</v>
      </c>
      <c r="T27" s="4">
        <f t="shared" si="0"/>
        <v>1.5200000000000002E-2</v>
      </c>
      <c r="U27" s="2">
        <v>66</v>
      </c>
      <c r="V27" s="2">
        <f t="shared" si="13"/>
        <v>1.0900000000000001</v>
      </c>
      <c r="W27" s="1">
        <v>7.9</v>
      </c>
      <c r="X27" s="1">
        <f t="shared" si="14"/>
        <v>4.9500000000000002E-2</v>
      </c>
      <c r="Y27" s="2">
        <v>8.6</v>
      </c>
      <c r="Z27" s="2">
        <f t="shared" si="15"/>
        <v>0.22900000000000001</v>
      </c>
    </row>
    <row r="28" spans="1:26">
      <c r="J28" t="s">
        <v>12</v>
      </c>
      <c r="K28" t="s">
        <v>13</v>
      </c>
      <c r="L28" t="s">
        <v>12</v>
      </c>
      <c r="M28" t="s">
        <v>13</v>
      </c>
      <c r="N28" t="s">
        <v>12</v>
      </c>
      <c r="O28" t="s">
        <v>13</v>
      </c>
      <c r="P28" t="s">
        <v>12</v>
      </c>
      <c r="Q28" t="s">
        <v>13</v>
      </c>
    </row>
    <row r="29" spans="1:26">
      <c r="J29" s="8">
        <f>A3*1000/C3</f>
        <v>43.448275862068968</v>
      </c>
      <c r="K29" s="8">
        <f>SQRT((1000*B3/C3)^2 + (-A3*1000/(C3^2)*D3)^2)</f>
        <v>0.87454701133707069</v>
      </c>
      <c r="L29" s="8">
        <f>E3*1000/G3</f>
        <v>6.7403314917127073</v>
      </c>
      <c r="M29" s="8">
        <f>SQRT((F3*1000/G3)^2 + (-E3*1000*H3/(G3^2))^2)</f>
        <v>0.18049111642429327</v>
      </c>
      <c r="N29" s="9">
        <f>S3*1000/U3</f>
        <v>983.87096774193537</v>
      </c>
      <c r="O29" s="9">
        <f>SQRT((T3*1000/U3)^2 + (S3*1000*V3/(U3^2))^2)</f>
        <v>26.036808766718345</v>
      </c>
      <c r="P29" s="8">
        <f>W3*1000/Y3</f>
        <v>12.737127371273713</v>
      </c>
      <c r="Q29" s="8">
        <f>SQRT((X3*1000/Y3)^2 + (-W3*1000*Z3/(Y3^2))^2)</f>
        <v>0.40360910784118442</v>
      </c>
    </row>
    <row r="30" spans="1:26">
      <c r="J30" s="8">
        <f t="shared" ref="J30:J53" si="16">A4*1000/C4</f>
        <v>61.80555555555555</v>
      </c>
      <c r="K30" s="8">
        <f t="shared" ref="K30:K53" si="17">SQRT((1000*B4/C4)^2 + (-A4*1000/(C4^2)*D4)^2)</f>
        <v>1.1989057615889152</v>
      </c>
      <c r="L30" s="8">
        <f t="shared" ref="L30:L53" si="18">E4*1000/G4</f>
        <v>13.295454545454545</v>
      </c>
      <c r="M30" s="8">
        <f t="shared" ref="M30:M53" si="19">SQRT((F4*1000/G4)^2 + (-E4*1000*H4/(G4^2))^2)</f>
        <v>0.28012221925128589</v>
      </c>
      <c r="N30" s="9">
        <f t="shared" ref="N30:N53" si="20">S4*1000/U4</f>
        <v>818.91891891891896</v>
      </c>
      <c r="O30" s="9">
        <f t="shared" ref="O30:O53" si="21">SQRT((T4*1000/U4)^2 + (S4*1000*V4/(U4^2))^2)</f>
        <v>20.286125106013589</v>
      </c>
      <c r="P30" s="8">
        <f t="shared" ref="P30:P53" si="22">W4*1000/Y4</f>
        <v>24.450549450549453</v>
      </c>
      <c r="Q30" s="8">
        <f t="shared" ref="Q30:Q53" si="23">SQRT((X4*1000/Y4)^2 + (-W4*1000*Z4/(Y4^2))^2)</f>
        <v>0.5881214713394638</v>
      </c>
    </row>
    <row r="31" spans="1:26">
      <c r="J31" s="8">
        <f t="shared" si="16"/>
        <v>81.947743467933492</v>
      </c>
      <c r="K31" s="8">
        <f t="shared" si="17"/>
        <v>1.5640817893608985</v>
      </c>
      <c r="L31" s="8">
        <f t="shared" si="18"/>
        <v>16.666666666666668</v>
      </c>
      <c r="M31" s="8">
        <f t="shared" si="19"/>
        <v>0.33430353806956847</v>
      </c>
      <c r="N31" s="9">
        <f t="shared" si="20"/>
        <v>652.17391304347825</v>
      </c>
      <c r="O31" s="9">
        <f t="shared" si="21"/>
        <v>15.045963985231978</v>
      </c>
      <c r="P31" s="8">
        <f t="shared" si="22"/>
        <v>38.826815642458101</v>
      </c>
      <c r="Q31" s="8">
        <f t="shared" si="23"/>
        <v>0.83752689193534824</v>
      </c>
    </row>
    <row r="32" spans="1:26">
      <c r="J32" s="9">
        <f t="shared" si="16"/>
        <v>118.42751842751842</v>
      </c>
      <c r="K32" s="9">
        <f t="shared" si="17"/>
        <v>2.2307109864824226</v>
      </c>
      <c r="L32" s="8">
        <f t="shared" si="18"/>
        <v>19.976635514018692</v>
      </c>
      <c r="M32" s="8">
        <f t="shared" si="19"/>
        <v>0.38894953916737879</v>
      </c>
      <c r="N32" s="9">
        <f t="shared" si="20"/>
        <v>569.42675159235671</v>
      </c>
      <c r="O32" s="9">
        <f t="shared" si="21"/>
        <v>12.657285629881285</v>
      </c>
      <c r="P32" s="8">
        <f t="shared" si="22"/>
        <v>51.566951566951566</v>
      </c>
      <c r="Q32" s="8">
        <f t="shared" si="23"/>
        <v>1.0685185287536705</v>
      </c>
    </row>
    <row r="33" spans="10:17">
      <c r="J33" s="9">
        <f t="shared" si="16"/>
        <v>172.264631043257</v>
      </c>
      <c r="K33" s="9">
        <f t="shared" si="17"/>
        <v>3.2216866386742797</v>
      </c>
      <c r="L33" s="8">
        <f t="shared" si="18"/>
        <v>25.536992840095465</v>
      </c>
      <c r="M33" s="8">
        <f t="shared" si="19"/>
        <v>0.48168784703417383</v>
      </c>
      <c r="N33" s="9">
        <f t="shared" si="20"/>
        <v>494.97206703910621</v>
      </c>
      <c r="O33" s="9">
        <f t="shared" si="21"/>
        <v>10.63174595614737</v>
      </c>
      <c r="P33" s="8">
        <f t="shared" si="22"/>
        <v>62.608695652173914</v>
      </c>
      <c r="Q33" s="8">
        <f t="shared" si="23"/>
        <v>1.2724944156418687</v>
      </c>
    </row>
    <row r="34" spans="10:17">
      <c r="J34" s="9">
        <f t="shared" si="16"/>
        <v>196.61458333333334</v>
      </c>
      <c r="K34" s="9">
        <f t="shared" si="17"/>
        <v>3.677828198603831</v>
      </c>
      <c r="L34" s="8">
        <f t="shared" si="18"/>
        <v>29.490291262135919</v>
      </c>
      <c r="M34" s="8">
        <f t="shared" si="19"/>
        <v>0.54852569941183871</v>
      </c>
      <c r="N34" s="9">
        <f t="shared" si="20"/>
        <v>446.70050761421322</v>
      </c>
      <c r="O34" s="9">
        <f t="shared" si="21"/>
        <v>9.3775879331220491</v>
      </c>
      <c r="P34" s="9">
        <f t="shared" si="22"/>
        <v>88.484848484848484</v>
      </c>
      <c r="Q34" s="9">
        <f t="shared" si="23"/>
        <v>1.7609744977347921</v>
      </c>
    </row>
    <row r="35" spans="10:17">
      <c r="J35" s="9">
        <f t="shared" si="16"/>
        <v>227.49326145552558</v>
      </c>
      <c r="K35" s="9">
        <f t="shared" si="17"/>
        <v>4.2643912769183041</v>
      </c>
      <c r="L35" s="8">
        <f t="shared" si="18"/>
        <v>37.264742785445421</v>
      </c>
      <c r="M35" s="8">
        <f t="shared" si="19"/>
        <v>0.68126450922167725</v>
      </c>
      <c r="N35" s="9">
        <f t="shared" si="20"/>
        <v>368.08510638297872</v>
      </c>
      <c r="O35" s="9">
        <f t="shared" si="21"/>
        <v>7.4410068544372869</v>
      </c>
      <c r="P35" s="9">
        <f t="shared" si="22"/>
        <v>104.64396284829722</v>
      </c>
      <c r="Q35" s="9">
        <f t="shared" si="23"/>
        <v>2.068679908548154</v>
      </c>
    </row>
    <row r="36" spans="10:17">
      <c r="J36" s="9">
        <f t="shared" si="16"/>
        <v>247.75280898876403</v>
      </c>
      <c r="K36" s="9">
        <f t="shared" si="17"/>
        <v>4.6665964491702088</v>
      </c>
      <c r="L36" s="8">
        <f t="shared" si="18"/>
        <v>41.943734015345264</v>
      </c>
      <c r="M36" s="8">
        <f t="shared" si="19"/>
        <v>0.76169324100110525</v>
      </c>
      <c r="N36" s="9">
        <f t="shared" si="20"/>
        <v>307.63636363636363</v>
      </c>
      <c r="O36" s="9">
        <f t="shared" si="21"/>
        <v>6.0404271351793923</v>
      </c>
      <c r="P36" s="9">
        <f t="shared" si="22"/>
        <v>117.40506329113923</v>
      </c>
      <c r="Q36" s="9">
        <f t="shared" si="23"/>
        <v>2.3160974603881863</v>
      </c>
    </row>
    <row r="37" spans="10:17">
      <c r="J37" s="9">
        <f t="shared" si="16"/>
        <v>279.88338192419826</v>
      </c>
      <c r="K37" s="9">
        <f t="shared" si="17"/>
        <v>5.2916848140499475</v>
      </c>
      <c r="L37" s="8">
        <f t="shared" si="18"/>
        <v>46.535947712418299</v>
      </c>
      <c r="M37" s="8">
        <f t="shared" si="19"/>
        <v>0.84139353211660695</v>
      </c>
      <c r="N37" s="9">
        <f t="shared" si="20"/>
        <v>276.74418604651163</v>
      </c>
      <c r="O37" s="9">
        <f t="shared" si="21"/>
        <v>5.3530591099319489</v>
      </c>
      <c r="P37" s="9">
        <f t="shared" si="22"/>
        <v>137.13355048859935</v>
      </c>
      <c r="Q37" s="9">
        <f t="shared" si="23"/>
        <v>2.7002604773526655</v>
      </c>
    </row>
    <row r="38" spans="10:17">
      <c r="J38" s="9">
        <f t="shared" si="16"/>
        <v>329.0625</v>
      </c>
      <c r="K38" s="9">
        <f t="shared" si="17"/>
        <v>6.277372144386816</v>
      </c>
      <c r="L38" s="8">
        <f t="shared" si="18"/>
        <v>54.397834912043294</v>
      </c>
      <c r="M38" s="8">
        <f t="shared" si="19"/>
        <v>0.97839021408019711</v>
      </c>
      <c r="N38" s="9">
        <f t="shared" si="20"/>
        <v>254.96894409937886</v>
      </c>
      <c r="O38" s="9">
        <f t="shared" si="21"/>
        <v>4.8810156720006521</v>
      </c>
      <c r="P38" s="9">
        <f t="shared" si="22"/>
        <v>155.36912751677852</v>
      </c>
      <c r="Q38" s="9">
        <f t="shared" si="23"/>
        <v>3.0611859204428766</v>
      </c>
    </row>
    <row r="39" spans="10:17">
      <c r="J39" s="8">
        <f t="shared" si="16"/>
        <v>71.860465116279073</v>
      </c>
      <c r="K39" s="8">
        <f t="shared" si="17"/>
        <v>1.3785443087128071</v>
      </c>
      <c r="L39" s="8">
        <f t="shared" si="18"/>
        <v>61.711079943899023</v>
      </c>
      <c r="M39" s="8">
        <f t="shared" si="19"/>
        <v>1.1072546067552491</v>
      </c>
      <c r="N39" s="9">
        <f t="shared" si="20"/>
        <v>234.59302325581396</v>
      </c>
      <c r="O39" s="9">
        <f t="shared" si="21"/>
        <v>4.4485351195077181</v>
      </c>
      <c r="P39" s="9">
        <f t="shared" si="22"/>
        <v>172.16494845360825</v>
      </c>
      <c r="Q39" s="9">
        <f t="shared" si="23"/>
        <v>3.3949510660706141</v>
      </c>
    </row>
    <row r="40" spans="10:17">
      <c r="J40" s="8">
        <f t="shared" si="16"/>
        <v>97.142857142857139</v>
      </c>
      <c r="K40" s="8">
        <f t="shared" si="17"/>
        <v>1.8370395312668892</v>
      </c>
      <c r="L40" s="8">
        <f t="shared" si="18"/>
        <v>71.344165435745936</v>
      </c>
      <c r="M40" s="8">
        <f t="shared" si="19"/>
        <v>1.2792019755583082</v>
      </c>
      <c r="N40" s="9">
        <f t="shared" si="20"/>
        <v>216.98630136986301</v>
      </c>
      <c r="O40" s="9">
        <f t="shared" si="21"/>
        <v>4.0821021476203212</v>
      </c>
      <c r="P40" s="9">
        <f t="shared" si="22"/>
        <v>192.90780141843973</v>
      </c>
      <c r="Q40" s="9">
        <f t="shared" si="23"/>
        <v>3.8131351794056654</v>
      </c>
    </row>
    <row r="41" spans="10:17">
      <c r="J41" s="9">
        <f t="shared" si="16"/>
        <v>136.54320987654322</v>
      </c>
      <c r="K41" s="9">
        <f t="shared" si="17"/>
        <v>2.5600446447540959</v>
      </c>
      <c r="L41" s="8">
        <f t="shared" si="18"/>
        <v>79.968944099378874</v>
      </c>
      <c r="M41" s="8">
        <f t="shared" si="19"/>
        <v>1.4353988474679868</v>
      </c>
      <c r="N41" s="9">
        <f t="shared" si="20"/>
        <v>199.74226804123714</v>
      </c>
      <c r="O41" s="9">
        <f t="shared" si="21"/>
        <v>3.7289817742279912</v>
      </c>
      <c r="P41" s="9">
        <f t="shared" si="22"/>
        <v>212.96296296296296</v>
      </c>
      <c r="Q41" s="9">
        <f t="shared" si="23"/>
        <v>4.2338644472656375</v>
      </c>
    </row>
    <row r="42" spans="10:17">
      <c r="J42" s="9">
        <f t="shared" si="16"/>
        <v>258.75706214689268</v>
      </c>
      <c r="K42" s="9">
        <f t="shared" si="17"/>
        <v>4.8742196017046657</v>
      </c>
      <c r="L42" s="8">
        <f t="shared" si="18"/>
        <v>89.052287581699346</v>
      </c>
      <c r="M42" s="8">
        <f t="shared" si="19"/>
        <v>1.6014683293268901</v>
      </c>
      <c r="N42" s="9">
        <f t="shared" si="20"/>
        <v>187.40740740740742</v>
      </c>
      <c r="O42" s="9">
        <f t="shared" si="21"/>
        <v>3.4813507575648814</v>
      </c>
      <c r="P42" s="9">
        <f t="shared" si="22"/>
        <v>241.66666666666669</v>
      </c>
      <c r="Q42" s="9">
        <f t="shared" si="23"/>
        <v>4.8569066329399693</v>
      </c>
    </row>
    <row r="43" spans="10:17">
      <c r="J43" s="9">
        <f t="shared" si="16"/>
        <v>400</v>
      </c>
      <c r="K43" s="9">
        <f t="shared" si="17"/>
        <v>7.7627417463804997</v>
      </c>
      <c r="L43" s="8">
        <f t="shared" si="18"/>
        <v>100</v>
      </c>
      <c r="M43" s="8">
        <f t="shared" si="19"/>
        <v>1.8040859403717198</v>
      </c>
      <c r="N43" s="9">
        <f t="shared" si="20"/>
        <v>173.00469483568074</v>
      </c>
      <c r="O43" s="9">
        <f t="shared" si="21"/>
        <v>3.1963406271438792</v>
      </c>
      <c r="P43" s="9">
        <f t="shared" si="22"/>
        <v>280.86956521739131</v>
      </c>
      <c r="Q43" s="9">
        <f t="shared" si="23"/>
        <v>5.7369938876432958</v>
      </c>
    </row>
    <row r="44" spans="10:17">
      <c r="J44" s="9">
        <f t="shared" si="16"/>
        <v>377.96610169491527</v>
      </c>
      <c r="K44" s="9">
        <f t="shared" si="17"/>
        <v>7.2993350955884777</v>
      </c>
      <c r="L44" s="9">
        <f t="shared" si="18"/>
        <v>114.25891181988743</v>
      </c>
      <c r="M44" s="9">
        <f t="shared" si="19"/>
        <v>2.0722227768522696</v>
      </c>
      <c r="N44" s="9">
        <f t="shared" si="20"/>
        <v>139.21161825726139</v>
      </c>
      <c r="O44" s="9">
        <f t="shared" si="21"/>
        <v>2.54292479164637</v>
      </c>
      <c r="P44" s="9">
        <f t="shared" si="22"/>
        <v>318.00947867298578</v>
      </c>
      <c r="Q44" s="9">
        <f t="shared" si="23"/>
        <v>6.607909212837578</v>
      </c>
    </row>
    <row r="45" spans="10:17">
      <c r="J45" s="9">
        <f t="shared" si="16"/>
        <v>399.30795847750869</v>
      </c>
      <c r="K45" s="9">
        <f t="shared" si="17"/>
        <v>7.7345826550619829</v>
      </c>
      <c r="L45" s="9">
        <f t="shared" si="18"/>
        <v>134.44676409185803</v>
      </c>
      <c r="M45" s="9">
        <f t="shared" si="19"/>
        <v>2.4605154486291441</v>
      </c>
      <c r="N45" s="9">
        <f t="shared" si="20"/>
        <v>122.68244575936883</v>
      </c>
      <c r="O45" s="9">
        <f t="shared" si="21"/>
        <v>2.2344506202248318</v>
      </c>
      <c r="P45" s="9">
        <f t="shared" si="22"/>
        <v>364.39790575916226</v>
      </c>
      <c r="Q45" s="9">
        <f t="shared" si="23"/>
        <v>7.7378739073244205</v>
      </c>
    </row>
    <row r="46" spans="10:17">
      <c r="J46" s="9">
        <f t="shared" si="16"/>
        <v>449.43820224719104</v>
      </c>
      <c r="K46" s="9">
        <f t="shared" si="17"/>
        <v>8.8233629329957406</v>
      </c>
      <c r="L46" s="9">
        <f t="shared" si="18"/>
        <v>159.19811320754718</v>
      </c>
      <c r="M46" s="9">
        <f t="shared" si="19"/>
        <v>2.9497945380097761</v>
      </c>
      <c r="N46" s="9">
        <f t="shared" si="20"/>
        <v>102.79329608938546</v>
      </c>
      <c r="O46" s="9">
        <f t="shared" si="21"/>
        <v>1.8694014841733568</v>
      </c>
      <c r="P46" s="9">
        <f t="shared" si="22"/>
        <v>393.33333333333331</v>
      </c>
      <c r="Q46" s="9">
        <f t="shared" si="23"/>
        <v>8.4694642343544739</v>
      </c>
    </row>
    <row r="47" spans="10:17">
      <c r="J47" s="9">
        <f t="shared" si="16"/>
        <v>525.2066115702479</v>
      </c>
      <c r="K47" s="9">
        <f t="shared" si="17"/>
        <v>10.497947746297747</v>
      </c>
      <c r="L47" s="9">
        <f t="shared" si="18"/>
        <v>178.35051546391753</v>
      </c>
      <c r="M47" s="9">
        <f t="shared" si="19"/>
        <v>3.3390212997888433</v>
      </c>
      <c r="N47" s="9">
        <f t="shared" si="20"/>
        <v>95.072992700729927</v>
      </c>
      <c r="O47" s="9">
        <f t="shared" si="21"/>
        <v>1.729577081948132</v>
      </c>
      <c r="P47" s="9">
        <f t="shared" si="22"/>
        <v>441.46341463414637</v>
      </c>
      <c r="Q47" s="9">
        <f t="shared" si="23"/>
        <v>9.7305085205261825</v>
      </c>
    </row>
    <row r="48" spans="10:17">
      <c r="J48" s="9">
        <f t="shared" si="16"/>
        <v>586.16071428571433</v>
      </c>
      <c r="K48" s="9">
        <f t="shared" si="17"/>
        <v>11.898551712507576</v>
      </c>
      <c r="L48" s="9">
        <f t="shared" si="18"/>
        <v>265.46762589928056</v>
      </c>
      <c r="M48" s="9">
        <f t="shared" si="19"/>
        <v>5.2172267834098021</v>
      </c>
      <c r="N48" s="9">
        <f t="shared" si="20"/>
        <v>85.026737967914443</v>
      </c>
      <c r="O48" s="9">
        <f t="shared" si="21"/>
        <v>1.5492906644579552</v>
      </c>
      <c r="P48" s="9">
        <f t="shared" si="22"/>
        <v>495.30201342281879</v>
      </c>
      <c r="Q48" s="9">
        <f t="shared" si="23"/>
        <v>11.204903994638558</v>
      </c>
    </row>
    <row r="49" spans="10:17">
      <c r="J49" s="9">
        <f t="shared" si="16"/>
        <v>652.65700483091791</v>
      </c>
      <c r="K49" s="9">
        <f t="shared" si="17"/>
        <v>13.474089450704264</v>
      </c>
      <c r="L49" s="9">
        <f t="shared" si="18"/>
        <v>214.07185628742516</v>
      </c>
      <c r="M49" s="9">
        <f t="shared" si="19"/>
        <v>4.0883048710555068</v>
      </c>
      <c r="N49" s="8">
        <f t="shared" si="20"/>
        <v>80.210157618213657</v>
      </c>
      <c r="O49" s="8">
        <f t="shared" si="21"/>
        <v>1.4619559929176045</v>
      </c>
      <c r="P49" s="9">
        <f t="shared" si="22"/>
        <v>552.20588235294122</v>
      </c>
      <c r="Q49" s="9">
        <f t="shared" si="23"/>
        <v>12.829046492305199</v>
      </c>
    </row>
    <row r="50" spans="10:17">
      <c r="J50" s="9">
        <f t="shared" si="16"/>
        <v>763.38797814207646</v>
      </c>
      <c r="K50" s="9">
        <f t="shared" si="17"/>
        <v>16.220253402137487</v>
      </c>
      <c r="L50" s="9">
        <f t="shared" si="18"/>
        <v>320.42553191489361</v>
      </c>
      <c r="M50" s="9">
        <f t="shared" si="19"/>
        <v>6.4945375913921781</v>
      </c>
      <c r="N50" s="8">
        <f t="shared" si="20"/>
        <v>59.472817133443158</v>
      </c>
      <c r="O50" s="8">
        <f t="shared" si="21"/>
        <v>1.0926042978883228</v>
      </c>
      <c r="P50" s="9">
        <f t="shared" si="22"/>
        <v>662.06896551724139</v>
      </c>
      <c r="Q50" s="9">
        <f t="shared" si="23"/>
        <v>16.185565133843863</v>
      </c>
    </row>
    <row r="51" spans="10:17">
      <c r="J51" s="9">
        <f t="shared" si="16"/>
        <v>885.80246913580254</v>
      </c>
      <c r="K51" s="9">
        <f t="shared" si="17"/>
        <v>19.421982071655435</v>
      </c>
      <c r="L51" s="9">
        <f t="shared" si="18"/>
        <v>402.0942408376963</v>
      </c>
      <c r="M51" s="9">
        <f t="shared" si="19"/>
        <v>8.5220821965591469</v>
      </c>
      <c r="N51" s="8">
        <f t="shared" si="20"/>
        <v>47.749196141479096</v>
      </c>
      <c r="O51" s="8">
        <f t="shared" si="21"/>
        <v>0.88795919400114465</v>
      </c>
      <c r="P51" s="9">
        <f t="shared" si="22"/>
        <v>701.81818181818187</v>
      </c>
      <c r="Q51" s="9">
        <f t="shared" si="23"/>
        <v>17.475176418602477</v>
      </c>
    </row>
    <row r="52" spans="10:17">
      <c r="J52" s="9">
        <f t="shared" si="16"/>
        <v>925</v>
      </c>
      <c r="K52" s="9">
        <f t="shared" si="17"/>
        <v>20.492650841079872</v>
      </c>
      <c r="L52" s="9">
        <f t="shared" si="18"/>
        <v>564.74820143884892</v>
      </c>
      <c r="M52" s="9">
        <f t="shared" si="19"/>
        <v>13.025328459665218</v>
      </c>
      <c r="N52" s="8">
        <f t="shared" si="20"/>
        <v>26.120556414219472</v>
      </c>
      <c r="O52" s="8">
        <f t="shared" si="21"/>
        <v>0.5177810458155695</v>
      </c>
      <c r="P52" s="9">
        <f t="shared" si="22"/>
        <v>795.91836734693868</v>
      </c>
      <c r="Q52" s="9">
        <f t="shared" si="23"/>
        <v>20.674121680867298</v>
      </c>
    </row>
    <row r="53" spans="10:17">
      <c r="J53" s="9">
        <f t="shared" si="16"/>
        <v>1000.6849315068494</v>
      </c>
      <c r="K53" s="9">
        <f t="shared" si="17"/>
        <v>22.592125867171781</v>
      </c>
      <c r="L53" s="9">
        <f t="shared" si="18"/>
        <v>858.0645161290322</v>
      </c>
      <c r="M53" s="9">
        <f t="shared" si="19"/>
        <v>22.739561546329409</v>
      </c>
      <c r="N53" s="8">
        <f t="shared" si="20"/>
        <v>15.757575757575758</v>
      </c>
      <c r="O53" s="8">
        <f t="shared" si="21"/>
        <v>0.34751070971373954</v>
      </c>
      <c r="P53" s="9">
        <f t="shared" si="22"/>
        <v>918.60465116279079</v>
      </c>
      <c r="Q53" s="9">
        <f t="shared" si="23"/>
        <v>25.128597131148684</v>
      </c>
    </row>
    <row r="54" spans="10:17">
      <c r="J54" s="3"/>
      <c r="L54" s="3"/>
      <c r="N54" s="3"/>
    </row>
    <row r="55" spans="10:17">
      <c r="J55" s="3"/>
      <c r="N55" s="3"/>
    </row>
    <row r="56" spans="10:17">
      <c r="J56" s="3"/>
      <c r="N56" s="3"/>
    </row>
    <row r="57" spans="10:17">
      <c r="J57" s="3"/>
      <c r="N57" s="3"/>
    </row>
    <row r="69" spans="1:19">
      <c r="A69" s="7" t="s">
        <v>8</v>
      </c>
      <c r="B69" s="7"/>
      <c r="C69" s="7"/>
      <c r="D69" s="7"/>
    </row>
    <row r="70" spans="1:19">
      <c r="A70" t="s">
        <v>2</v>
      </c>
      <c r="B70" t="s">
        <v>3</v>
      </c>
      <c r="C70" t="s">
        <v>4</v>
      </c>
      <c r="D70" t="s">
        <v>5</v>
      </c>
    </row>
    <row r="71" spans="1:19">
      <c r="A71">
        <v>0.2</v>
      </c>
      <c r="B71">
        <f>A71*0.005+0.01</f>
        <v>1.0999999999999999E-2</v>
      </c>
      <c r="C71">
        <v>45</v>
      </c>
      <c r="D71">
        <f>C71*0.015+0.1</f>
        <v>0.77499999999999991</v>
      </c>
      <c r="F71">
        <v>0.61</v>
      </c>
      <c r="G71">
        <f>F71*0.005+0.01</f>
        <v>1.3050000000000001E-2</v>
      </c>
      <c r="H71">
        <v>90.5</v>
      </c>
      <c r="I71">
        <f>H71*0.015+0.1</f>
        <v>1.4575</v>
      </c>
      <c r="K71">
        <v>9.15</v>
      </c>
      <c r="L71">
        <f t="shared" ref="L71:L98" si="24">K71*0.005+0.01</f>
        <v>5.5750000000000008E-2</v>
      </c>
      <c r="M71">
        <v>9.3000000000000007</v>
      </c>
      <c r="N71">
        <f t="shared" ref="N71:N98" si="25">M71*0.05+0.1</f>
        <v>0.56500000000000006</v>
      </c>
      <c r="P71">
        <v>0.47</v>
      </c>
      <c r="Q71">
        <f>P71*0.005+0.01</f>
        <v>1.235E-2</v>
      </c>
      <c r="R71">
        <v>36.9</v>
      </c>
      <c r="S71">
        <f>R71*0.015+0.1</f>
        <v>0.65349999999999997</v>
      </c>
    </row>
    <row r="72" spans="1:19">
      <c r="A72">
        <v>0.72</v>
      </c>
      <c r="B72">
        <f t="shared" ref="B72:B115" si="26">A72*0.005+0.01</f>
        <v>1.3600000000000001E-2</v>
      </c>
      <c r="C72">
        <v>44.5</v>
      </c>
      <c r="D72">
        <f t="shared" ref="D72:D107" si="27">C72*0.015+0.1</f>
        <v>0.76749999999999996</v>
      </c>
      <c r="F72">
        <v>1.17</v>
      </c>
      <c r="G72">
        <f t="shared" ref="G72:G95" si="28">F72*0.005+0.01</f>
        <v>1.585E-2</v>
      </c>
      <c r="H72">
        <v>88</v>
      </c>
      <c r="I72">
        <f t="shared" ref="I72:I95" si="29">H72*0.015+0.1</f>
        <v>1.42</v>
      </c>
      <c r="K72">
        <v>9.09</v>
      </c>
      <c r="L72">
        <f t="shared" si="24"/>
        <v>5.5449999999999999E-2</v>
      </c>
      <c r="M72">
        <v>11.1</v>
      </c>
      <c r="N72">
        <f t="shared" si="25"/>
        <v>0.65500000000000003</v>
      </c>
      <c r="P72">
        <v>0.89</v>
      </c>
      <c r="Q72">
        <f t="shared" ref="Q72:Q96" si="30">P72*0.005+0.01</f>
        <v>1.4450000000000001E-2</v>
      </c>
      <c r="R72">
        <v>36.4</v>
      </c>
      <c r="S72">
        <f t="shared" ref="S72:S96" si="31">R72*0.015+0.1</f>
        <v>0.64599999999999991</v>
      </c>
    </row>
    <row r="73" spans="1:19">
      <c r="A73">
        <v>1.31</v>
      </c>
      <c r="B73">
        <f t="shared" si="26"/>
        <v>1.6550000000000002E-2</v>
      </c>
      <c r="C73">
        <v>44</v>
      </c>
      <c r="D73">
        <f t="shared" si="27"/>
        <v>0.7599999999999999</v>
      </c>
      <c r="F73">
        <v>1.45</v>
      </c>
      <c r="G73">
        <f t="shared" si="28"/>
        <v>1.7250000000000001E-2</v>
      </c>
      <c r="H73">
        <v>87</v>
      </c>
      <c r="I73">
        <f t="shared" si="29"/>
        <v>1.405</v>
      </c>
      <c r="K73">
        <v>9</v>
      </c>
      <c r="L73">
        <f t="shared" si="24"/>
        <v>5.5E-2</v>
      </c>
      <c r="M73">
        <v>13.8</v>
      </c>
      <c r="N73">
        <f t="shared" si="25"/>
        <v>0.79</v>
      </c>
      <c r="P73">
        <v>1.39</v>
      </c>
      <c r="Q73">
        <f t="shared" si="30"/>
        <v>1.695E-2</v>
      </c>
      <c r="R73">
        <v>35.799999999999997</v>
      </c>
      <c r="S73">
        <f t="shared" si="31"/>
        <v>0.6369999999999999</v>
      </c>
    </row>
    <row r="74" spans="1:19">
      <c r="A74">
        <v>1.89</v>
      </c>
      <c r="B74">
        <f t="shared" si="26"/>
        <v>1.9450000000000002E-2</v>
      </c>
      <c r="C74">
        <v>43.5</v>
      </c>
      <c r="D74">
        <f t="shared" si="27"/>
        <v>0.75249999999999995</v>
      </c>
      <c r="F74">
        <v>1.71</v>
      </c>
      <c r="G74">
        <f t="shared" si="28"/>
        <v>1.8550000000000001E-2</v>
      </c>
      <c r="H74">
        <v>85.6</v>
      </c>
      <c r="I74">
        <f t="shared" si="29"/>
        <v>1.3839999999999999</v>
      </c>
      <c r="K74">
        <v>8.94</v>
      </c>
      <c r="L74">
        <f t="shared" si="24"/>
        <v>5.4699999999999999E-2</v>
      </c>
      <c r="M74">
        <v>15.7</v>
      </c>
      <c r="N74">
        <f t="shared" si="25"/>
        <v>0.88500000000000001</v>
      </c>
      <c r="P74">
        <v>1.81</v>
      </c>
      <c r="Q74">
        <f t="shared" si="30"/>
        <v>1.9050000000000001E-2</v>
      </c>
      <c r="R74">
        <v>35.1</v>
      </c>
      <c r="S74">
        <f t="shared" si="31"/>
        <v>0.62649999999999995</v>
      </c>
    </row>
    <row r="75" spans="1:19">
      <c r="A75">
        <v>3.45</v>
      </c>
      <c r="B75">
        <f t="shared" si="26"/>
        <v>2.7250000000000003E-2</v>
      </c>
      <c r="C75">
        <v>42.1</v>
      </c>
      <c r="D75">
        <f t="shared" si="27"/>
        <v>0.73149999999999993</v>
      </c>
      <c r="F75">
        <v>2.14</v>
      </c>
      <c r="G75">
        <f t="shared" si="28"/>
        <v>2.0700000000000003E-2</v>
      </c>
      <c r="H75">
        <v>83.8</v>
      </c>
      <c r="I75">
        <f t="shared" si="29"/>
        <v>1.357</v>
      </c>
      <c r="K75">
        <v>8.86</v>
      </c>
      <c r="L75">
        <f t="shared" si="24"/>
        <v>5.4300000000000001E-2</v>
      </c>
      <c r="M75">
        <v>17.899999999999999</v>
      </c>
      <c r="N75">
        <f t="shared" si="25"/>
        <v>0.995</v>
      </c>
      <c r="P75">
        <v>2.16</v>
      </c>
      <c r="Q75">
        <f t="shared" si="30"/>
        <v>2.0799999999999999E-2</v>
      </c>
      <c r="R75">
        <v>34.5</v>
      </c>
      <c r="S75">
        <f t="shared" si="31"/>
        <v>0.61749999999999994</v>
      </c>
    </row>
    <row r="76" spans="1:19">
      <c r="A76">
        <v>4.82</v>
      </c>
      <c r="B76">
        <f t="shared" si="26"/>
        <v>3.4100000000000005E-2</v>
      </c>
      <c r="C76">
        <v>40.700000000000003</v>
      </c>
      <c r="D76">
        <f t="shared" si="27"/>
        <v>0.71050000000000002</v>
      </c>
      <c r="F76">
        <v>2.4300000000000002</v>
      </c>
      <c r="G76">
        <f t="shared" si="28"/>
        <v>2.2150000000000003E-2</v>
      </c>
      <c r="H76">
        <v>82.4</v>
      </c>
      <c r="I76">
        <f t="shared" si="29"/>
        <v>1.3360000000000001</v>
      </c>
      <c r="K76">
        <v>8.8000000000000007</v>
      </c>
      <c r="L76">
        <f t="shared" si="24"/>
        <v>5.4000000000000006E-2</v>
      </c>
      <c r="M76">
        <v>19.7</v>
      </c>
      <c r="N76">
        <f t="shared" si="25"/>
        <v>1.085</v>
      </c>
      <c r="P76">
        <v>2.4700000000000002</v>
      </c>
      <c r="Q76">
        <f t="shared" si="30"/>
        <v>2.2350000000000002E-2</v>
      </c>
      <c r="R76">
        <v>33.9</v>
      </c>
      <c r="S76">
        <f t="shared" si="31"/>
        <v>0.60849999999999993</v>
      </c>
    </row>
    <row r="77" spans="1:19">
      <c r="A77">
        <v>6.29</v>
      </c>
      <c r="B77">
        <f t="shared" si="26"/>
        <v>4.1450000000000001E-2</v>
      </c>
      <c r="C77">
        <v>39.200000000000003</v>
      </c>
      <c r="D77">
        <f t="shared" si="27"/>
        <v>0.68799999999999994</v>
      </c>
      <c r="F77">
        <v>2.97</v>
      </c>
      <c r="G77">
        <f t="shared" si="28"/>
        <v>2.4850000000000004E-2</v>
      </c>
      <c r="H77">
        <v>79.7</v>
      </c>
      <c r="I77">
        <f t="shared" si="29"/>
        <v>1.2955000000000001</v>
      </c>
      <c r="K77">
        <v>8.7200000000000006</v>
      </c>
      <c r="L77">
        <f t="shared" si="24"/>
        <v>5.3600000000000009E-2</v>
      </c>
      <c r="M77">
        <v>21.6</v>
      </c>
      <c r="N77">
        <f t="shared" si="25"/>
        <v>1.1800000000000002</v>
      </c>
      <c r="P77">
        <v>2.92</v>
      </c>
      <c r="Q77">
        <f t="shared" si="30"/>
        <v>2.46E-2</v>
      </c>
      <c r="R77">
        <v>33</v>
      </c>
      <c r="S77">
        <f t="shared" si="31"/>
        <v>0.59499999999999997</v>
      </c>
    </row>
    <row r="78" spans="1:19">
      <c r="A78">
        <v>8.06</v>
      </c>
      <c r="B78">
        <f t="shared" si="26"/>
        <v>5.0300000000000004E-2</v>
      </c>
      <c r="C78">
        <v>37.200000000000003</v>
      </c>
      <c r="D78">
        <f t="shared" si="27"/>
        <v>0.65800000000000003</v>
      </c>
      <c r="F78">
        <v>3.28</v>
      </c>
      <c r="G78">
        <f t="shared" si="28"/>
        <v>2.64E-2</v>
      </c>
      <c r="H78">
        <v>78.2</v>
      </c>
      <c r="I78">
        <f t="shared" si="29"/>
        <v>1.2730000000000001</v>
      </c>
      <c r="K78">
        <v>8.65</v>
      </c>
      <c r="L78">
        <f t="shared" si="24"/>
        <v>5.3250000000000006E-2</v>
      </c>
      <c r="M78">
        <v>23.5</v>
      </c>
      <c r="N78">
        <f t="shared" si="25"/>
        <v>1.2750000000000001</v>
      </c>
      <c r="P78">
        <v>3.38</v>
      </c>
      <c r="Q78">
        <f t="shared" si="30"/>
        <v>2.69E-2</v>
      </c>
      <c r="R78">
        <v>32.299999999999997</v>
      </c>
      <c r="S78">
        <f t="shared" si="31"/>
        <v>0.58449999999999991</v>
      </c>
    </row>
    <row r="79" spans="1:19">
      <c r="A79">
        <v>8.82</v>
      </c>
      <c r="B79">
        <f t="shared" si="26"/>
        <v>5.4100000000000002E-2</v>
      </c>
      <c r="C79">
        <v>35.6</v>
      </c>
      <c r="D79">
        <f t="shared" si="27"/>
        <v>0.63400000000000001</v>
      </c>
      <c r="F79">
        <v>3.56</v>
      </c>
      <c r="G79">
        <f t="shared" si="28"/>
        <v>2.7799999999999998E-2</v>
      </c>
      <c r="H79">
        <v>76.5</v>
      </c>
      <c r="I79">
        <f t="shared" si="29"/>
        <v>1.2475000000000001</v>
      </c>
      <c r="K79">
        <v>8.57</v>
      </c>
      <c r="L79">
        <f t="shared" si="24"/>
        <v>5.2850000000000001E-2</v>
      </c>
      <c r="M79">
        <v>25.3</v>
      </c>
      <c r="N79">
        <f t="shared" si="25"/>
        <v>1.3650000000000002</v>
      </c>
      <c r="P79">
        <v>3.71</v>
      </c>
      <c r="Q79">
        <f t="shared" si="30"/>
        <v>2.8549999999999999E-2</v>
      </c>
      <c r="R79">
        <v>31.6</v>
      </c>
      <c r="S79">
        <f t="shared" si="31"/>
        <v>0.57399999999999995</v>
      </c>
    </row>
    <row r="80" spans="1:19">
      <c r="A80">
        <v>10.24</v>
      </c>
      <c r="B80">
        <f t="shared" si="26"/>
        <v>6.1200000000000004E-2</v>
      </c>
      <c r="C80">
        <v>32.200000000000003</v>
      </c>
      <c r="D80">
        <f t="shared" si="27"/>
        <v>0.58300000000000007</v>
      </c>
      <c r="F80">
        <v>4.0199999999999996</v>
      </c>
      <c r="G80">
        <f t="shared" si="28"/>
        <v>3.0100000000000002E-2</v>
      </c>
      <c r="H80">
        <v>73.900000000000006</v>
      </c>
      <c r="I80">
        <f t="shared" si="29"/>
        <v>1.2085000000000001</v>
      </c>
      <c r="K80">
        <v>8.4600000000000009</v>
      </c>
      <c r="L80">
        <f t="shared" si="24"/>
        <v>5.2300000000000006E-2</v>
      </c>
      <c r="M80">
        <v>27.5</v>
      </c>
      <c r="N80">
        <f t="shared" si="25"/>
        <v>1.4750000000000001</v>
      </c>
      <c r="P80">
        <v>4.21</v>
      </c>
      <c r="Q80">
        <f t="shared" si="30"/>
        <v>3.1050000000000001E-2</v>
      </c>
      <c r="R80">
        <v>30.7</v>
      </c>
      <c r="S80">
        <f t="shared" si="31"/>
        <v>0.5605</v>
      </c>
    </row>
    <row r="81" spans="1:19">
      <c r="A81">
        <v>11.15</v>
      </c>
      <c r="B81">
        <f t="shared" si="26"/>
        <v>6.5750000000000003E-2</v>
      </c>
      <c r="C81">
        <v>29.5</v>
      </c>
      <c r="D81">
        <f t="shared" si="27"/>
        <v>0.54249999999999998</v>
      </c>
      <c r="F81">
        <v>4.4000000000000004</v>
      </c>
      <c r="G81">
        <f t="shared" si="28"/>
        <v>3.2000000000000001E-2</v>
      </c>
      <c r="H81">
        <v>71.3</v>
      </c>
      <c r="I81">
        <f t="shared" si="29"/>
        <v>1.1695</v>
      </c>
      <c r="K81">
        <v>8.33</v>
      </c>
      <c r="L81">
        <f t="shared" si="24"/>
        <v>5.1650000000000001E-2</v>
      </c>
      <c r="M81">
        <v>30.1</v>
      </c>
      <c r="N81">
        <f t="shared" si="25"/>
        <v>1.6050000000000002</v>
      </c>
      <c r="P81">
        <v>4.63</v>
      </c>
      <c r="Q81">
        <f t="shared" si="30"/>
        <v>3.3149999999999999E-2</v>
      </c>
      <c r="R81">
        <v>29.8</v>
      </c>
      <c r="S81">
        <f t="shared" si="31"/>
        <v>0.54700000000000004</v>
      </c>
    </row>
    <row r="82" spans="1:19">
      <c r="A82">
        <v>12</v>
      </c>
      <c r="B82">
        <f t="shared" si="26"/>
        <v>6.9999999999999993E-2</v>
      </c>
      <c r="C82">
        <v>26.7</v>
      </c>
      <c r="D82">
        <f t="shared" si="27"/>
        <v>0.50049999999999994</v>
      </c>
      <c r="F82">
        <v>4.83</v>
      </c>
      <c r="G82">
        <f t="shared" si="28"/>
        <v>3.415E-2</v>
      </c>
      <c r="H82">
        <v>67.7</v>
      </c>
      <c r="I82">
        <f t="shared" si="29"/>
        <v>1.1155000000000002</v>
      </c>
      <c r="K82">
        <v>8.2100000000000009</v>
      </c>
      <c r="L82">
        <f t="shared" si="24"/>
        <v>5.1050000000000005E-2</v>
      </c>
      <c r="M82">
        <v>32.200000000000003</v>
      </c>
      <c r="N82">
        <f t="shared" si="25"/>
        <v>1.7100000000000004</v>
      </c>
      <c r="P82">
        <v>5.01</v>
      </c>
      <c r="Q82">
        <f t="shared" si="30"/>
        <v>3.5049999999999998E-2</v>
      </c>
      <c r="R82">
        <v>29.1</v>
      </c>
      <c r="S82">
        <f t="shared" si="31"/>
        <v>0.53649999999999998</v>
      </c>
    </row>
    <row r="83" spans="1:19">
      <c r="A83">
        <v>12.71</v>
      </c>
      <c r="B83">
        <f t="shared" si="26"/>
        <v>7.3550000000000004E-2</v>
      </c>
      <c r="C83">
        <v>24.2</v>
      </c>
      <c r="D83">
        <f t="shared" si="27"/>
        <v>0.46299999999999997</v>
      </c>
      <c r="F83">
        <v>5.15</v>
      </c>
      <c r="G83">
        <f t="shared" si="28"/>
        <v>3.5750000000000004E-2</v>
      </c>
      <c r="H83">
        <v>64.400000000000006</v>
      </c>
      <c r="I83">
        <f t="shared" si="29"/>
        <v>1.0660000000000001</v>
      </c>
      <c r="K83">
        <v>8.07</v>
      </c>
      <c r="L83">
        <f t="shared" si="24"/>
        <v>5.0350000000000006E-2</v>
      </c>
      <c r="M83">
        <v>34.4</v>
      </c>
      <c r="N83">
        <f t="shared" si="25"/>
        <v>1.82</v>
      </c>
      <c r="P83">
        <v>5.44</v>
      </c>
      <c r="Q83">
        <f t="shared" si="30"/>
        <v>3.7200000000000004E-2</v>
      </c>
      <c r="R83">
        <v>28.2</v>
      </c>
      <c r="S83">
        <f t="shared" si="31"/>
        <v>0.52300000000000002</v>
      </c>
    </row>
    <row r="84" spans="1:19">
      <c r="A84">
        <v>13.13</v>
      </c>
      <c r="B84">
        <f t="shared" si="26"/>
        <v>7.5649999999999995E-2</v>
      </c>
      <c r="C84">
        <v>22.4</v>
      </c>
      <c r="D84">
        <f t="shared" si="27"/>
        <v>0.43599999999999994</v>
      </c>
      <c r="F84">
        <v>5.45</v>
      </c>
      <c r="G84">
        <f t="shared" si="28"/>
        <v>3.7249999999999998E-2</v>
      </c>
      <c r="H84">
        <v>61.2</v>
      </c>
      <c r="I84">
        <f t="shared" si="29"/>
        <v>1.018</v>
      </c>
      <c r="K84">
        <v>7.92</v>
      </c>
      <c r="L84">
        <f t="shared" si="24"/>
        <v>4.9600000000000005E-2</v>
      </c>
      <c r="M84">
        <v>36.5</v>
      </c>
      <c r="N84">
        <f t="shared" si="25"/>
        <v>1.9250000000000003</v>
      </c>
      <c r="P84">
        <v>5.75</v>
      </c>
      <c r="Q84">
        <f t="shared" si="30"/>
        <v>3.875E-2</v>
      </c>
      <c r="R84">
        <v>27</v>
      </c>
      <c r="S84">
        <f t="shared" si="31"/>
        <v>0.505</v>
      </c>
    </row>
    <row r="85" spans="1:19">
      <c r="A85">
        <v>13.51</v>
      </c>
      <c r="B85">
        <f t="shared" si="26"/>
        <v>7.7549999999999994E-2</v>
      </c>
      <c r="C85">
        <v>20.7</v>
      </c>
      <c r="D85">
        <f t="shared" si="27"/>
        <v>0.41049999999999998</v>
      </c>
      <c r="F85">
        <v>5.76</v>
      </c>
      <c r="G85">
        <f t="shared" si="28"/>
        <v>3.8800000000000001E-2</v>
      </c>
      <c r="H85">
        <v>57.6</v>
      </c>
      <c r="I85">
        <f t="shared" si="29"/>
        <v>0.96399999999999997</v>
      </c>
      <c r="K85">
        <v>7.75</v>
      </c>
      <c r="L85">
        <f t="shared" si="24"/>
        <v>4.8750000000000002E-2</v>
      </c>
      <c r="M85">
        <v>38.799999999999997</v>
      </c>
      <c r="N85">
        <f t="shared" si="25"/>
        <v>2.04</v>
      </c>
      <c r="P85">
        <v>6.09</v>
      </c>
      <c r="Q85">
        <f t="shared" si="30"/>
        <v>4.045E-2</v>
      </c>
      <c r="R85">
        <v>25.2</v>
      </c>
      <c r="S85">
        <f t="shared" si="31"/>
        <v>0.47799999999999998</v>
      </c>
    </row>
    <row r="86" spans="1:19">
      <c r="A86">
        <v>13.97</v>
      </c>
      <c r="B86">
        <f t="shared" si="26"/>
        <v>7.9850000000000004E-2</v>
      </c>
      <c r="C86">
        <v>18.3</v>
      </c>
      <c r="D86">
        <f t="shared" si="27"/>
        <v>0.37450000000000006</v>
      </c>
      <c r="F86">
        <v>6.09</v>
      </c>
      <c r="G86">
        <f t="shared" si="28"/>
        <v>4.045E-2</v>
      </c>
      <c r="H86">
        <v>53.3</v>
      </c>
      <c r="I86">
        <f t="shared" si="29"/>
        <v>0.89949999999999986</v>
      </c>
      <c r="K86">
        <v>7.59</v>
      </c>
      <c r="L86">
        <f t="shared" si="24"/>
        <v>4.795E-2</v>
      </c>
      <c r="M86">
        <v>40.5</v>
      </c>
      <c r="N86">
        <f t="shared" si="25"/>
        <v>2.125</v>
      </c>
      <c r="P86">
        <v>6.46</v>
      </c>
      <c r="Q86">
        <f t="shared" si="30"/>
        <v>4.2300000000000004E-2</v>
      </c>
      <c r="R86">
        <v>23</v>
      </c>
      <c r="S86">
        <f t="shared" si="31"/>
        <v>0.44499999999999995</v>
      </c>
    </row>
    <row r="87" spans="1:19">
      <c r="A87">
        <v>14.35</v>
      </c>
      <c r="B87">
        <f t="shared" si="26"/>
        <v>8.1749999999999989E-2</v>
      </c>
      <c r="C87">
        <v>16.2</v>
      </c>
      <c r="D87">
        <f t="shared" si="27"/>
        <v>0.34299999999999997</v>
      </c>
      <c r="F87">
        <v>6.44</v>
      </c>
      <c r="G87">
        <f t="shared" si="28"/>
        <v>4.2200000000000001E-2</v>
      </c>
      <c r="H87">
        <v>47.9</v>
      </c>
      <c r="I87">
        <f t="shared" si="29"/>
        <v>0.81849999999999989</v>
      </c>
      <c r="K87">
        <v>7.37</v>
      </c>
      <c r="L87">
        <f t="shared" si="24"/>
        <v>4.6850000000000003E-2</v>
      </c>
      <c r="M87">
        <v>42.6</v>
      </c>
      <c r="N87">
        <f t="shared" si="25"/>
        <v>2.2300000000000004</v>
      </c>
      <c r="P87">
        <v>6.71</v>
      </c>
      <c r="Q87">
        <f t="shared" si="30"/>
        <v>4.3550000000000005E-2</v>
      </c>
      <c r="R87">
        <v>21.1</v>
      </c>
      <c r="S87">
        <f t="shared" si="31"/>
        <v>0.41649999999999998</v>
      </c>
    </row>
    <row r="88" spans="1:19">
      <c r="A88">
        <v>14.43</v>
      </c>
      <c r="B88">
        <f t="shared" si="26"/>
        <v>8.2150000000000001E-2</v>
      </c>
      <c r="C88">
        <v>15.6</v>
      </c>
      <c r="D88">
        <f t="shared" si="27"/>
        <v>0.33399999999999996</v>
      </c>
      <c r="F88">
        <v>6.75</v>
      </c>
      <c r="G88">
        <f t="shared" si="28"/>
        <v>4.3750000000000004E-2</v>
      </c>
      <c r="H88">
        <v>42.4</v>
      </c>
      <c r="I88">
        <f t="shared" si="29"/>
        <v>0.73599999999999999</v>
      </c>
      <c r="K88">
        <v>6.71</v>
      </c>
      <c r="L88">
        <f t="shared" si="24"/>
        <v>4.3550000000000005E-2</v>
      </c>
      <c r="M88">
        <v>48.2</v>
      </c>
      <c r="N88">
        <f t="shared" si="25"/>
        <v>2.5100000000000002</v>
      </c>
      <c r="P88">
        <v>6.96</v>
      </c>
      <c r="Q88">
        <f t="shared" si="30"/>
        <v>4.48E-2</v>
      </c>
      <c r="R88">
        <v>19.100000000000001</v>
      </c>
      <c r="S88">
        <f t="shared" si="31"/>
        <v>0.38650000000000007</v>
      </c>
    </row>
    <row r="89" spans="1:19">
      <c r="A89">
        <v>14.56</v>
      </c>
      <c r="B89">
        <f t="shared" si="26"/>
        <v>8.2799999999999999E-2</v>
      </c>
      <c r="C89">
        <v>15</v>
      </c>
      <c r="D89">
        <f t="shared" si="27"/>
        <v>0.32499999999999996</v>
      </c>
      <c r="F89">
        <v>6.92</v>
      </c>
      <c r="G89">
        <f t="shared" si="28"/>
        <v>4.4600000000000001E-2</v>
      </c>
      <c r="H89">
        <v>38.799999999999997</v>
      </c>
      <c r="I89">
        <f t="shared" si="29"/>
        <v>0.68199999999999994</v>
      </c>
      <c r="K89">
        <v>6.22</v>
      </c>
      <c r="L89">
        <f t="shared" si="24"/>
        <v>4.1099999999999998E-2</v>
      </c>
      <c r="M89">
        <v>50.7</v>
      </c>
      <c r="N89">
        <f t="shared" si="25"/>
        <v>2.6350000000000002</v>
      </c>
      <c r="P89">
        <v>7.08</v>
      </c>
      <c r="Q89">
        <f t="shared" si="30"/>
        <v>4.5400000000000003E-2</v>
      </c>
      <c r="R89">
        <v>18</v>
      </c>
      <c r="S89">
        <f t="shared" si="31"/>
        <v>0.37</v>
      </c>
    </row>
    <row r="90" spans="1:19">
      <c r="A90">
        <v>14.61</v>
      </c>
      <c r="B90">
        <f t="shared" si="26"/>
        <v>8.3049999999999999E-2</v>
      </c>
      <c r="C90">
        <v>14.6</v>
      </c>
      <c r="D90">
        <f t="shared" si="27"/>
        <v>0.31900000000000001</v>
      </c>
      <c r="F90">
        <v>7.38</v>
      </c>
      <c r="G90">
        <f t="shared" si="28"/>
        <v>4.6900000000000004E-2</v>
      </c>
      <c r="H90">
        <v>27.8</v>
      </c>
      <c r="I90">
        <f t="shared" si="29"/>
        <v>0.51700000000000002</v>
      </c>
      <c r="K90">
        <v>5.52</v>
      </c>
      <c r="L90">
        <f t="shared" si="24"/>
        <v>3.7600000000000001E-2</v>
      </c>
      <c r="M90">
        <v>53.7</v>
      </c>
      <c r="N90">
        <f t="shared" si="25"/>
        <v>2.7850000000000006</v>
      </c>
      <c r="P90">
        <v>7.24</v>
      </c>
      <c r="Q90">
        <f t="shared" si="30"/>
        <v>4.6200000000000005E-2</v>
      </c>
      <c r="R90">
        <v>16.399999999999999</v>
      </c>
      <c r="S90">
        <f t="shared" si="31"/>
        <v>0.34599999999999997</v>
      </c>
    </row>
    <row r="91" spans="1:19">
      <c r="A91">
        <v>9.7100000000000009</v>
      </c>
      <c r="B91">
        <f t="shared" si="26"/>
        <v>5.8550000000000005E-2</v>
      </c>
      <c r="C91">
        <v>33.799999999999997</v>
      </c>
      <c r="D91">
        <f t="shared" si="27"/>
        <v>0.60699999999999987</v>
      </c>
      <c r="F91">
        <v>7.15</v>
      </c>
      <c r="G91">
        <f t="shared" si="28"/>
        <v>4.5750000000000006E-2</v>
      </c>
      <c r="H91">
        <v>33.4</v>
      </c>
      <c r="I91">
        <f t="shared" si="29"/>
        <v>0.60099999999999998</v>
      </c>
      <c r="K91">
        <v>5.89</v>
      </c>
      <c r="L91">
        <f t="shared" si="24"/>
        <v>3.9449999999999999E-2</v>
      </c>
      <c r="M91">
        <v>52.3</v>
      </c>
      <c r="N91">
        <f t="shared" si="25"/>
        <v>2.7150000000000003</v>
      </c>
      <c r="P91">
        <v>7.38</v>
      </c>
      <c r="Q91">
        <f t="shared" si="30"/>
        <v>4.6900000000000004E-2</v>
      </c>
      <c r="R91">
        <v>14.9</v>
      </c>
      <c r="S91">
        <f t="shared" si="31"/>
        <v>0.32350000000000001</v>
      </c>
    </row>
    <row r="92" spans="1:19">
      <c r="A92">
        <v>11.44</v>
      </c>
      <c r="B92">
        <f t="shared" si="26"/>
        <v>6.7199999999999996E-2</v>
      </c>
      <c r="C92">
        <v>28.6</v>
      </c>
      <c r="D92">
        <f t="shared" si="27"/>
        <v>0.52900000000000003</v>
      </c>
      <c r="F92">
        <v>7.53</v>
      </c>
      <c r="G92">
        <f t="shared" si="28"/>
        <v>4.7650000000000005E-2</v>
      </c>
      <c r="H92">
        <v>23.5</v>
      </c>
      <c r="I92">
        <f t="shared" si="29"/>
        <v>0.45250000000000001</v>
      </c>
      <c r="K92">
        <v>5.21</v>
      </c>
      <c r="L92">
        <f t="shared" si="24"/>
        <v>3.6049999999999999E-2</v>
      </c>
      <c r="M92">
        <v>54.8</v>
      </c>
      <c r="N92">
        <f t="shared" si="25"/>
        <v>2.8400000000000003</v>
      </c>
      <c r="P92">
        <v>7.51</v>
      </c>
      <c r="Q92">
        <f t="shared" si="30"/>
        <v>4.7550000000000002E-2</v>
      </c>
      <c r="R92">
        <v>13.6</v>
      </c>
      <c r="S92">
        <f t="shared" si="31"/>
        <v>0.30399999999999999</v>
      </c>
    </row>
    <row r="93" spans="1:19">
      <c r="A93">
        <v>12.94</v>
      </c>
      <c r="B93">
        <f t="shared" si="26"/>
        <v>7.4699999999999989E-2</v>
      </c>
      <c r="C93">
        <v>23.2</v>
      </c>
      <c r="D93">
        <f t="shared" si="27"/>
        <v>0.44799999999999995</v>
      </c>
      <c r="F93">
        <v>7.68</v>
      </c>
      <c r="G93">
        <f t="shared" si="28"/>
        <v>4.8399999999999999E-2</v>
      </c>
      <c r="H93">
        <v>19.100000000000001</v>
      </c>
      <c r="I93">
        <f t="shared" si="29"/>
        <v>0.38650000000000007</v>
      </c>
      <c r="K93">
        <v>4.7699999999999996</v>
      </c>
      <c r="L93">
        <f t="shared" si="24"/>
        <v>3.3849999999999998E-2</v>
      </c>
      <c r="M93">
        <v>56.1</v>
      </c>
      <c r="N93">
        <f t="shared" si="25"/>
        <v>2.9050000000000002</v>
      </c>
      <c r="P93">
        <v>7.68</v>
      </c>
      <c r="Q93">
        <f t="shared" si="30"/>
        <v>4.8399999999999999E-2</v>
      </c>
      <c r="R93">
        <v>11.6</v>
      </c>
      <c r="S93">
        <f t="shared" si="31"/>
        <v>0.27400000000000002</v>
      </c>
    </row>
    <row r="94" spans="1:19">
      <c r="A94">
        <v>13.42</v>
      </c>
      <c r="B94">
        <f t="shared" si="26"/>
        <v>7.7100000000000002E-2</v>
      </c>
      <c r="C94">
        <v>21.2</v>
      </c>
      <c r="D94">
        <f t="shared" si="27"/>
        <v>0.41800000000000004</v>
      </c>
      <c r="F94">
        <v>7.85</v>
      </c>
      <c r="G94">
        <f t="shared" si="28"/>
        <v>4.9250000000000002E-2</v>
      </c>
      <c r="H94">
        <v>13.9</v>
      </c>
      <c r="I94">
        <f t="shared" si="29"/>
        <v>0.3085</v>
      </c>
      <c r="K94">
        <v>4.58</v>
      </c>
      <c r="L94">
        <f t="shared" si="24"/>
        <v>3.2899999999999999E-2</v>
      </c>
      <c r="M94">
        <v>57.1</v>
      </c>
      <c r="N94">
        <f t="shared" si="25"/>
        <v>2.9550000000000005</v>
      </c>
      <c r="P94">
        <v>7.72</v>
      </c>
      <c r="Q94">
        <f t="shared" si="30"/>
        <v>4.8600000000000004E-2</v>
      </c>
      <c r="R94">
        <v>11</v>
      </c>
      <c r="S94">
        <f t="shared" si="31"/>
        <v>0.26500000000000001</v>
      </c>
    </row>
    <row r="95" spans="1:19">
      <c r="A95">
        <v>13.85</v>
      </c>
      <c r="B95">
        <f t="shared" si="26"/>
        <v>7.9250000000000001E-2</v>
      </c>
      <c r="C95">
        <v>19.100000000000001</v>
      </c>
      <c r="D95">
        <f t="shared" si="27"/>
        <v>0.38650000000000007</v>
      </c>
      <c r="F95">
        <v>7.98</v>
      </c>
      <c r="G95">
        <f t="shared" si="28"/>
        <v>4.9900000000000007E-2</v>
      </c>
      <c r="H95">
        <v>9.3000000000000007</v>
      </c>
      <c r="I95">
        <f t="shared" si="29"/>
        <v>0.23950000000000002</v>
      </c>
      <c r="K95">
        <v>3.61</v>
      </c>
      <c r="L95">
        <f t="shared" si="24"/>
        <v>2.8049999999999999E-2</v>
      </c>
      <c r="M95">
        <v>60.7</v>
      </c>
      <c r="N95">
        <f t="shared" si="25"/>
        <v>3.1350000000000002</v>
      </c>
      <c r="P95">
        <v>7.8</v>
      </c>
      <c r="Q95">
        <f t="shared" si="30"/>
        <v>4.9000000000000002E-2</v>
      </c>
      <c r="R95">
        <v>9.8000000000000007</v>
      </c>
      <c r="S95">
        <f t="shared" si="31"/>
        <v>0.247</v>
      </c>
    </row>
    <row r="96" spans="1:19">
      <c r="A96">
        <v>2.67</v>
      </c>
      <c r="B96">
        <f t="shared" si="26"/>
        <v>2.3350000000000003E-2</v>
      </c>
      <c r="C96">
        <v>43.2</v>
      </c>
      <c r="D96">
        <f t="shared" si="27"/>
        <v>0.748</v>
      </c>
      <c r="K96">
        <v>2.97</v>
      </c>
      <c r="L96">
        <f t="shared" si="24"/>
        <v>2.4850000000000004E-2</v>
      </c>
      <c r="M96">
        <v>62.2</v>
      </c>
      <c r="N96">
        <f t="shared" si="25"/>
        <v>3.2100000000000004</v>
      </c>
      <c r="P96">
        <v>7.9</v>
      </c>
      <c r="Q96">
        <f t="shared" si="30"/>
        <v>4.9500000000000002E-2</v>
      </c>
      <c r="R96">
        <v>8.6</v>
      </c>
      <c r="S96">
        <f t="shared" si="31"/>
        <v>0.22900000000000001</v>
      </c>
    </row>
    <row r="97" spans="1:14">
      <c r="A97">
        <v>3.09</v>
      </c>
      <c r="B97">
        <f t="shared" si="26"/>
        <v>2.545E-2</v>
      </c>
      <c r="C97">
        <v>43</v>
      </c>
      <c r="D97">
        <f t="shared" si="27"/>
        <v>0.745</v>
      </c>
      <c r="K97">
        <v>1.69</v>
      </c>
      <c r="L97">
        <f t="shared" si="24"/>
        <v>1.8450000000000001E-2</v>
      </c>
      <c r="M97">
        <v>64.7</v>
      </c>
      <c r="N97">
        <f t="shared" si="25"/>
        <v>3.3350000000000004</v>
      </c>
    </row>
    <row r="98" spans="1:14">
      <c r="A98">
        <v>4.08</v>
      </c>
      <c r="B98">
        <f t="shared" si="26"/>
        <v>3.0400000000000003E-2</v>
      </c>
      <c r="C98">
        <v>42</v>
      </c>
      <c r="D98">
        <f t="shared" si="27"/>
        <v>0.73</v>
      </c>
      <c r="K98">
        <v>1.04</v>
      </c>
      <c r="L98">
        <f t="shared" si="24"/>
        <v>1.5200000000000002E-2</v>
      </c>
      <c r="M98">
        <v>66</v>
      </c>
      <c r="N98">
        <f t="shared" si="25"/>
        <v>3.4000000000000004</v>
      </c>
    </row>
    <row r="99" spans="1:14">
      <c r="A99">
        <v>4.4800000000000004</v>
      </c>
      <c r="B99">
        <f t="shared" si="26"/>
        <v>3.2400000000000005E-2</v>
      </c>
      <c r="C99">
        <v>41.6</v>
      </c>
      <c r="D99">
        <f t="shared" si="27"/>
        <v>0.72399999999999998</v>
      </c>
    </row>
    <row r="100" spans="1:14">
      <c r="A100">
        <v>5.53</v>
      </c>
      <c r="B100">
        <f t="shared" si="26"/>
        <v>3.7650000000000003E-2</v>
      </c>
      <c r="C100">
        <v>40.5</v>
      </c>
      <c r="D100">
        <f t="shared" si="27"/>
        <v>0.70749999999999991</v>
      </c>
    </row>
    <row r="101" spans="1:14">
      <c r="A101">
        <v>6.77</v>
      </c>
      <c r="B101">
        <f t="shared" si="26"/>
        <v>4.385E-2</v>
      </c>
      <c r="C101">
        <v>39.299999999999997</v>
      </c>
      <c r="D101">
        <f t="shared" si="27"/>
        <v>0.68949999999999989</v>
      </c>
    </row>
    <row r="102" spans="1:14">
      <c r="A102">
        <v>7.55</v>
      </c>
      <c r="B102">
        <f t="shared" si="26"/>
        <v>4.7750000000000001E-2</v>
      </c>
      <c r="C102">
        <v>38.4</v>
      </c>
      <c r="D102">
        <f t="shared" si="27"/>
        <v>0.67599999999999993</v>
      </c>
    </row>
    <row r="103" spans="1:14">
      <c r="A103">
        <v>8.44</v>
      </c>
      <c r="B103">
        <f t="shared" si="26"/>
        <v>5.2200000000000003E-2</v>
      </c>
      <c r="C103">
        <v>37.1</v>
      </c>
      <c r="D103">
        <f t="shared" si="27"/>
        <v>0.65649999999999997</v>
      </c>
    </row>
    <row r="104" spans="1:14">
      <c r="A104">
        <v>9.16</v>
      </c>
      <c r="B104">
        <f t="shared" si="26"/>
        <v>5.5800000000000002E-2</v>
      </c>
      <c r="C104">
        <v>35.4</v>
      </c>
      <c r="D104">
        <f t="shared" si="27"/>
        <v>0.63099999999999989</v>
      </c>
    </row>
    <row r="105" spans="1:14">
      <c r="A105">
        <v>9.6</v>
      </c>
      <c r="B105">
        <f t="shared" si="26"/>
        <v>5.8000000000000003E-2</v>
      </c>
      <c r="C105">
        <v>34.299999999999997</v>
      </c>
      <c r="D105">
        <f t="shared" si="27"/>
        <v>0.61449999999999994</v>
      </c>
    </row>
    <row r="106" spans="1:14">
      <c r="A106">
        <v>10.53</v>
      </c>
      <c r="B106">
        <f t="shared" si="26"/>
        <v>6.2649999999999997E-2</v>
      </c>
      <c r="C106">
        <v>32</v>
      </c>
      <c r="D106">
        <f t="shared" si="27"/>
        <v>0.57999999999999996</v>
      </c>
    </row>
    <row r="107" spans="1:14">
      <c r="A107">
        <v>11.54</v>
      </c>
      <c r="B107">
        <f t="shared" si="26"/>
        <v>6.7699999999999996E-2</v>
      </c>
      <c r="C107">
        <v>28.9</v>
      </c>
      <c r="D107">
        <f t="shared" si="27"/>
        <v>0.53349999999999997</v>
      </c>
    </row>
    <row r="108" spans="1:14">
      <c r="A108">
        <v>12</v>
      </c>
      <c r="B108">
        <f t="shared" si="26"/>
        <v>6.9999999999999993E-2</v>
      </c>
      <c r="C108">
        <v>26.7</v>
      </c>
      <c r="D108">
        <f>C108*0.015+0.1</f>
        <v>0.50049999999999994</v>
      </c>
    </row>
    <row r="109" spans="1:14">
      <c r="A109">
        <v>12.71</v>
      </c>
      <c r="B109">
        <f t="shared" si="26"/>
        <v>7.3550000000000004E-2</v>
      </c>
      <c r="C109">
        <v>24.2</v>
      </c>
      <c r="D109">
        <f t="shared" ref="D109" si="32">C109*0.015+0.1</f>
        <v>0.46299999999999997</v>
      </c>
    </row>
    <row r="110" spans="1:14">
      <c r="A110">
        <v>13.13</v>
      </c>
      <c r="B110">
        <f t="shared" si="26"/>
        <v>7.5649999999999995E-2</v>
      </c>
      <c r="C110">
        <v>22.4</v>
      </c>
      <c r="D110">
        <f t="shared" ref="D110" si="33">C110*0.015+0.1</f>
        <v>0.43599999999999994</v>
      </c>
    </row>
    <row r="111" spans="1:14">
      <c r="A111">
        <v>13.51</v>
      </c>
      <c r="B111">
        <f t="shared" si="26"/>
        <v>7.7549999999999994E-2</v>
      </c>
      <c r="C111">
        <v>20.7</v>
      </c>
      <c r="D111">
        <f t="shared" ref="D111" si="34">C111*0.015+0.1</f>
        <v>0.41049999999999998</v>
      </c>
    </row>
    <row r="112" spans="1:14">
      <c r="A112">
        <v>13.97</v>
      </c>
      <c r="B112">
        <f t="shared" si="26"/>
        <v>7.9850000000000004E-2</v>
      </c>
      <c r="C112">
        <v>18.3</v>
      </c>
      <c r="D112">
        <f t="shared" ref="D112" si="35">C112*0.015+0.1</f>
        <v>0.37450000000000006</v>
      </c>
    </row>
    <row r="113" spans="1:4">
      <c r="A113">
        <v>14.35</v>
      </c>
      <c r="B113">
        <f t="shared" si="26"/>
        <v>8.1749999999999989E-2</v>
      </c>
      <c r="C113">
        <v>16.2</v>
      </c>
      <c r="D113">
        <f t="shared" ref="D113" si="36">C113*0.015+0.1</f>
        <v>0.34299999999999997</v>
      </c>
    </row>
    <row r="114" spans="1:4">
      <c r="A114">
        <v>14.43</v>
      </c>
      <c r="B114">
        <f t="shared" si="26"/>
        <v>8.2150000000000001E-2</v>
      </c>
      <c r="C114">
        <v>15.6</v>
      </c>
      <c r="D114">
        <f t="shared" ref="D114" si="37">C114*0.015+0.1</f>
        <v>0.33399999999999996</v>
      </c>
    </row>
    <row r="115" spans="1:4">
      <c r="A115">
        <v>14.61</v>
      </c>
      <c r="B115">
        <f t="shared" si="26"/>
        <v>8.3049999999999999E-2</v>
      </c>
      <c r="C115">
        <v>14.6</v>
      </c>
      <c r="D115">
        <f t="shared" ref="D115" si="38">C115*0.015+0.1</f>
        <v>0.31900000000000001</v>
      </c>
    </row>
  </sheetData>
  <mergeCells count="9">
    <mergeCell ref="A1:D1"/>
    <mergeCell ref="E1:H1"/>
    <mergeCell ref="A69:D69"/>
    <mergeCell ref="S1:V1"/>
    <mergeCell ref="W1:Z1"/>
    <mergeCell ref="J1:K1"/>
    <mergeCell ref="L1:M1"/>
    <mergeCell ref="N1:O1"/>
    <mergeCell ref="P1:Q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2021-11-18T03:59:39Z</dcterms:created>
  <dcterms:modified xsi:type="dcterms:W3CDTF">2021-11-18T18:37:23Z</dcterms:modified>
</cp:coreProperties>
</file>