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1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3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4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oyuexu/Data-Analysis/assignments/"/>
    </mc:Choice>
  </mc:AlternateContent>
  <xr:revisionPtr revIDLastSave="0" documentId="13_ncr:1_{8FEBA061-1502-6342-A80B-24C6A05B1132}" xr6:coauthVersionLast="47" xr6:coauthVersionMax="47" xr10:uidLastSave="{00000000-0000-0000-0000-000000000000}"/>
  <bookViews>
    <workbookView xWindow="0" yWindow="0" windowWidth="28800" windowHeight="18000" tabRatio="873" activeTab="7" xr2:uid="{00000000-000D-0000-FFFF-FFFF00000000}"/>
  </bookViews>
  <sheets>
    <sheet name="LLD透视" sheetId="25" r:id="rId1"/>
    <sheet name="LLD-1" sheetId="4" r:id="rId2"/>
    <sheet name="汇总-2" sheetId="28" r:id="rId3"/>
    <sheet name="中转数据" sheetId="26" r:id="rId4"/>
    <sheet name="LDPE透视" sheetId="24" r:id="rId5"/>
    <sheet name="LD-1" sheetId="6" r:id="rId6"/>
    <sheet name="HDPE透视" sheetId="8" r:id="rId7"/>
    <sheet name="HD-1" sheetId="7" r:id="rId8"/>
    <sheet name="前程到港量" sheetId="23" r:id="rId9"/>
    <sheet name="月度汇总" sheetId="9" r:id="rId10"/>
    <sheet name="土耳其" sheetId="10" r:id="rId11"/>
    <sheet name="卡塔尔" sheetId="11" r:id="rId12"/>
    <sheet name="俄罗斯" sheetId="12" r:id="rId13"/>
    <sheet name="伊朗" sheetId="13" r:id="rId14"/>
    <sheet name="马来西亚" sheetId="14" r:id="rId15"/>
    <sheet name="阿联酋" sheetId="15" r:id="rId16"/>
    <sheet name="伊朗+阿联酋" sheetId="16" r:id="rId17"/>
    <sheet name="沙特" sheetId="17" r:id="rId18"/>
    <sheet name="沙特+美国" sheetId="18" r:id="rId19"/>
    <sheet name="新加坡" sheetId="19" r:id="rId20"/>
    <sheet name="美国" sheetId="20" r:id="rId21"/>
    <sheet name="泰国" sheetId="21" r:id="rId22"/>
    <sheet name="印度" sheetId="22" r:id="rId23"/>
  </sheets>
  <externalReferences>
    <externalReference r:id="rId24"/>
  </externalReferences>
  <definedNames>
    <definedName name="_xlnm._FilterDatabase" localSheetId="5" hidden="1">'LD-1'!$A$1:$V$61</definedName>
    <definedName name="_xlnm._FilterDatabase" localSheetId="1" hidden="1">'LLD-1'!$A$1:$W$61</definedName>
  </definedNames>
  <calcPr calcId="191029"/>
  <pivotCaches>
    <pivotCache cacheId="0" r:id="rId25"/>
    <pivotCache cacheId="1" r:id="rId26"/>
    <pivotCache cacheId="2" r:id="rId2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21" l="1"/>
  <c r="Y6" i="20"/>
  <c r="P6" i="20"/>
  <c r="G6" i="20"/>
  <c r="AD11" i="19"/>
  <c r="AD12" i="19"/>
  <c r="W7" i="19"/>
  <c r="O6" i="19"/>
  <c r="AH6" i="20" l="1"/>
  <c r="Y6" i="17"/>
  <c r="P6" i="17"/>
  <c r="G6" i="17"/>
  <c r="G6" i="13"/>
  <c r="X6" i="13"/>
  <c r="AH6" i="17" l="1"/>
  <c r="F16" i="21"/>
  <c r="G4" i="21"/>
  <c r="G5" i="21"/>
  <c r="G2" i="21"/>
  <c r="G3" i="21"/>
  <c r="F18" i="21" l="1"/>
  <c r="F17" i="21"/>
  <c r="F14" i="21"/>
  <c r="W3" i="12"/>
  <c r="W4" i="12"/>
  <c r="W5" i="12"/>
  <c r="W2" i="12"/>
  <c r="V11" i="12"/>
  <c r="V12" i="12"/>
  <c r="V13" i="12"/>
  <c r="V10" i="12"/>
  <c r="O3" i="12"/>
  <c r="O4" i="12"/>
  <c r="O5" i="12"/>
  <c r="N11" i="12"/>
  <c r="N12" i="12"/>
  <c r="N13" i="12"/>
  <c r="O2" i="12"/>
  <c r="N10" i="12"/>
  <c r="G3" i="12"/>
  <c r="AE3" i="12" s="1"/>
  <c r="G4" i="12"/>
  <c r="AE4" i="12" s="1"/>
  <c r="G5" i="12"/>
  <c r="G6" i="12"/>
  <c r="F11" i="12"/>
  <c r="F12" i="12"/>
  <c r="F13" i="12"/>
  <c r="AD13" i="12" s="1"/>
  <c r="G2" i="12"/>
  <c r="F10" i="12"/>
  <c r="AB2" i="13"/>
  <c r="AC2" i="13"/>
  <c r="AD2" i="13"/>
  <c r="AB3" i="13"/>
  <c r="AC3" i="13"/>
  <c r="AD3" i="13"/>
  <c r="AB4" i="13"/>
  <c r="AC4" i="13"/>
  <c r="AD4" i="13"/>
  <c r="AB5" i="13"/>
  <c r="AC5" i="13"/>
  <c r="AD5" i="13"/>
  <c r="AB6" i="13"/>
  <c r="AC6" i="13"/>
  <c r="AD6" i="13"/>
  <c r="AB7" i="13"/>
  <c r="AC7" i="13"/>
  <c r="AD7" i="13"/>
  <c r="AB8" i="13"/>
  <c r="AC8" i="13"/>
  <c r="AD8" i="13"/>
  <c r="AB9" i="13"/>
  <c r="AC9" i="13"/>
  <c r="AD9" i="13"/>
  <c r="AB10" i="13"/>
  <c r="AC10" i="13"/>
  <c r="AD10" i="13"/>
  <c r="AB11" i="13"/>
  <c r="AC11" i="13"/>
  <c r="AD11" i="13"/>
  <c r="AB12" i="13"/>
  <c r="AC12" i="13"/>
  <c r="AD12" i="13"/>
  <c r="AB13" i="13"/>
  <c r="AC13" i="13"/>
  <c r="AD13" i="13"/>
  <c r="X3" i="13"/>
  <c r="X4" i="13"/>
  <c r="X5" i="13"/>
  <c r="X2" i="13"/>
  <c r="P3" i="13"/>
  <c r="P4" i="13"/>
  <c r="P5" i="13"/>
  <c r="P6" i="13"/>
  <c r="AF6" i="13" s="1"/>
  <c r="P2" i="13"/>
  <c r="G3" i="13"/>
  <c r="G4" i="13"/>
  <c r="G5" i="13"/>
  <c r="G2" i="13"/>
  <c r="C14" i="13"/>
  <c r="AE7" i="19"/>
  <c r="AE8" i="19"/>
  <c r="AE9" i="19"/>
  <c r="AE10" i="19"/>
  <c r="AE11" i="19"/>
  <c r="AE12" i="19"/>
  <c r="AE13" i="19"/>
  <c r="W2" i="19"/>
  <c r="W3" i="19"/>
  <c r="W4" i="19"/>
  <c r="W5" i="19"/>
  <c r="W6" i="19"/>
  <c r="AD4" i="19"/>
  <c r="O2" i="19"/>
  <c r="O3" i="19"/>
  <c r="O4" i="19"/>
  <c r="O5" i="19"/>
  <c r="AD2" i="19"/>
  <c r="AD8" i="19"/>
  <c r="AD10" i="19"/>
  <c r="G2" i="19"/>
  <c r="G3" i="19"/>
  <c r="G4" i="19"/>
  <c r="G5" i="19"/>
  <c r="G6" i="19"/>
  <c r="Y5" i="20"/>
  <c r="P5" i="20"/>
  <c r="G5" i="20"/>
  <c r="O16" i="17"/>
  <c r="O17" i="17"/>
  <c r="O18" i="17"/>
  <c r="P18" i="17"/>
  <c r="O19" i="17"/>
  <c r="P19" i="17"/>
  <c r="G18" i="17"/>
  <c r="G19" i="17"/>
  <c r="AH18" i="17"/>
  <c r="AH19" i="17"/>
  <c r="X16" i="17"/>
  <c r="X17" i="17"/>
  <c r="X18" i="17"/>
  <c r="Y18" i="17"/>
  <c r="X19" i="17"/>
  <c r="Y19" i="17"/>
  <c r="Y5" i="17"/>
  <c r="Y17" i="17" s="1"/>
  <c r="Y4" i="17"/>
  <c r="Y16" i="17" s="1"/>
  <c r="P5" i="17"/>
  <c r="P17" i="17" s="1"/>
  <c r="P4" i="17"/>
  <c r="P16" i="17" s="1"/>
  <c r="G4" i="17"/>
  <c r="G16" i="17" s="1"/>
  <c r="G5" i="17"/>
  <c r="G17" i="17" s="1"/>
  <c r="AE5" i="12" l="1"/>
  <c r="AE4" i="19"/>
  <c r="AE2" i="19"/>
  <c r="AE6" i="19"/>
  <c r="AH5" i="20"/>
  <c r="AF4" i="13"/>
  <c r="AD13" i="19"/>
  <c r="AE3" i="19"/>
  <c r="AD7" i="19"/>
  <c r="AD3" i="19"/>
  <c r="AD10" i="12"/>
  <c r="AD11" i="12"/>
  <c r="AE5" i="19"/>
  <c r="AD9" i="19"/>
  <c r="AD5" i="19"/>
  <c r="AH4" i="17"/>
  <c r="AE2" i="13"/>
  <c r="AD12" i="12"/>
  <c r="AE2" i="12"/>
  <c r="F15" i="19"/>
  <c r="F14" i="19"/>
  <c r="AD6" i="19"/>
  <c r="AH5" i="17"/>
  <c r="AH17" i="17" s="1"/>
  <c r="AD14" i="13"/>
  <c r="AC14" i="13"/>
  <c r="AB14" i="13"/>
  <c r="AE11" i="13"/>
  <c r="AE12" i="13"/>
  <c r="AF3" i="13"/>
  <c r="AF5" i="13"/>
  <c r="AF2" i="13"/>
  <c r="AE13" i="13"/>
  <c r="O14" i="13"/>
  <c r="AG2" i="20" l="1"/>
  <c r="X3" i="20"/>
  <c r="O3" i="20"/>
  <c r="F3" i="20"/>
  <c r="G4" i="20"/>
  <c r="AH4" i="20" s="1"/>
  <c r="AD2" i="22"/>
  <c r="V3" i="22"/>
  <c r="V14" i="22" s="1"/>
  <c r="F3" i="22"/>
  <c r="N3" i="22"/>
  <c r="AE2" i="22"/>
  <c r="AE3" i="22"/>
  <c r="AE4" i="22"/>
  <c r="AD10" i="22"/>
  <c r="AD11" i="22"/>
  <c r="AD12" i="22"/>
  <c r="AD13" i="22"/>
  <c r="V15" i="22" l="1"/>
  <c r="F14" i="22" l="1"/>
  <c r="F15" i="22"/>
  <c r="N14" i="22"/>
  <c r="N15" i="22"/>
  <c r="AH3" i="20" l="1"/>
  <c r="AH2" i="20"/>
  <c r="AG11" i="20"/>
  <c r="AG12" i="20"/>
  <c r="AG13" i="20"/>
  <c r="O14" i="20"/>
  <c r="F14" i="20"/>
  <c r="AH2" i="17"/>
  <c r="AH3" i="17"/>
  <c r="AG11" i="17"/>
  <c r="AG12" i="17"/>
  <c r="AG13" i="17"/>
  <c r="F14" i="17"/>
  <c r="X14" i="17"/>
  <c r="AH16" i="17" l="1"/>
  <c r="AG19" i="17"/>
  <c r="O14" i="17"/>
  <c r="BK16" i="9" l="1"/>
  <c r="BL16" i="9"/>
  <c r="BJ4" i="9"/>
  <c r="BK4" i="9"/>
  <c r="BL4" i="9"/>
  <c r="BJ5" i="9"/>
  <c r="BK5" i="9"/>
  <c r="BL5" i="9"/>
  <c r="BJ6" i="9"/>
  <c r="BK6" i="9"/>
  <c r="BL6" i="9"/>
  <c r="BJ7" i="9"/>
  <c r="BK7" i="9"/>
  <c r="BL7" i="9"/>
  <c r="BJ8" i="9"/>
  <c r="BK8" i="9"/>
  <c r="BL8" i="9"/>
  <c r="BJ9" i="9"/>
  <c r="BK9" i="9"/>
  <c r="BL9" i="9"/>
  <c r="BJ10" i="9"/>
  <c r="BK10" i="9"/>
  <c r="BL10" i="9"/>
  <c r="BJ11" i="9"/>
  <c r="BK11" i="9"/>
  <c r="BL11" i="9"/>
  <c r="BJ12" i="9"/>
  <c r="BK12" i="9"/>
  <c r="BL12" i="9"/>
  <c r="BJ13" i="9"/>
  <c r="BK13" i="9"/>
  <c r="BL13" i="9"/>
  <c r="BJ14" i="9"/>
  <c r="BK14" i="9"/>
  <c r="BL14" i="9"/>
  <c r="BJ15" i="9"/>
  <c r="BK15" i="9"/>
  <c r="BL15" i="9"/>
  <c r="BK3" i="9"/>
  <c r="BL3" i="9"/>
  <c r="M19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4" i="9"/>
  <c r="M3" i="9"/>
  <c r="AD19" i="9"/>
  <c r="AD4" i="9"/>
  <c r="AD5" i="9"/>
  <c r="AD6" i="9"/>
  <c r="AD7" i="9"/>
  <c r="AD8" i="9"/>
  <c r="AD9" i="9"/>
  <c r="AD10" i="9"/>
  <c r="AD11" i="9"/>
  <c r="AD12" i="9"/>
  <c r="AD13" i="9"/>
  <c r="AD14" i="9"/>
  <c r="AD15" i="9"/>
  <c r="AD16" i="9"/>
  <c r="AD17" i="9"/>
  <c r="AD3" i="9"/>
  <c r="E72" i="4" l="1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D72" i="4"/>
  <c r="W74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D73" i="4"/>
  <c r="W75" i="4" l="1"/>
  <c r="AV19" i="9"/>
  <c r="BM16" i="9" s="1"/>
  <c r="AV4" i="9"/>
  <c r="BM4" i="9" s="1"/>
  <c r="AV5" i="9"/>
  <c r="BM5" i="9" s="1"/>
  <c r="AV6" i="9"/>
  <c r="BM6" i="9" s="1"/>
  <c r="AV7" i="9"/>
  <c r="BM7" i="9" s="1"/>
  <c r="AV8" i="9"/>
  <c r="BM8" i="9" s="1"/>
  <c r="AV9" i="9"/>
  <c r="BM9" i="9" s="1"/>
  <c r="AV10" i="9"/>
  <c r="BM10" i="9" s="1"/>
  <c r="AV11" i="9"/>
  <c r="BM11" i="9" s="1"/>
  <c r="AV12" i="9"/>
  <c r="BM12" i="9" s="1"/>
  <c r="AV13" i="9"/>
  <c r="BM13" i="9" s="1"/>
  <c r="AV14" i="9"/>
  <c r="BM14" i="9" s="1"/>
  <c r="AV15" i="9"/>
  <c r="BM15" i="9" s="1"/>
  <c r="AV16" i="9"/>
  <c r="AV17" i="9"/>
  <c r="AV3" i="9"/>
  <c r="BM3" i="9" s="1"/>
  <c r="O18" i="9" l="1"/>
  <c r="BJ3" i="9"/>
  <c r="BJ16" i="9"/>
  <c r="O19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3" i="9"/>
  <c r="AE19" i="9"/>
  <c r="AE4" i="9"/>
  <c r="AE5" i="9"/>
  <c r="AE6" i="9"/>
  <c r="AE7" i="9"/>
  <c r="AE8" i="9"/>
  <c r="AE9" i="9"/>
  <c r="AE10" i="9"/>
  <c r="AE11" i="9"/>
  <c r="AE12" i="9"/>
  <c r="AE13" i="9"/>
  <c r="AE14" i="9"/>
  <c r="AE15" i="9"/>
  <c r="AE16" i="9"/>
  <c r="AE17" i="9"/>
  <c r="AE3" i="9"/>
  <c r="AW18" i="9"/>
  <c r="AW19" i="9"/>
  <c r="AW4" i="9"/>
  <c r="AW5" i="9"/>
  <c r="AW6" i="9"/>
  <c r="AW7" i="9"/>
  <c r="AW8" i="9"/>
  <c r="AW9" i="9"/>
  <c r="AW10" i="9"/>
  <c r="AW11" i="9"/>
  <c r="AW12" i="9"/>
  <c r="AW13" i="9"/>
  <c r="AW14" i="9"/>
  <c r="AW15" i="9"/>
  <c r="AW16" i="9"/>
  <c r="AW17" i="9"/>
  <c r="AW3" i="9"/>
  <c r="E74" i="4"/>
  <c r="E75" i="4" s="1"/>
  <c r="F74" i="4"/>
  <c r="F75" i="4" s="1"/>
  <c r="G74" i="4"/>
  <c r="G75" i="4" s="1"/>
  <c r="H74" i="4"/>
  <c r="H75" i="4" s="1"/>
  <c r="I74" i="4"/>
  <c r="I75" i="4" s="1"/>
  <c r="J74" i="4"/>
  <c r="J75" i="4" s="1"/>
  <c r="K74" i="4"/>
  <c r="K75" i="4" s="1"/>
  <c r="L74" i="4"/>
  <c r="L75" i="4" s="1"/>
  <c r="M74" i="4"/>
  <c r="M75" i="4" s="1"/>
  <c r="N74" i="4"/>
  <c r="N75" i="4" s="1"/>
  <c r="O74" i="4"/>
  <c r="O75" i="4" s="1"/>
  <c r="P74" i="4"/>
  <c r="P75" i="4" s="1"/>
  <c r="Q74" i="4"/>
  <c r="Q75" i="4" s="1"/>
  <c r="R74" i="4"/>
  <c r="R75" i="4" s="1"/>
  <c r="S74" i="4"/>
  <c r="S75" i="4" s="1"/>
  <c r="T74" i="4"/>
  <c r="T75" i="4" s="1"/>
  <c r="U74" i="4"/>
  <c r="U75" i="4" s="1"/>
  <c r="V74" i="4"/>
  <c r="V75" i="4" s="1"/>
  <c r="D74" i="4"/>
  <c r="D75" i="4" s="1"/>
  <c r="BI3" i="9" l="1"/>
  <c r="BO3" i="9" s="1"/>
  <c r="BI4" i="9"/>
  <c r="BO4" i="9" s="1"/>
  <c r="BI5" i="9"/>
  <c r="BO5" i="9" s="1"/>
  <c r="BI6" i="9"/>
  <c r="BO6" i="9" s="1"/>
  <c r="BI7" i="9"/>
  <c r="BO7" i="9" s="1"/>
  <c r="BI8" i="9"/>
  <c r="BO8" i="9" s="1"/>
  <c r="BI9" i="9"/>
  <c r="BO9" i="9" s="1"/>
  <c r="BI10" i="9"/>
  <c r="BO10" i="9" s="1"/>
  <c r="BI11" i="9"/>
  <c r="BO11" i="9" s="1"/>
  <c r="BI12" i="9"/>
  <c r="BO12" i="9" s="1"/>
  <c r="BI13" i="9"/>
  <c r="BO13" i="9" s="1"/>
  <c r="BI14" i="9"/>
  <c r="BO14" i="9" s="1"/>
  <c r="BI15" i="9"/>
  <c r="BO15" i="9" s="1"/>
  <c r="BI16" i="9"/>
  <c r="BO16" i="9" s="1"/>
  <c r="AG10" i="17" l="1"/>
  <c r="AG10" i="20" l="1"/>
  <c r="F10" i="16"/>
  <c r="F9" i="16"/>
  <c r="T9" i="16" l="1"/>
  <c r="T10" i="16"/>
  <c r="M9" i="16"/>
  <c r="M10" i="16"/>
  <c r="AA2" i="15"/>
  <c r="AA3" i="15"/>
  <c r="AA4" i="15"/>
  <c r="AA5" i="15"/>
  <c r="AA6" i="15"/>
  <c r="AA7" i="15"/>
  <c r="AA8" i="15"/>
  <c r="AA9" i="15"/>
  <c r="AA10" i="15"/>
  <c r="AE10" i="13"/>
  <c r="AA10" i="16" l="1"/>
  <c r="AA9" i="16"/>
  <c r="AD2" i="12"/>
  <c r="AD3" i="12"/>
  <c r="AD4" i="12"/>
  <c r="AD5" i="12"/>
  <c r="AD6" i="12"/>
  <c r="AD7" i="12"/>
  <c r="AD8" i="12"/>
  <c r="AD9" i="12"/>
  <c r="AC3" i="12"/>
  <c r="AC4" i="12"/>
  <c r="AC5" i="12"/>
  <c r="AC7" i="12"/>
  <c r="AC8" i="12"/>
  <c r="AC9" i="12"/>
  <c r="AC10" i="12"/>
  <c r="AC11" i="12"/>
  <c r="AC12" i="12"/>
  <c r="AC13" i="12"/>
  <c r="AC2" i="12"/>
  <c r="T18" i="8"/>
  <c r="T19" i="8"/>
  <c r="T20" i="8"/>
  <c r="T21" i="8"/>
  <c r="T22" i="8"/>
  <c r="T23" i="8"/>
  <c r="T17" i="8"/>
  <c r="AD21" i="25"/>
  <c r="AD22" i="25"/>
  <c r="AD23" i="25"/>
  <c r="AD24" i="25"/>
  <c r="AD25" i="25"/>
  <c r="AD26" i="25"/>
  <c r="AD20" i="25"/>
  <c r="AE22" i="24"/>
  <c r="AE23" i="24"/>
  <c r="AE24" i="24"/>
  <c r="AE25" i="24"/>
  <c r="AE26" i="24"/>
  <c r="AE27" i="24"/>
  <c r="AE21" i="24"/>
  <c r="AD3" i="22"/>
  <c r="AD4" i="22"/>
  <c r="AD5" i="22"/>
  <c r="AD6" i="22"/>
  <c r="AD7" i="22"/>
  <c r="AD8" i="22"/>
  <c r="AD9" i="22"/>
  <c r="AC11" i="22"/>
  <c r="AC12" i="22"/>
  <c r="AC13" i="22"/>
  <c r="U22" i="24"/>
  <c r="U23" i="24"/>
  <c r="U24" i="24"/>
  <c r="U25" i="24"/>
  <c r="U26" i="24"/>
  <c r="U27" i="24"/>
  <c r="U28" i="24"/>
  <c r="U21" i="24"/>
  <c r="AE9" i="13"/>
  <c r="AG9" i="17"/>
  <c r="AG9" i="20"/>
  <c r="BH3" i="9"/>
  <c r="BH4" i="9"/>
  <c r="BH5" i="9"/>
  <c r="BH6" i="9"/>
  <c r="BH7" i="9"/>
  <c r="BH8" i="9"/>
  <c r="BH9" i="9"/>
  <c r="BH10" i="9"/>
  <c r="BH11" i="9"/>
  <c r="BH12" i="9"/>
  <c r="BH13" i="9"/>
  <c r="BH14" i="9"/>
  <c r="BH15" i="9"/>
  <c r="BH16" i="9"/>
  <c r="AD15" i="22" l="1"/>
  <c r="AD14" i="22"/>
  <c r="T53" i="9"/>
  <c r="U53" i="9"/>
  <c r="V53" i="9"/>
  <c r="W53" i="9"/>
  <c r="X53" i="9"/>
  <c r="S53" i="9"/>
  <c r="AE54" i="9"/>
  <c r="AE52" i="9"/>
  <c r="AE51" i="9"/>
  <c r="AE50" i="9"/>
  <c r="AE49" i="9"/>
  <c r="AE48" i="9"/>
  <c r="AE47" i="9"/>
  <c r="AE46" i="9"/>
  <c r="AE45" i="9"/>
  <c r="AE44" i="9"/>
  <c r="AE43" i="9"/>
  <c r="AE42" i="9"/>
  <c r="AE41" i="9"/>
  <c r="AE40" i="9"/>
  <c r="AE39" i="9"/>
  <c r="AE38" i="9"/>
  <c r="AE53" i="9" l="1"/>
  <c r="AG8" i="17"/>
  <c r="T8" i="16" l="1"/>
  <c r="T3" i="16"/>
  <c r="T4" i="16"/>
  <c r="T5" i="16"/>
  <c r="T6" i="16"/>
  <c r="T7" i="16"/>
  <c r="S8" i="16"/>
  <c r="S9" i="16"/>
  <c r="S10" i="16"/>
  <c r="S11" i="16"/>
  <c r="S12" i="16"/>
  <c r="S13" i="16"/>
  <c r="L3" i="16"/>
  <c r="M3" i="16"/>
  <c r="L4" i="16"/>
  <c r="M4" i="16"/>
  <c r="L5" i="16"/>
  <c r="M5" i="16"/>
  <c r="L6" i="16"/>
  <c r="M6" i="16"/>
  <c r="L7" i="16"/>
  <c r="M7" i="16"/>
  <c r="L8" i="16"/>
  <c r="M8" i="16"/>
  <c r="W6" i="15"/>
  <c r="T14" i="16" l="1"/>
  <c r="F4" i="16"/>
  <c r="AA4" i="16" s="1"/>
  <c r="F5" i="16"/>
  <c r="AA5" i="16" s="1"/>
  <c r="F6" i="16"/>
  <c r="AA6" i="16" s="1"/>
  <c r="F7" i="16"/>
  <c r="AA7" i="16" s="1"/>
  <c r="F8" i="16"/>
  <c r="AA8" i="16" s="1"/>
  <c r="AG8" i="20" l="1"/>
  <c r="AE8" i="13"/>
  <c r="BC7" i="9" l="1"/>
  <c r="BD7" i="9"/>
  <c r="BE7" i="9"/>
  <c r="BF7" i="9"/>
  <c r="BG7" i="9"/>
  <c r="BB7" i="9"/>
  <c r="BG3" i="9"/>
  <c r="BG6" i="9"/>
  <c r="BG10" i="9"/>
  <c r="BG4" i="9"/>
  <c r="BG5" i="9"/>
  <c r="BG9" i="9"/>
  <c r="BG8" i="9"/>
  <c r="BG12" i="9"/>
  <c r="BG15" i="9"/>
  <c r="BG11" i="9"/>
  <c r="BG13" i="9"/>
  <c r="BG14" i="9"/>
  <c r="BG16" i="9"/>
  <c r="J16" i="23" l="1"/>
  <c r="I16" i="23"/>
  <c r="H16" i="23"/>
  <c r="G16" i="23"/>
  <c r="E16" i="23"/>
  <c r="D16" i="23"/>
  <c r="C16" i="23"/>
  <c r="B16" i="23"/>
  <c r="J15" i="23"/>
  <c r="I15" i="23"/>
  <c r="H15" i="23"/>
  <c r="G15" i="23"/>
  <c r="E15" i="23"/>
  <c r="D15" i="23"/>
  <c r="C15" i="23"/>
  <c r="B15" i="23"/>
  <c r="BC16" i="9" l="1"/>
  <c r="BD16" i="9"/>
  <c r="BE16" i="9"/>
  <c r="BF16" i="9"/>
  <c r="BB16" i="9"/>
  <c r="BC13" i="9" l="1"/>
  <c r="BD13" i="9"/>
  <c r="BE13" i="9"/>
  <c r="BF13" i="9"/>
  <c r="BB13" i="9"/>
  <c r="BC11" i="9"/>
  <c r="BD11" i="9"/>
  <c r="BE11" i="9"/>
  <c r="BF11" i="9"/>
  <c r="BB11" i="9"/>
  <c r="BC15" i="9"/>
  <c r="BD15" i="9"/>
  <c r="BE15" i="9"/>
  <c r="BF15" i="9"/>
  <c r="BB15" i="9"/>
  <c r="BC14" i="9"/>
  <c r="BD14" i="9"/>
  <c r="BE14" i="9"/>
  <c r="BF14" i="9"/>
  <c r="BB14" i="9"/>
  <c r="BC12" i="9"/>
  <c r="BD12" i="9"/>
  <c r="BE12" i="9"/>
  <c r="BF12" i="9"/>
  <c r="BB12" i="9"/>
  <c r="BC8" i="9"/>
  <c r="BD8" i="9"/>
  <c r="BE8" i="9"/>
  <c r="BF8" i="9"/>
  <c r="BB8" i="9"/>
  <c r="BC9" i="9"/>
  <c r="BD9" i="9"/>
  <c r="BE9" i="9"/>
  <c r="BF9" i="9"/>
  <c r="BB9" i="9"/>
  <c r="BC5" i="9"/>
  <c r="BD5" i="9"/>
  <c r="BE5" i="9"/>
  <c r="BF5" i="9"/>
  <c r="BB5" i="9"/>
  <c r="BC4" i="9"/>
  <c r="BD4" i="9"/>
  <c r="BE4" i="9"/>
  <c r="BF4" i="9"/>
  <c r="BB4" i="9"/>
  <c r="BC10" i="9"/>
  <c r="BD10" i="9"/>
  <c r="BE10" i="9"/>
  <c r="BF10" i="9"/>
  <c r="BB10" i="9"/>
  <c r="BC6" i="9"/>
  <c r="BD6" i="9"/>
  <c r="BE6" i="9"/>
  <c r="BF6" i="9"/>
  <c r="BB6" i="9"/>
  <c r="BC3" i="9"/>
  <c r="BD3" i="9"/>
  <c r="BE3" i="9"/>
  <c r="BF3" i="9"/>
  <c r="BB3" i="9"/>
  <c r="AG2" i="17" l="1"/>
  <c r="AG3" i="17"/>
  <c r="AG4" i="17"/>
  <c r="AG5" i="17"/>
  <c r="AG6" i="17"/>
  <c r="AG7" i="17"/>
  <c r="AG7" i="20"/>
  <c r="AE6" i="13"/>
  <c r="AE7" i="13"/>
  <c r="T23" i="22"/>
  <c r="T24" i="22" s="1"/>
  <c r="S23" i="22"/>
  <c r="S24" i="22" s="1"/>
  <c r="R23" i="22"/>
  <c r="R24" i="22" s="1"/>
  <c r="L23" i="22"/>
  <c r="L24" i="22" s="1"/>
  <c r="K23" i="22"/>
  <c r="K24" i="22" s="1"/>
  <c r="J23" i="22"/>
  <c r="J24" i="22" s="1"/>
  <c r="D23" i="22"/>
  <c r="D24" i="22" s="1"/>
  <c r="C23" i="22"/>
  <c r="C24" i="22" s="1"/>
  <c r="B23" i="22"/>
  <c r="B24" i="22" s="1"/>
  <c r="AC21" i="22"/>
  <c r="U21" i="22"/>
  <c r="T21" i="22"/>
  <c r="S21" i="22"/>
  <c r="R21" i="22"/>
  <c r="M21" i="22"/>
  <c r="L21" i="22"/>
  <c r="K21" i="22"/>
  <c r="J21" i="22"/>
  <c r="E21" i="22"/>
  <c r="D21" i="22"/>
  <c r="C21" i="22"/>
  <c r="B21" i="22"/>
  <c r="U20" i="22"/>
  <c r="T20" i="22"/>
  <c r="S20" i="22"/>
  <c r="R20" i="22"/>
  <c r="M20" i="22"/>
  <c r="L20" i="22"/>
  <c r="K20" i="22"/>
  <c r="J20" i="22"/>
  <c r="E20" i="22"/>
  <c r="D20" i="22"/>
  <c r="C20" i="22"/>
  <c r="B20" i="22"/>
  <c r="U19" i="22"/>
  <c r="T19" i="22"/>
  <c r="S19" i="22"/>
  <c r="R19" i="22"/>
  <c r="M19" i="22"/>
  <c r="L19" i="22"/>
  <c r="K19" i="22"/>
  <c r="J19" i="22"/>
  <c r="E19" i="22"/>
  <c r="D19" i="22"/>
  <c r="C19" i="22"/>
  <c r="B19" i="22"/>
  <c r="U18" i="22"/>
  <c r="T18" i="22"/>
  <c r="S18" i="22"/>
  <c r="R18" i="22"/>
  <c r="M18" i="22"/>
  <c r="L18" i="22"/>
  <c r="K18" i="22"/>
  <c r="J18" i="22"/>
  <c r="E18" i="22"/>
  <c r="D18" i="22"/>
  <c r="C18" i="22"/>
  <c r="B18" i="22"/>
  <c r="U15" i="22"/>
  <c r="T15" i="22"/>
  <c r="S15" i="22"/>
  <c r="R15" i="22"/>
  <c r="M15" i="22"/>
  <c r="L15" i="22"/>
  <c r="K15" i="22"/>
  <c r="J15" i="22"/>
  <c r="E15" i="22"/>
  <c r="D15" i="22"/>
  <c r="C15" i="22"/>
  <c r="B15" i="22"/>
  <c r="U14" i="22"/>
  <c r="T14" i="22"/>
  <c r="S14" i="22"/>
  <c r="R14" i="22"/>
  <c r="M14" i="22"/>
  <c r="L14" i="22"/>
  <c r="K14" i="22"/>
  <c r="J14" i="22"/>
  <c r="E14" i="22"/>
  <c r="D14" i="22"/>
  <c r="C14" i="22"/>
  <c r="B14" i="22"/>
  <c r="AB13" i="22"/>
  <c r="AA13" i="22"/>
  <c r="Z13" i="22"/>
  <c r="AB12" i="22"/>
  <c r="AA12" i="22"/>
  <c r="Z12" i="22"/>
  <c r="AB11" i="22"/>
  <c r="AA11" i="22"/>
  <c r="Z11" i="22"/>
  <c r="AC10" i="22"/>
  <c r="AB10" i="22"/>
  <c r="AA10" i="22"/>
  <c r="Z10" i="22"/>
  <c r="AC9" i="22"/>
  <c r="AB9" i="22"/>
  <c r="AA9" i="22"/>
  <c r="Z9" i="22"/>
  <c r="AC8" i="22"/>
  <c r="AB8" i="22"/>
  <c r="AA8" i="22"/>
  <c r="Z8" i="22"/>
  <c r="AC7" i="22"/>
  <c r="AB7" i="22"/>
  <c r="AA7" i="22"/>
  <c r="Z7" i="22"/>
  <c r="AC6" i="22"/>
  <c r="AB6" i="22"/>
  <c r="AA6" i="22"/>
  <c r="Z6" i="22"/>
  <c r="AC5" i="22"/>
  <c r="AB5" i="22"/>
  <c r="AA5" i="22"/>
  <c r="Z5" i="22"/>
  <c r="AC4" i="22"/>
  <c r="AB4" i="22"/>
  <c r="AA4" i="22"/>
  <c r="Z4" i="22"/>
  <c r="AC3" i="22"/>
  <c r="AB3" i="22"/>
  <c r="AA3" i="22"/>
  <c r="Z3" i="22"/>
  <c r="AC2" i="22"/>
  <c r="AC15" i="22" s="1"/>
  <c r="AB2" i="22"/>
  <c r="AA2" i="22"/>
  <c r="Z2" i="22"/>
  <c r="Z18" i="22" s="1"/>
  <c r="T21" i="21"/>
  <c r="T22" i="21" s="1"/>
  <c r="S21" i="21"/>
  <c r="S22" i="21" s="1"/>
  <c r="R21" i="21"/>
  <c r="R22" i="21" s="1"/>
  <c r="L21" i="21"/>
  <c r="L22" i="21" s="1"/>
  <c r="K21" i="21"/>
  <c r="K22" i="21" s="1"/>
  <c r="J21" i="21"/>
  <c r="J22" i="21" s="1"/>
  <c r="D21" i="21"/>
  <c r="D22" i="21" s="1"/>
  <c r="C21" i="21"/>
  <c r="C22" i="21" s="1"/>
  <c r="B21" i="21"/>
  <c r="B22" i="21" s="1"/>
  <c r="U19" i="21"/>
  <c r="T19" i="21"/>
  <c r="S19" i="21"/>
  <c r="R19" i="21"/>
  <c r="M19" i="21"/>
  <c r="L19" i="21"/>
  <c r="K19" i="21"/>
  <c r="J19" i="21"/>
  <c r="E19" i="21"/>
  <c r="D19" i="21"/>
  <c r="C19" i="21"/>
  <c r="B19" i="21"/>
  <c r="U18" i="21"/>
  <c r="T18" i="21"/>
  <c r="S18" i="21"/>
  <c r="R18" i="21"/>
  <c r="M18" i="21"/>
  <c r="L18" i="21"/>
  <c r="K18" i="21"/>
  <c r="J18" i="21"/>
  <c r="E18" i="21"/>
  <c r="D18" i="21"/>
  <c r="C18" i="21"/>
  <c r="B18" i="21"/>
  <c r="U17" i="21"/>
  <c r="T17" i="21"/>
  <c r="S17" i="21"/>
  <c r="R17" i="21"/>
  <c r="M17" i="21"/>
  <c r="L17" i="21"/>
  <c r="K17" i="21"/>
  <c r="J17" i="21"/>
  <c r="E17" i="21"/>
  <c r="D17" i="21"/>
  <c r="C17" i="21"/>
  <c r="B17" i="21"/>
  <c r="U16" i="21"/>
  <c r="T16" i="21"/>
  <c r="S16" i="21"/>
  <c r="R16" i="21"/>
  <c r="M16" i="21"/>
  <c r="L16" i="21"/>
  <c r="K16" i="21"/>
  <c r="J16" i="21"/>
  <c r="E16" i="21"/>
  <c r="D16" i="21"/>
  <c r="C16" i="21"/>
  <c r="B16" i="21"/>
  <c r="U14" i="21"/>
  <c r="T14" i="21"/>
  <c r="S14" i="21"/>
  <c r="R14" i="21"/>
  <c r="M14" i="21"/>
  <c r="L14" i="21"/>
  <c r="K14" i="21"/>
  <c r="J14" i="21"/>
  <c r="E14" i="21"/>
  <c r="D14" i="21"/>
  <c r="C14" i="21"/>
  <c r="B14" i="21"/>
  <c r="AB13" i="21"/>
  <c r="AA13" i="21"/>
  <c r="Z13" i="21"/>
  <c r="Y13" i="21"/>
  <c r="AB12" i="21"/>
  <c r="AA12" i="21"/>
  <c r="Z12" i="21"/>
  <c r="Y12" i="21"/>
  <c r="AB11" i="21"/>
  <c r="AA11" i="21"/>
  <c r="Z11" i="21"/>
  <c r="Z19" i="21" s="1"/>
  <c r="Y11" i="21"/>
  <c r="AB10" i="21"/>
  <c r="AA10" i="21"/>
  <c r="Z10" i="21"/>
  <c r="Y10" i="21"/>
  <c r="AB9" i="21"/>
  <c r="AA9" i="21"/>
  <c r="Z9" i="21"/>
  <c r="Y9" i="21"/>
  <c r="AB8" i="21"/>
  <c r="AA8" i="21"/>
  <c r="Z8" i="21"/>
  <c r="Y8" i="21"/>
  <c r="Y18" i="21" s="1"/>
  <c r="AB7" i="21"/>
  <c r="AA7" i="21"/>
  <c r="Z7" i="21"/>
  <c r="Y7" i="21"/>
  <c r="AB6" i="21"/>
  <c r="AA6" i="21"/>
  <c r="Z6" i="21"/>
  <c r="Y6" i="21"/>
  <c r="AB5" i="21"/>
  <c r="AB17" i="21" s="1"/>
  <c r="AA5" i="21"/>
  <c r="Z5" i="21"/>
  <c r="Y5" i="21"/>
  <c r="AB4" i="21"/>
  <c r="AA4" i="21"/>
  <c r="Z4" i="21"/>
  <c r="Y4" i="21"/>
  <c r="AB3" i="21"/>
  <c r="AA3" i="21"/>
  <c r="Z3" i="21"/>
  <c r="Y3" i="21"/>
  <c r="AB2" i="21"/>
  <c r="AA2" i="21"/>
  <c r="Z2" i="21"/>
  <c r="Y2" i="21"/>
  <c r="Y16" i="21" s="1"/>
  <c r="U59" i="20"/>
  <c r="T59" i="20"/>
  <c r="L59" i="20"/>
  <c r="K59" i="20"/>
  <c r="C59" i="20"/>
  <c r="B59" i="20"/>
  <c r="U58" i="20"/>
  <c r="T58" i="20"/>
  <c r="L58" i="20"/>
  <c r="K58" i="20"/>
  <c r="C58" i="20"/>
  <c r="B58" i="20"/>
  <c r="U57" i="20"/>
  <c r="T57" i="20"/>
  <c r="L57" i="20"/>
  <c r="K57" i="20"/>
  <c r="C57" i="20"/>
  <c r="B57" i="20"/>
  <c r="U56" i="20"/>
  <c r="T56" i="20"/>
  <c r="L56" i="20"/>
  <c r="K56" i="20"/>
  <c r="C56" i="20"/>
  <c r="B56" i="20"/>
  <c r="U55" i="20"/>
  <c r="T55" i="20"/>
  <c r="L55" i="20"/>
  <c r="K55" i="20"/>
  <c r="C55" i="20"/>
  <c r="B55" i="20"/>
  <c r="V54" i="20"/>
  <c r="U54" i="20"/>
  <c r="T54" i="20"/>
  <c r="M54" i="20"/>
  <c r="L54" i="20"/>
  <c r="K54" i="20"/>
  <c r="D54" i="20"/>
  <c r="C54" i="20"/>
  <c r="B54" i="20"/>
  <c r="V53" i="20"/>
  <c r="U53" i="20"/>
  <c r="T53" i="20"/>
  <c r="M53" i="20"/>
  <c r="L53" i="20"/>
  <c r="K53" i="20"/>
  <c r="D53" i="20"/>
  <c r="C53" i="20"/>
  <c r="B53" i="20"/>
  <c r="V52" i="20"/>
  <c r="U52" i="20"/>
  <c r="T52" i="20"/>
  <c r="M52" i="20"/>
  <c r="L52" i="20"/>
  <c r="K52" i="20"/>
  <c r="D52" i="20"/>
  <c r="C52" i="20"/>
  <c r="B52" i="20"/>
  <c r="V51" i="20"/>
  <c r="U51" i="20"/>
  <c r="T51" i="20"/>
  <c r="M51" i="20"/>
  <c r="L51" i="20"/>
  <c r="K51" i="20"/>
  <c r="D51" i="20"/>
  <c r="C51" i="20"/>
  <c r="B51" i="20"/>
  <c r="V50" i="20"/>
  <c r="U50" i="20"/>
  <c r="T50" i="20"/>
  <c r="M50" i="20"/>
  <c r="L50" i="20"/>
  <c r="K50" i="20"/>
  <c r="D50" i="20"/>
  <c r="C50" i="20"/>
  <c r="B50" i="20"/>
  <c r="V49" i="20"/>
  <c r="U49" i="20"/>
  <c r="T49" i="20"/>
  <c r="M49" i="20"/>
  <c r="L49" i="20"/>
  <c r="K49" i="20"/>
  <c r="D49" i="20"/>
  <c r="C49" i="20"/>
  <c r="B49" i="20"/>
  <c r="V48" i="20"/>
  <c r="U48" i="20"/>
  <c r="T48" i="20"/>
  <c r="M48" i="20"/>
  <c r="L48" i="20"/>
  <c r="K48" i="20"/>
  <c r="D48" i="20"/>
  <c r="C48" i="20"/>
  <c r="B48" i="20"/>
  <c r="W21" i="20"/>
  <c r="W22" i="20" s="1"/>
  <c r="V21" i="20"/>
  <c r="V22" i="20" s="1"/>
  <c r="U21" i="20"/>
  <c r="U22" i="20" s="1"/>
  <c r="T21" i="20"/>
  <c r="T22" i="20" s="1"/>
  <c r="N21" i="20"/>
  <c r="N22" i="20" s="1"/>
  <c r="M21" i="20"/>
  <c r="M22" i="20" s="1"/>
  <c r="L21" i="20"/>
  <c r="L22" i="20" s="1"/>
  <c r="K21" i="20"/>
  <c r="K22" i="20" s="1"/>
  <c r="E21" i="20"/>
  <c r="E22" i="20" s="1"/>
  <c r="D21" i="20"/>
  <c r="D22" i="20" s="1"/>
  <c r="C21" i="20"/>
  <c r="C22" i="20" s="1"/>
  <c r="B21" i="20"/>
  <c r="B22" i="20" s="1"/>
  <c r="W19" i="20"/>
  <c r="V19" i="20"/>
  <c r="U19" i="20"/>
  <c r="T19" i="20"/>
  <c r="N19" i="20"/>
  <c r="M19" i="20"/>
  <c r="L19" i="20"/>
  <c r="K19" i="20"/>
  <c r="E19" i="20"/>
  <c r="D19" i="20"/>
  <c r="C19" i="20"/>
  <c r="B19" i="20"/>
  <c r="W18" i="20"/>
  <c r="V18" i="20"/>
  <c r="U18" i="20"/>
  <c r="T18" i="20"/>
  <c r="N18" i="20"/>
  <c r="M18" i="20"/>
  <c r="L18" i="20"/>
  <c r="K18" i="20"/>
  <c r="E18" i="20"/>
  <c r="D18" i="20"/>
  <c r="C18" i="20"/>
  <c r="B18" i="20"/>
  <c r="W17" i="20"/>
  <c r="V17" i="20"/>
  <c r="U17" i="20"/>
  <c r="T17" i="20"/>
  <c r="N17" i="20"/>
  <c r="M17" i="20"/>
  <c r="L17" i="20"/>
  <c r="K17" i="20"/>
  <c r="E17" i="20"/>
  <c r="D17" i="20"/>
  <c r="C17" i="20"/>
  <c r="B17" i="20"/>
  <c r="W16" i="20"/>
  <c r="V16" i="20"/>
  <c r="U16" i="20"/>
  <c r="T16" i="20"/>
  <c r="N16" i="20"/>
  <c r="M16" i="20"/>
  <c r="L16" i="20"/>
  <c r="K16" i="20"/>
  <c r="E16" i="20"/>
  <c r="D16" i="20"/>
  <c r="C16" i="20"/>
  <c r="B16" i="20"/>
  <c r="W15" i="20"/>
  <c r="V15" i="20"/>
  <c r="U15" i="20"/>
  <c r="T15" i="20"/>
  <c r="N15" i="20"/>
  <c r="M15" i="20"/>
  <c r="L15" i="20"/>
  <c r="K15" i="20"/>
  <c r="E15" i="20"/>
  <c r="D15" i="20"/>
  <c r="C15" i="20"/>
  <c r="B15" i="20"/>
  <c r="W14" i="20"/>
  <c r="V14" i="20"/>
  <c r="U14" i="20"/>
  <c r="T14" i="20"/>
  <c r="N14" i="20"/>
  <c r="M14" i="20"/>
  <c r="L14" i="20"/>
  <c r="K14" i="20"/>
  <c r="E14" i="20"/>
  <c r="D14" i="20"/>
  <c r="C14" i="20"/>
  <c r="B14" i="20"/>
  <c r="AF13" i="20"/>
  <c r="AE13" i="20"/>
  <c r="AD13" i="20"/>
  <c r="AD59" i="20" s="1"/>
  <c r="AC13" i="20"/>
  <c r="AC59" i="20" s="1"/>
  <c r="AF12" i="20"/>
  <c r="AE12" i="20"/>
  <c r="AD12" i="20"/>
  <c r="AD58" i="20" s="1"/>
  <c r="AC12" i="20"/>
  <c r="AC58" i="20" s="1"/>
  <c r="AF11" i="20"/>
  <c r="AE11" i="20"/>
  <c r="AD11" i="20"/>
  <c r="AC11" i="20"/>
  <c r="AF10" i="20"/>
  <c r="AE10" i="20"/>
  <c r="AD10" i="20"/>
  <c r="AD56" i="20" s="1"/>
  <c r="AC10" i="20"/>
  <c r="AC56" i="20" s="1"/>
  <c r="AF9" i="20"/>
  <c r="AE9" i="20"/>
  <c r="AD9" i="20"/>
  <c r="AD55" i="20" s="1"/>
  <c r="AC9" i="20"/>
  <c r="AC55" i="20" s="1"/>
  <c r="AF8" i="20"/>
  <c r="AE8" i="20"/>
  <c r="AD8" i="20"/>
  <c r="AD54" i="20" s="1"/>
  <c r="AC8" i="20"/>
  <c r="AF7" i="20"/>
  <c r="AE7" i="20"/>
  <c r="AE53" i="20" s="1"/>
  <c r="AD7" i="20"/>
  <c r="AD53" i="20" s="1"/>
  <c r="AC7" i="20"/>
  <c r="AC53" i="20" s="1"/>
  <c r="AG6" i="20"/>
  <c r="AF6" i="20"/>
  <c r="AE6" i="20"/>
  <c r="AE52" i="20" s="1"/>
  <c r="AD6" i="20"/>
  <c r="AD52" i="20" s="1"/>
  <c r="AC6" i="20"/>
  <c r="AC52" i="20" s="1"/>
  <c r="AN5" i="20"/>
  <c r="AM5" i="20"/>
  <c r="AG5" i="20"/>
  <c r="AF5" i="20"/>
  <c r="AE5" i="20"/>
  <c r="AD5" i="20"/>
  <c r="AD51" i="20" s="1"/>
  <c r="AC5" i="20"/>
  <c r="AG4" i="20"/>
  <c r="AF4" i="20"/>
  <c r="AE4" i="20"/>
  <c r="AE50" i="20" s="1"/>
  <c r="AD4" i="20"/>
  <c r="AD50" i="20" s="1"/>
  <c r="AC4" i="20"/>
  <c r="AG3" i="20"/>
  <c r="AF3" i="20"/>
  <c r="AE3" i="20"/>
  <c r="AE49" i="20" s="1"/>
  <c r="AD3" i="20"/>
  <c r="AD49" i="20" s="1"/>
  <c r="AC3" i="20"/>
  <c r="AC49" i="20" s="1"/>
  <c r="AF2" i="20"/>
  <c r="AE2" i="20"/>
  <c r="AD2" i="20"/>
  <c r="AD48" i="20" s="1"/>
  <c r="AC2" i="20"/>
  <c r="AC48" i="20" s="1"/>
  <c r="S29" i="19"/>
  <c r="S28" i="19"/>
  <c r="S27" i="19"/>
  <c r="T26" i="19"/>
  <c r="S26" i="19"/>
  <c r="T23" i="19"/>
  <c r="T24" i="19" s="1"/>
  <c r="S23" i="19"/>
  <c r="S24" i="19" s="1"/>
  <c r="R23" i="19"/>
  <c r="R24" i="19" s="1"/>
  <c r="L23" i="19"/>
  <c r="L24" i="19" s="1"/>
  <c r="K23" i="19"/>
  <c r="K24" i="19" s="1"/>
  <c r="J23" i="19"/>
  <c r="J24" i="19" s="1"/>
  <c r="D23" i="19"/>
  <c r="D24" i="19" s="1"/>
  <c r="C23" i="19"/>
  <c r="C24" i="19" s="1"/>
  <c r="B23" i="19"/>
  <c r="B24" i="19" s="1"/>
  <c r="L21" i="19"/>
  <c r="K21" i="19"/>
  <c r="J21" i="19"/>
  <c r="D21" i="19"/>
  <c r="C21" i="19"/>
  <c r="B21" i="19"/>
  <c r="L20" i="19"/>
  <c r="K20" i="19"/>
  <c r="J20" i="19"/>
  <c r="D20" i="19"/>
  <c r="C20" i="19"/>
  <c r="B20" i="19"/>
  <c r="M19" i="19"/>
  <c r="L19" i="19"/>
  <c r="K19" i="19"/>
  <c r="J19" i="19"/>
  <c r="E19" i="19"/>
  <c r="D19" i="19"/>
  <c r="C19" i="19"/>
  <c r="B19" i="19"/>
  <c r="M18" i="19"/>
  <c r="L18" i="19"/>
  <c r="K18" i="19"/>
  <c r="J18" i="19"/>
  <c r="E18" i="19"/>
  <c r="D18" i="19"/>
  <c r="C18" i="19"/>
  <c r="B18" i="19"/>
  <c r="U15" i="19"/>
  <c r="T15" i="19"/>
  <c r="S15" i="19"/>
  <c r="R15" i="19"/>
  <c r="M15" i="19"/>
  <c r="L15" i="19"/>
  <c r="K15" i="19"/>
  <c r="J15" i="19"/>
  <c r="E15" i="19"/>
  <c r="D15" i="19"/>
  <c r="C15" i="19"/>
  <c r="B15" i="19"/>
  <c r="E14" i="19"/>
  <c r="D14" i="19"/>
  <c r="C14" i="19"/>
  <c r="B14" i="19"/>
  <c r="AC13" i="19"/>
  <c r="AB13" i="19"/>
  <c r="AA13" i="19"/>
  <c r="Z13" i="19"/>
  <c r="AC12" i="19"/>
  <c r="AB12" i="19"/>
  <c r="AA12" i="19"/>
  <c r="Z12" i="19"/>
  <c r="AC11" i="19"/>
  <c r="AB11" i="19"/>
  <c r="AA11" i="19"/>
  <c r="Z11" i="19"/>
  <c r="AC10" i="19"/>
  <c r="AB10" i="19"/>
  <c r="AA10" i="19"/>
  <c r="Z10" i="19"/>
  <c r="AC9" i="19"/>
  <c r="AB9" i="19"/>
  <c r="AA9" i="19"/>
  <c r="Z9" i="19"/>
  <c r="AC8" i="19"/>
  <c r="AB8" i="19"/>
  <c r="AA8" i="19"/>
  <c r="Z8" i="19"/>
  <c r="AC7" i="19"/>
  <c r="AB7" i="19"/>
  <c r="AA7" i="19"/>
  <c r="Z7" i="19"/>
  <c r="AC6" i="19"/>
  <c r="AB6" i="19"/>
  <c r="AA6" i="19"/>
  <c r="Z6" i="19"/>
  <c r="AC5" i="19"/>
  <c r="AB5" i="19"/>
  <c r="AA5" i="19"/>
  <c r="Z5" i="19"/>
  <c r="AC4" i="19"/>
  <c r="AB4" i="19"/>
  <c r="AA4" i="19"/>
  <c r="Z4" i="19"/>
  <c r="AC3" i="19"/>
  <c r="AB3" i="19"/>
  <c r="AA3" i="19"/>
  <c r="Z3" i="19"/>
  <c r="AC2" i="19"/>
  <c r="AB2" i="19"/>
  <c r="AA2" i="19"/>
  <c r="Z2" i="19"/>
  <c r="Z18" i="19" s="1"/>
  <c r="Q13" i="18"/>
  <c r="Q36" i="18" s="1"/>
  <c r="P13" i="18"/>
  <c r="P36" i="18" s="1"/>
  <c r="O13" i="18"/>
  <c r="O36" i="18" s="1"/>
  <c r="N13" i="18"/>
  <c r="N36" i="18" s="1"/>
  <c r="K13" i="18"/>
  <c r="K36" i="18" s="1"/>
  <c r="J13" i="18"/>
  <c r="J36" i="18" s="1"/>
  <c r="I13" i="18"/>
  <c r="I36" i="18" s="1"/>
  <c r="H13" i="18"/>
  <c r="H36" i="18" s="1"/>
  <c r="E13" i="18"/>
  <c r="E36" i="18" s="1"/>
  <c r="D13" i="18"/>
  <c r="D36" i="18" s="1"/>
  <c r="C13" i="18"/>
  <c r="C36" i="18" s="1"/>
  <c r="B13" i="18"/>
  <c r="B36" i="18" s="1"/>
  <c r="Q12" i="18"/>
  <c r="Q35" i="18" s="1"/>
  <c r="P12" i="18"/>
  <c r="P35" i="18" s="1"/>
  <c r="O12" i="18"/>
  <c r="O35" i="18" s="1"/>
  <c r="N12" i="18"/>
  <c r="N35" i="18" s="1"/>
  <c r="K12" i="18"/>
  <c r="K35" i="18" s="1"/>
  <c r="J12" i="18"/>
  <c r="J35" i="18" s="1"/>
  <c r="I12" i="18"/>
  <c r="I35" i="18" s="1"/>
  <c r="H12" i="18"/>
  <c r="H35" i="18" s="1"/>
  <c r="E12" i="18"/>
  <c r="E35" i="18" s="1"/>
  <c r="D12" i="18"/>
  <c r="C12" i="18"/>
  <c r="C35" i="18" s="1"/>
  <c r="B12" i="18"/>
  <c r="B35" i="18" s="1"/>
  <c r="Q11" i="18"/>
  <c r="Q34" i="18" s="1"/>
  <c r="P11" i="18"/>
  <c r="P34" i="18" s="1"/>
  <c r="O11" i="18"/>
  <c r="O34" i="18" s="1"/>
  <c r="N11" i="18"/>
  <c r="N34" i="18" s="1"/>
  <c r="K11" i="18"/>
  <c r="K34" i="18" s="1"/>
  <c r="J11" i="18"/>
  <c r="J34" i="18" s="1"/>
  <c r="I11" i="18"/>
  <c r="I34" i="18" s="1"/>
  <c r="H11" i="18"/>
  <c r="H34" i="18" s="1"/>
  <c r="E11" i="18"/>
  <c r="E34" i="18" s="1"/>
  <c r="D11" i="18"/>
  <c r="C11" i="18"/>
  <c r="C34" i="18" s="1"/>
  <c r="B11" i="18"/>
  <c r="Q10" i="18"/>
  <c r="Q33" i="18" s="1"/>
  <c r="P10" i="18"/>
  <c r="P33" i="18" s="1"/>
  <c r="O10" i="18"/>
  <c r="O33" i="18" s="1"/>
  <c r="N10" i="18"/>
  <c r="N33" i="18" s="1"/>
  <c r="K10" i="18"/>
  <c r="K33" i="18" s="1"/>
  <c r="J10" i="18"/>
  <c r="J33" i="18" s="1"/>
  <c r="I10" i="18"/>
  <c r="I33" i="18" s="1"/>
  <c r="H10" i="18"/>
  <c r="H33" i="18" s="1"/>
  <c r="E10" i="18"/>
  <c r="E33" i="18" s="1"/>
  <c r="D10" i="18"/>
  <c r="D33" i="18" s="1"/>
  <c r="C10" i="18"/>
  <c r="C33" i="18" s="1"/>
  <c r="B10" i="18"/>
  <c r="B33" i="18" s="1"/>
  <c r="Q9" i="18"/>
  <c r="Q32" i="18" s="1"/>
  <c r="P9" i="18"/>
  <c r="P32" i="18" s="1"/>
  <c r="O9" i="18"/>
  <c r="O32" i="18" s="1"/>
  <c r="N9" i="18"/>
  <c r="N32" i="18" s="1"/>
  <c r="K9" i="18"/>
  <c r="K32" i="18" s="1"/>
  <c r="J9" i="18"/>
  <c r="J32" i="18" s="1"/>
  <c r="I9" i="18"/>
  <c r="I32" i="18" s="1"/>
  <c r="H9" i="18"/>
  <c r="H32" i="18" s="1"/>
  <c r="E9" i="18"/>
  <c r="E32" i="18" s="1"/>
  <c r="D9" i="18"/>
  <c r="D32" i="18" s="1"/>
  <c r="C9" i="18"/>
  <c r="C32" i="18" s="1"/>
  <c r="B9" i="18"/>
  <c r="B32" i="18" s="1"/>
  <c r="Q8" i="18"/>
  <c r="Q31" i="18" s="1"/>
  <c r="P8" i="18"/>
  <c r="P31" i="18" s="1"/>
  <c r="O8" i="18"/>
  <c r="O31" i="18" s="1"/>
  <c r="N8" i="18"/>
  <c r="K8" i="18"/>
  <c r="K31" i="18" s="1"/>
  <c r="J8" i="18"/>
  <c r="I8" i="18"/>
  <c r="H8" i="18"/>
  <c r="H31" i="18" s="1"/>
  <c r="E8" i="18"/>
  <c r="E31" i="18" s="1"/>
  <c r="D8" i="18"/>
  <c r="D31" i="18" s="1"/>
  <c r="C8" i="18"/>
  <c r="C31" i="18" s="1"/>
  <c r="B8" i="18"/>
  <c r="Q7" i="18"/>
  <c r="Q30" i="18" s="1"/>
  <c r="P7" i="18"/>
  <c r="P30" i="18" s="1"/>
  <c r="O7" i="18"/>
  <c r="O30" i="18" s="1"/>
  <c r="N7" i="18"/>
  <c r="N30" i="18" s="1"/>
  <c r="K7" i="18"/>
  <c r="K30" i="18" s="1"/>
  <c r="J7" i="18"/>
  <c r="J30" i="18" s="1"/>
  <c r="I7" i="18"/>
  <c r="I30" i="18" s="1"/>
  <c r="H7" i="18"/>
  <c r="H30" i="18" s="1"/>
  <c r="E7" i="18"/>
  <c r="E30" i="18" s="1"/>
  <c r="D7" i="18"/>
  <c r="D30" i="18" s="1"/>
  <c r="C7" i="18"/>
  <c r="C30" i="18" s="1"/>
  <c r="B7" i="18"/>
  <c r="B30" i="18" s="1"/>
  <c r="Q6" i="18"/>
  <c r="Q29" i="18" s="1"/>
  <c r="P6" i="18"/>
  <c r="P29" i="18" s="1"/>
  <c r="O6" i="18"/>
  <c r="O29" i="18" s="1"/>
  <c r="N6" i="18"/>
  <c r="N29" i="18" s="1"/>
  <c r="K6" i="18"/>
  <c r="K29" i="18" s="1"/>
  <c r="J6" i="18"/>
  <c r="J29" i="18" s="1"/>
  <c r="I6" i="18"/>
  <c r="I29" i="18" s="1"/>
  <c r="H6" i="18"/>
  <c r="H29" i="18" s="1"/>
  <c r="E6" i="18"/>
  <c r="E29" i="18" s="1"/>
  <c r="D6" i="18"/>
  <c r="D29" i="18" s="1"/>
  <c r="C6" i="18"/>
  <c r="C29" i="18" s="1"/>
  <c r="B6" i="18"/>
  <c r="B29" i="18" s="1"/>
  <c r="Q5" i="18"/>
  <c r="Q28" i="18" s="1"/>
  <c r="P5" i="18"/>
  <c r="P28" i="18" s="1"/>
  <c r="O5" i="18"/>
  <c r="N5" i="18"/>
  <c r="K5" i="18"/>
  <c r="K28" i="18" s="1"/>
  <c r="J5" i="18"/>
  <c r="J28" i="18" s="1"/>
  <c r="I5" i="18"/>
  <c r="H5" i="18"/>
  <c r="E5" i="18"/>
  <c r="E28" i="18" s="1"/>
  <c r="D5" i="18"/>
  <c r="D28" i="18" s="1"/>
  <c r="C5" i="18"/>
  <c r="C28" i="18" s="1"/>
  <c r="B5" i="18"/>
  <c r="B28" i="18" s="1"/>
  <c r="Q4" i="18"/>
  <c r="Q27" i="18" s="1"/>
  <c r="P4" i="18"/>
  <c r="P27" i="18" s="1"/>
  <c r="O4" i="18"/>
  <c r="O27" i="18" s="1"/>
  <c r="N4" i="18"/>
  <c r="N27" i="18" s="1"/>
  <c r="K4" i="18"/>
  <c r="K27" i="18" s="1"/>
  <c r="J4" i="18"/>
  <c r="J27" i="18" s="1"/>
  <c r="I4" i="18"/>
  <c r="I27" i="18" s="1"/>
  <c r="H4" i="18"/>
  <c r="H27" i="18" s="1"/>
  <c r="E4" i="18"/>
  <c r="E27" i="18" s="1"/>
  <c r="D4" i="18"/>
  <c r="D27" i="18" s="1"/>
  <c r="C4" i="18"/>
  <c r="C27" i="18" s="1"/>
  <c r="B4" i="18"/>
  <c r="B27" i="18" s="1"/>
  <c r="Q3" i="18"/>
  <c r="Q26" i="18" s="1"/>
  <c r="P3" i="18"/>
  <c r="P26" i="18" s="1"/>
  <c r="O3" i="18"/>
  <c r="O26" i="18" s="1"/>
  <c r="N3" i="18"/>
  <c r="N26" i="18" s="1"/>
  <c r="K3" i="18"/>
  <c r="K26" i="18" s="1"/>
  <c r="J3" i="18"/>
  <c r="J26" i="18" s="1"/>
  <c r="I3" i="18"/>
  <c r="I26" i="18" s="1"/>
  <c r="H3" i="18"/>
  <c r="H26" i="18" s="1"/>
  <c r="E3" i="18"/>
  <c r="E26" i="18" s="1"/>
  <c r="D3" i="18"/>
  <c r="D26" i="18" s="1"/>
  <c r="C3" i="18"/>
  <c r="C26" i="18" s="1"/>
  <c r="B3" i="18"/>
  <c r="B26" i="18" s="1"/>
  <c r="Q2" i="18"/>
  <c r="P2" i="18"/>
  <c r="O2" i="18"/>
  <c r="N2" i="18"/>
  <c r="K2" i="18"/>
  <c r="J2" i="18"/>
  <c r="I2" i="18"/>
  <c r="I25" i="18" s="1"/>
  <c r="H2" i="18"/>
  <c r="E2" i="18"/>
  <c r="D2" i="18"/>
  <c r="D25" i="18" s="1"/>
  <c r="C2" i="18"/>
  <c r="B2" i="18"/>
  <c r="W21" i="17"/>
  <c r="W22" i="17" s="1"/>
  <c r="V21" i="17"/>
  <c r="V22" i="17" s="1"/>
  <c r="U21" i="17"/>
  <c r="U22" i="17" s="1"/>
  <c r="T21" i="17"/>
  <c r="T22" i="17" s="1"/>
  <c r="N21" i="17"/>
  <c r="N22" i="17" s="1"/>
  <c r="M21" i="17"/>
  <c r="M22" i="17" s="1"/>
  <c r="L21" i="17"/>
  <c r="L22" i="17" s="1"/>
  <c r="K21" i="17"/>
  <c r="K22" i="17" s="1"/>
  <c r="E21" i="17"/>
  <c r="E22" i="17" s="1"/>
  <c r="D21" i="17"/>
  <c r="D22" i="17" s="1"/>
  <c r="C21" i="17"/>
  <c r="C22" i="17" s="1"/>
  <c r="B21" i="17"/>
  <c r="B22" i="17" s="1"/>
  <c r="W19" i="17"/>
  <c r="V19" i="17"/>
  <c r="U19" i="17"/>
  <c r="T19" i="17"/>
  <c r="N19" i="17"/>
  <c r="M19" i="17"/>
  <c r="L19" i="17"/>
  <c r="K19" i="17"/>
  <c r="F19" i="17"/>
  <c r="E19" i="17"/>
  <c r="D19" i="17"/>
  <c r="C19" i="17"/>
  <c r="B19" i="17"/>
  <c r="W18" i="17"/>
  <c r="V18" i="17"/>
  <c r="U18" i="17"/>
  <c r="T18" i="17"/>
  <c r="N18" i="17"/>
  <c r="M18" i="17"/>
  <c r="L18" i="17"/>
  <c r="K18" i="17"/>
  <c r="F18" i="17"/>
  <c r="E18" i="17"/>
  <c r="D18" i="17"/>
  <c r="C18" i="17"/>
  <c r="B18" i="17"/>
  <c r="W17" i="17"/>
  <c r="V17" i="17"/>
  <c r="U17" i="17"/>
  <c r="T17" i="17"/>
  <c r="N17" i="17"/>
  <c r="M17" i="17"/>
  <c r="L17" i="17"/>
  <c r="K17" i="17"/>
  <c r="F17" i="17"/>
  <c r="E17" i="17"/>
  <c r="D17" i="17"/>
  <c r="C17" i="17"/>
  <c r="B17" i="17"/>
  <c r="W16" i="17"/>
  <c r="V16" i="17"/>
  <c r="U16" i="17"/>
  <c r="T16" i="17"/>
  <c r="N16" i="17"/>
  <c r="M16" i="17"/>
  <c r="L16" i="17"/>
  <c r="K16" i="17"/>
  <c r="F16" i="17"/>
  <c r="E16" i="17"/>
  <c r="D16" i="17"/>
  <c r="C16" i="17"/>
  <c r="B16" i="17"/>
  <c r="W14" i="17"/>
  <c r="V14" i="17"/>
  <c r="U14" i="17"/>
  <c r="T14" i="17"/>
  <c r="N14" i="17"/>
  <c r="M14" i="17"/>
  <c r="L14" i="17"/>
  <c r="K14" i="17"/>
  <c r="E14" i="17"/>
  <c r="D14" i="17"/>
  <c r="C14" i="17"/>
  <c r="B14" i="17"/>
  <c r="AF13" i="17"/>
  <c r="AE13" i="17"/>
  <c r="AD13" i="17"/>
  <c r="AC13" i="17"/>
  <c r="AF12" i="17"/>
  <c r="AE12" i="17"/>
  <c r="AD12" i="17"/>
  <c r="AC12" i="17"/>
  <c r="AF11" i="17"/>
  <c r="AE11" i="17"/>
  <c r="AD11" i="17"/>
  <c r="AC11" i="17"/>
  <c r="AF10" i="17"/>
  <c r="AE10" i="17"/>
  <c r="AD10" i="17"/>
  <c r="AC10" i="17"/>
  <c r="AF9" i="17"/>
  <c r="AE9" i="17"/>
  <c r="AD9" i="17"/>
  <c r="AC9" i="17"/>
  <c r="AF8" i="17"/>
  <c r="AE8" i="17"/>
  <c r="AD8" i="17"/>
  <c r="AC8" i="17"/>
  <c r="AF7" i="17"/>
  <c r="AE7" i="17"/>
  <c r="AD7" i="17"/>
  <c r="AC7" i="17"/>
  <c r="AF6" i="17"/>
  <c r="AE6" i="17"/>
  <c r="AD6" i="17"/>
  <c r="AC6" i="17"/>
  <c r="AF5" i="17"/>
  <c r="AE5" i="17"/>
  <c r="AD5" i="17"/>
  <c r="AC5" i="17"/>
  <c r="AF4" i="17"/>
  <c r="AE4" i="17"/>
  <c r="AD4" i="17"/>
  <c r="AC4" i="17"/>
  <c r="AF3" i="17"/>
  <c r="AE3" i="17"/>
  <c r="AD3" i="17"/>
  <c r="AC3" i="17"/>
  <c r="AF2" i="17"/>
  <c r="AE2" i="17"/>
  <c r="AE21" i="17" s="1"/>
  <c r="AE22" i="17" s="1"/>
  <c r="AD2" i="17"/>
  <c r="AC2" i="17"/>
  <c r="R13" i="16"/>
  <c r="Q13" i="16"/>
  <c r="P13" i="16"/>
  <c r="L13" i="16"/>
  <c r="K13" i="16"/>
  <c r="J13" i="16"/>
  <c r="I13" i="16"/>
  <c r="E13" i="16"/>
  <c r="D13" i="16"/>
  <c r="C13" i="16"/>
  <c r="B13" i="16"/>
  <c r="R12" i="16"/>
  <c r="Q12" i="16"/>
  <c r="P12" i="16"/>
  <c r="L12" i="16"/>
  <c r="K12" i="16"/>
  <c r="J12" i="16"/>
  <c r="I12" i="16"/>
  <c r="E12" i="16"/>
  <c r="D12" i="16"/>
  <c r="C12" i="16"/>
  <c r="B12" i="16"/>
  <c r="W12" i="16" s="1"/>
  <c r="R11" i="16"/>
  <c r="Q11" i="16"/>
  <c r="P11" i="16"/>
  <c r="L11" i="16"/>
  <c r="K11" i="16"/>
  <c r="J11" i="16"/>
  <c r="I11" i="16"/>
  <c r="E11" i="16"/>
  <c r="Z11" i="16" s="1"/>
  <c r="D11" i="16"/>
  <c r="C11" i="16"/>
  <c r="B11" i="16"/>
  <c r="R10" i="16"/>
  <c r="Q10" i="16"/>
  <c r="P10" i="16"/>
  <c r="L10" i="16"/>
  <c r="K10" i="16"/>
  <c r="J10" i="16"/>
  <c r="I10" i="16"/>
  <c r="E10" i="16"/>
  <c r="D10" i="16"/>
  <c r="C10" i="16"/>
  <c r="B10" i="16"/>
  <c r="R9" i="16"/>
  <c r="Q9" i="16"/>
  <c r="P9" i="16"/>
  <c r="L9" i="16"/>
  <c r="K9" i="16"/>
  <c r="J9" i="16"/>
  <c r="I9" i="16"/>
  <c r="E9" i="16"/>
  <c r="D9" i="16"/>
  <c r="C9" i="16"/>
  <c r="B9" i="16"/>
  <c r="R8" i="16"/>
  <c r="Q8" i="16"/>
  <c r="P8" i="16"/>
  <c r="K8" i="16"/>
  <c r="J8" i="16"/>
  <c r="I8" i="16"/>
  <c r="E8" i="16"/>
  <c r="Z8" i="16" s="1"/>
  <c r="D8" i="16"/>
  <c r="C8" i="16"/>
  <c r="B8" i="16"/>
  <c r="S7" i="16"/>
  <c r="R7" i="16"/>
  <c r="Q7" i="16"/>
  <c r="P7" i="16"/>
  <c r="K7" i="16"/>
  <c r="J7" i="16"/>
  <c r="I7" i="16"/>
  <c r="E7" i="16"/>
  <c r="D7" i="16"/>
  <c r="C7" i="16"/>
  <c r="B7" i="16"/>
  <c r="S6" i="16"/>
  <c r="R6" i="16"/>
  <c r="Q6" i="16"/>
  <c r="P6" i="16"/>
  <c r="K6" i="16"/>
  <c r="J6" i="16"/>
  <c r="I6" i="16"/>
  <c r="E6" i="16"/>
  <c r="D6" i="16"/>
  <c r="C6" i="16"/>
  <c r="B6" i="16"/>
  <c r="S5" i="16"/>
  <c r="R5" i="16"/>
  <c r="Q5" i="16"/>
  <c r="P5" i="16"/>
  <c r="K5" i="16"/>
  <c r="J5" i="16"/>
  <c r="I5" i="16"/>
  <c r="E5" i="16"/>
  <c r="D5" i="16"/>
  <c r="C5" i="16"/>
  <c r="B5" i="16"/>
  <c r="S4" i="16"/>
  <c r="R4" i="16"/>
  <c r="Q4" i="16"/>
  <c r="P4" i="16"/>
  <c r="K4" i="16"/>
  <c r="J4" i="16"/>
  <c r="I4" i="16"/>
  <c r="E4" i="16"/>
  <c r="D4" i="16"/>
  <c r="C4" i="16"/>
  <c r="B4" i="16"/>
  <c r="S3" i="16"/>
  <c r="R3" i="16"/>
  <c r="Q3" i="16"/>
  <c r="P3" i="16"/>
  <c r="K3" i="16"/>
  <c r="J3" i="16"/>
  <c r="I3" i="16"/>
  <c r="F3" i="16"/>
  <c r="AA3" i="16" s="1"/>
  <c r="E3" i="16"/>
  <c r="D3" i="16"/>
  <c r="C3" i="16"/>
  <c r="B3" i="16"/>
  <c r="S2" i="16"/>
  <c r="R2" i="16"/>
  <c r="Q2" i="16"/>
  <c r="P2" i="16"/>
  <c r="L2" i="16"/>
  <c r="K2" i="16"/>
  <c r="J2" i="16"/>
  <c r="I2" i="16"/>
  <c r="E2" i="16"/>
  <c r="D2" i="16"/>
  <c r="C2" i="16"/>
  <c r="B2" i="16"/>
  <c r="R20" i="15"/>
  <c r="R21" i="15" s="1"/>
  <c r="Q20" i="15"/>
  <c r="Q21" i="15" s="1"/>
  <c r="P20" i="15"/>
  <c r="P21" i="15" s="1"/>
  <c r="K20" i="15"/>
  <c r="K21" i="15" s="1"/>
  <c r="J20" i="15"/>
  <c r="J21" i="15" s="1"/>
  <c r="I20" i="15"/>
  <c r="I21" i="15" s="1"/>
  <c r="D20" i="15"/>
  <c r="D21" i="15" s="1"/>
  <c r="C20" i="15"/>
  <c r="C21" i="15" s="1"/>
  <c r="B20" i="15"/>
  <c r="B21" i="15" s="1"/>
  <c r="R18" i="15"/>
  <c r="Q18" i="15"/>
  <c r="P18" i="15"/>
  <c r="K18" i="15"/>
  <c r="J18" i="15"/>
  <c r="I18" i="15"/>
  <c r="D18" i="15"/>
  <c r="C18" i="15"/>
  <c r="B18" i="15"/>
  <c r="R17" i="15"/>
  <c r="Q17" i="15"/>
  <c r="P17" i="15"/>
  <c r="K17" i="15"/>
  <c r="J17" i="15"/>
  <c r="I17" i="15"/>
  <c r="D17" i="15"/>
  <c r="C17" i="15"/>
  <c r="B17" i="15"/>
  <c r="R16" i="15"/>
  <c r="Q16" i="15"/>
  <c r="P16" i="15"/>
  <c r="K16" i="15"/>
  <c r="J16" i="15"/>
  <c r="I16" i="15"/>
  <c r="D16" i="15"/>
  <c r="C16" i="15"/>
  <c r="B16" i="15"/>
  <c r="R15" i="15"/>
  <c r="Q15" i="15"/>
  <c r="P15" i="15"/>
  <c r="K15" i="15"/>
  <c r="J15" i="15"/>
  <c r="I15" i="15"/>
  <c r="D15" i="15"/>
  <c r="C15" i="15"/>
  <c r="B15" i="15"/>
  <c r="Z13" i="15"/>
  <c r="Y13" i="15"/>
  <c r="X13" i="15"/>
  <c r="W13" i="15"/>
  <c r="Z12" i="15"/>
  <c r="Y12" i="15"/>
  <c r="X12" i="15"/>
  <c r="W12" i="15"/>
  <c r="Z11" i="15"/>
  <c r="Y11" i="15"/>
  <c r="X11" i="15"/>
  <c r="W11" i="15"/>
  <c r="W18" i="15" s="1"/>
  <c r="Z10" i="15"/>
  <c r="Y10" i="15"/>
  <c r="X10" i="15"/>
  <c r="W10" i="15"/>
  <c r="Z9" i="15"/>
  <c r="Y9" i="15"/>
  <c r="X9" i="15"/>
  <c r="W9" i="15"/>
  <c r="Z8" i="15"/>
  <c r="Y8" i="15"/>
  <c r="X8" i="15"/>
  <c r="W8" i="15"/>
  <c r="Z7" i="15"/>
  <c r="Y7" i="15"/>
  <c r="X7" i="15"/>
  <c r="W7" i="15"/>
  <c r="Z6" i="15"/>
  <c r="Y6" i="15"/>
  <c r="X6" i="15"/>
  <c r="Z5" i="15"/>
  <c r="Y5" i="15"/>
  <c r="X5" i="15"/>
  <c r="W5" i="15"/>
  <c r="Z4" i="15"/>
  <c r="Y4" i="15"/>
  <c r="X4" i="15"/>
  <c r="W4" i="15"/>
  <c r="Z3" i="15"/>
  <c r="Y3" i="15"/>
  <c r="X3" i="15"/>
  <c r="W3" i="15"/>
  <c r="Z2" i="15"/>
  <c r="Y2" i="15"/>
  <c r="X2" i="15"/>
  <c r="W2" i="15"/>
  <c r="E31" i="14"/>
  <c r="D31" i="14"/>
  <c r="C31" i="14"/>
  <c r="B31" i="14"/>
  <c r="E14" i="14"/>
  <c r="D14" i="14"/>
  <c r="C14" i="14"/>
  <c r="B14" i="14"/>
  <c r="D72" i="13"/>
  <c r="C72" i="13"/>
  <c r="B72" i="13"/>
  <c r="D71" i="13"/>
  <c r="C71" i="13"/>
  <c r="B71" i="13"/>
  <c r="D70" i="13"/>
  <c r="C70" i="13"/>
  <c r="B70" i="13"/>
  <c r="D69" i="13"/>
  <c r="C69" i="13"/>
  <c r="B69" i="13"/>
  <c r="V22" i="13"/>
  <c r="V23" i="13" s="1"/>
  <c r="U22" i="13"/>
  <c r="U23" i="13" s="1"/>
  <c r="T22" i="13"/>
  <c r="T23" i="13" s="1"/>
  <c r="S22" i="13"/>
  <c r="S23" i="13" s="1"/>
  <c r="N22" i="13"/>
  <c r="N23" i="13" s="1"/>
  <c r="M22" i="13"/>
  <c r="M23" i="13" s="1"/>
  <c r="L22" i="13"/>
  <c r="L23" i="13" s="1"/>
  <c r="K22" i="13"/>
  <c r="K23" i="13" s="1"/>
  <c r="E22" i="13"/>
  <c r="E23" i="13" s="1"/>
  <c r="D22" i="13"/>
  <c r="D23" i="13" s="1"/>
  <c r="C22" i="13"/>
  <c r="C23" i="13" s="1"/>
  <c r="B22" i="13"/>
  <c r="B23" i="13" s="1"/>
  <c r="V20" i="13"/>
  <c r="U20" i="13"/>
  <c r="T20" i="13"/>
  <c r="S20" i="13"/>
  <c r="N20" i="13"/>
  <c r="M20" i="13"/>
  <c r="L20" i="13"/>
  <c r="K20" i="13"/>
  <c r="E20" i="13"/>
  <c r="D20" i="13"/>
  <c r="C20" i="13"/>
  <c r="B20" i="13"/>
  <c r="V19" i="13"/>
  <c r="U19" i="13"/>
  <c r="T19" i="13"/>
  <c r="S19" i="13"/>
  <c r="N19" i="13"/>
  <c r="M19" i="13"/>
  <c r="L19" i="13"/>
  <c r="K19" i="13"/>
  <c r="E19" i="13"/>
  <c r="D19" i="13"/>
  <c r="C19" i="13"/>
  <c r="B19" i="13"/>
  <c r="V18" i="13"/>
  <c r="U18" i="13"/>
  <c r="T18" i="13"/>
  <c r="S18" i="13"/>
  <c r="N18" i="13"/>
  <c r="M18" i="13"/>
  <c r="L18" i="13"/>
  <c r="K18" i="13"/>
  <c r="E18" i="13"/>
  <c r="D18" i="13"/>
  <c r="C18" i="13"/>
  <c r="B18" i="13"/>
  <c r="W17" i="13"/>
  <c r="V17" i="13"/>
  <c r="U17" i="13"/>
  <c r="T17" i="13"/>
  <c r="S17" i="13"/>
  <c r="O17" i="13"/>
  <c r="N17" i="13"/>
  <c r="M17" i="13"/>
  <c r="L17" i="13"/>
  <c r="K17" i="13"/>
  <c r="F17" i="13"/>
  <c r="E17" i="13"/>
  <c r="D17" i="13"/>
  <c r="C17" i="13"/>
  <c r="B17" i="13"/>
  <c r="V14" i="13"/>
  <c r="U14" i="13"/>
  <c r="T14" i="13"/>
  <c r="S14" i="13"/>
  <c r="N14" i="13"/>
  <c r="M14" i="13"/>
  <c r="L14" i="13"/>
  <c r="K14" i="13"/>
  <c r="E14" i="13"/>
  <c r="D14" i="13"/>
  <c r="B14" i="13"/>
  <c r="AA13" i="13"/>
  <c r="AA12" i="13"/>
  <c r="AB20" i="13"/>
  <c r="AA11" i="13"/>
  <c r="AA10" i="13"/>
  <c r="AA9" i="13"/>
  <c r="AB19" i="13"/>
  <c r="AA8" i="13"/>
  <c r="AA7" i="13"/>
  <c r="AA6" i="13"/>
  <c r="AE5" i="13"/>
  <c r="AA5" i="13"/>
  <c r="AE4" i="13"/>
  <c r="AA4" i="13"/>
  <c r="AE3" i="13"/>
  <c r="AA3" i="13"/>
  <c r="AA2" i="13"/>
  <c r="T31" i="12"/>
  <c r="S31" i="12"/>
  <c r="R31" i="12"/>
  <c r="M31" i="12"/>
  <c r="L31" i="12"/>
  <c r="K31" i="12"/>
  <c r="J31" i="12"/>
  <c r="T30" i="12"/>
  <c r="S30" i="12"/>
  <c r="R30" i="12"/>
  <c r="M30" i="12"/>
  <c r="L30" i="12"/>
  <c r="K30" i="12"/>
  <c r="J30" i="12"/>
  <c r="AA29" i="12"/>
  <c r="Z29" i="12"/>
  <c r="AA28" i="12"/>
  <c r="Z28" i="12"/>
  <c r="AA27" i="12"/>
  <c r="Z27" i="12"/>
  <c r="AA26" i="12"/>
  <c r="Z26" i="12"/>
  <c r="AA25" i="12"/>
  <c r="Z25" i="12"/>
  <c r="AA24" i="12"/>
  <c r="Z24" i="12"/>
  <c r="AA23" i="12"/>
  <c r="Z23" i="12"/>
  <c r="AA22" i="12"/>
  <c r="Z22" i="12"/>
  <c r="U22" i="12"/>
  <c r="U31" i="12" s="1"/>
  <c r="AA21" i="12"/>
  <c r="Z21" i="12"/>
  <c r="AB20" i="12"/>
  <c r="AA20" i="12"/>
  <c r="Z20" i="12"/>
  <c r="AB19" i="12"/>
  <c r="AA19" i="12"/>
  <c r="Z19" i="12"/>
  <c r="AB18" i="12"/>
  <c r="AA18" i="12"/>
  <c r="Z18" i="12"/>
  <c r="T15" i="12"/>
  <c r="S15" i="12"/>
  <c r="M15" i="12"/>
  <c r="L15" i="12"/>
  <c r="K15" i="12"/>
  <c r="J15" i="12"/>
  <c r="T14" i="12"/>
  <c r="S14" i="12"/>
  <c r="M14" i="12"/>
  <c r="L14" i="12"/>
  <c r="K14" i="12"/>
  <c r="J14" i="12"/>
  <c r="AB13" i="12"/>
  <c r="AA13" i="12"/>
  <c r="Z13" i="12"/>
  <c r="AB12" i="12"/>
  <c r="AA12" i="12"/>
  <c r="Z12" i="12"/>
  <c r="AB11" i="12"/>
  <c r="AA11" i="12"/>
  <c r="Z11" i="12"/>
  <c r="AB10" i="12"/>
  <c r="AA10" i="12"/>
  <c r="Z10" i="12"/>
  <c r="AB9" i="12"/>
  <c r="AA9" i="12"/>
  <c r="Z9" i="12"/>
  <c r="AB8" i="12"/>
  <c r="AA8" i="12"/>
  <c r="Z8" i="12"/>
  <c r="AB7" i="12"/>
  <c r="AA7" i="12"/>
  <c r="Z7" i="12"/>
  <c r="AB6" i="12"/>
  <c r="AA6" i="12"/>
  <c r="Z6" i="12"/>
  <c r="U6" i="12"/>
  <c r="AB5" i="12"/>
  <c r="AA5" i="12"/>
  <c r="Z5" i="12"/>
  <c r="AB4" i="12"/>
  <c r="AA4" i="12"/>
  <c r="Z4" i="12"/>
  <c r="AB3" i="12"/>
  <c r="AA3" i="12"/>
  <c r="Z3" i="12"/>
  <c r="AB2" i="12"/>
  <c r="AA2" i="12"/>
  <c r="Z2" i="12"/>
  <c r="E14" i="11"/>
  <c r="D14" i="11"/>
  <c r="C14" i="11"/>
  <c r="B14" i="11"/>
  <c r="W13" i="11"/>
  <c r="V13" i="11"/>
  <c r="U13" i="11"/>
  <c r="W12" i="11"/>
  <c r="V12" i="11"/>
  <c r="U12" i="11"/>
  <c r="W11" i="11"/>
  <c r="V11" i="11"/>
  <c r="U11" i="11"/>
  <c r="W10" i="11"/>
  <c r="V10" i="11"/>
  <c r="U10" i="11"/>
  <c r="W9" i="11"/>
  <c r="V9" i="11"/>
  <c r="U9" i="11"/>
  <c r="X8" i="11"/>
  <c r="W8" i="11"/>
  <c r="V8" i="11"/>
  <c r="U8" i="11"/>
  <c r="X7" i="11"/>
  <c r="W7" i="11"/>
  <c r="V7" i="11"/>
  <c r="U7" i="11"/>
  <c r="X6" i="11"/>
  <c r="W6" i="11"/>
  <c r="V6" i="11"/>
  <c r="U6" i="11"/>
  <c r="X5" i="11"/>
  <c r="W5" i="11"/>
  <c r="V5" i="11"/>
  <c r="U5" i="11"/>
  <c r="X4" i="11"/>
  <c r="W4" i="11"/>
  <c r="V4" i="11"/>
  <c r="U4" i="11"/>
  <c r="X3" i="11"/>
  <c r="W3" i="11"/>
  <c r="V3" i="11"/>
  <c r="U3" i="11"/>
  <c r="X2" i="11"/>
  <c r="W2" i="11"/>
  <c r="V2" i="11"/>
  <c r="U2" i="11"/>
  <c r="M15" i="10"/>
  <c r="L15" i="10"/>
  <c r="K15" i="10"/>
  <c r="Y10" i="16" l="1"/>
  <c r="AE17" i="17"/>
  <c r="Z18" i="21"/>
  <c r="AC19" i="20"/>
  <c r="AB18" i="21"/>
  <c r="AB19" i="22"/>
  <c r="Y19" i="21"/>
  <c r="AG18" i="17"/>
  <c r="AG16" i="17"/>
  <c r="AG17" i="17"/>
  <c r="AC20" i="13"/>
  <c r="AG14" i="20"/>
  <c r="AA15" i="16"/>
  <c r="AA14" i="16"/>
  <c r="Z9" i="16"/>
  <c r="X9" i="16"/>
  <c r="Y18" i="15"/>
  <c r="X11" i="16"/>
  <c r="AC20" i="22"/>
  <c r="AC17" i="17"/>
  <c r="AC18" i="17"/>
  <c r="AD19" i="20"/>
  <c r="AD27" i="20" s="1"/>
  <c r="Z21" i="19"/>
  <c r="Z19" i="22"/>
  <c r="Z20" i="22"/>
  <c r="Y12" i="16"/>
  <c r="W17" i="15"/>
  <c r="AA23" i="19"/>
  <c r="AA24" i="19" s="1"/>
  <c r="AB20" i="22"/>
  <c r="Z10" i="16"/>
  <c r="AA19" i="19"/>
  <c r="X13" i="16"/>
  <c r="X17" i="15"/>
  <c r="AD16" i="17"/>
  <c r="Y17" i="21"/>
  <c r="W13" i="16"/>
  <c r="X18" i="15"/>
  <c r="X26" i="15" s="1"/>
  <c r="AD20" i="13"/>
  <c r="AB15" i="19"/>
  <c r="Z13" i="16"/>
  <c r="AA20" i="22"/>
  <c r="AB18" i="22"/>
  <c r="AD19" i="13"/>
  <c r="Y17" i="15"/>
  <c r="W9" i="16"/>
  <c r="AA21" i="19"/>
  <c r="AF19" i="17"/>
  <c r="Z19" i="19"/>
  <c r="AA20" i="13"/>
  <c r="AB28" i="13" s="1"/>
  <c r="Z12" i="16"/>
  <c r="AA18" i="21"/>
  <c r="AF17" i="17"/>
  <c r="AF25" i="17" s="1"/>
  <c r="AD17" i="17"/>
  <c r="AA20" i="19"/>
  <c r="AA17" i="21"/>
  <c r="AC19" i="13"/>
  <c r="AC27" i="13" s="1"/>
  <c r="AC19" i="22"/>
  <c r="X15" i="15"/>
  <c r="X10" i="16"/>
  <c r="Y11" i="16"/>
  <c r="Z14" i="21"/>
  <c r="Z17" i="21"/>
  <c r="U14" i="12"/>
  <c r="AC6" i="12"/>
  <c r="Y13" i="16"/>
  <c r="W11" i="18"/>
  <c r="W34" i="18" s="1"/>
  <c r="T5" i="18"/>
  <c r="T28" i="18" s="1"/>
  <c r="T8" i="18"/>
  <c r="T31" i="18" s="1"/>
  <c r="V8" i="18"/>
  <c r="V31" i="18" s="1"/>
  <c r="V9" i="18"/>
  <c r="V32" i="18" s="1"/>
  <c r="V10" i="18"/>
  <c r="V33" i="18" s="1"/>
  <c r="V12" i="18"/>
  <c r="V35" i="18" s="1"/>
  <c r="V13" i="18"/>
  <c r="V36" i="18" s="1"/>
  <c r="Z4" i="16"/>
  <c r="W5" i="16"/>
  <c r="X12" i="16"/>
  <c r="S14" i="16"/>
  <c r="W20" i="15"/>
  <c r="W21" i="15" s="1"/>
  <c r="W16" i="15"/>
  <c r="D27" i="22"/>
  <c r="Y20" i="15"/>
  <c r="Y21" i="15" s="1"/>
  <c r="Y16" i="15"/>
  <c r="X16" i="15"/>
  <c r="K23" i="15"/>
  <c r="W4" i="16"/>
  <c r="X5" i="16"/>
  <c r="Z7" i="16"/>
  <c r="W8" i="16"/>
  <c r="Y9" i="16"/>
  <c r="X4" i="16"/>
  <c r="Y5" i="16"/>
  <c r="W7" i="16"/>
  <c r="Y4" i="16"/>
  <c r="Z5" i="16"/>
  <c r="W6" i="16"/>
  <c r="Y8" i="16"/>
  <c r="Z6" i="16"/>
  <c r="X8" i="16"/>
  <c r="W11" i="16"/>
  <c r="T3" i="18"/>
  <c r="T26" i="18" s="1"/>
  <c r="E27" i="22"/>
  <c r="M28" i="22"/>
  <c r="S28" i="22"/>
  <c r="D26" i="13"/>
  <c r="M26" i="13"/>
  <c r="D25" i="13"/>
  <c r="U7" i="18"/>
  <c r="U30" i="18" s="1"/>
  <c r="U8" i="18"/>
  <c r="U31" i="18" s="1"/>
  <c r="U9" i="18"/>
  <c r="U32" i="18" s="1"/>
  <c r="U10" i="18"/>
  <c r="U33" i="18" s="1"/>
  <c r="U11" i="18"/>
  <c r="U12" i="18"/>
  <c r="U35" i="18" s="1"/>
  <c r="U13" i="18"/>
  <c r="U36" i="18" s="1"/>
  <c r="V4" i="18"/>
  <c r="V27" i="18" s="1"/>
  <c r="W2" i="18"/>
  <c r="W25" i="18" s="1"/>
  <c r="W3" i="18"/>
  <c r="W26" i="18" s="1"/>
  <c r="V6" i="18"/>
  <c r="V29" i="18" s="1"/>
  <c r="AE17" i="20"/>
  <c r="M24" i="20"/>
  <c r="E28" i="22"/>
  <c r="AB19" i="21"/>
  <c r="N25" i="20"/>
  <c r="Z20" i="19"/>
  <c r="C27" i="19"/>
  <c r="K27" i="19"/>
  <c r="AE18" i="17"/>
  <c r="D25" i="17"/>
  <c r="L25" i="17"/>
  <c r="U25" i="17"/>
  <c r="N27" i="17"/>
  <c r="Y7" i="16"/>
  <c r="AA19" i="22"/>
  <c r="AB27" i="22" s="1"/>
  <c r="AA23" i="22"/>
  <c r="AA24" i="22" s="1"/>
  <c r="D26" i="22"/>
  <c r="K25" i="21"/>
  <c r="C26" i="21"/>
  <c r="K26" i="21"/>
  <c r="S26" i="21"/>
  <c r="K27" i="21"/>
  <c r="AD18" i="20"/>
  <c r="AD57" i="20"/>
  <c r="D16" i="19"/>
  <c r="L24" i="17"/>
  <c r="W10" i="16"/>
  <c r="X7" i="16"/>
  <c r="X3" i="16"/>
  <c r="J23" i="15"/>
  <c r="X20" i="15"/>
  <c r="X21" i="15" s="1"/>
  <c r="R24" i="15"/>
  <c r="D23" i="15"/>
  <c r="AB18" i="13"/>
  <c r="AA15" i="22"/>
  <c r="AB15" i="22"/>
  <c r="E26" i="22"/>
  <c r="U26" i="22"/>
  <c r="S26" i="22"/>
  <c r="U27" i="22"/>
  <c r="Z26" i="21"/>
  <c r="S27" i="21"/>
  <c r="AA19" i="21"/>
  <c r="D25" i="21"/>
  <c r="L25" i="21"/>
  <c r="T25" i="21"/>
  <c r="AE54" i="20"/>
  <c r="V11" i="18"/>
  <c r="V34" i="18" s="1"/>
  <c r="V7" i="18"/>
  <c r="V30" i="18" s="1"/>
  <c r="AF14" i="20"/>
  <c r="W24" i="20"/>
  <c r="M27" i="20"/>
  <c r="W4" i="18"/>
  <c r="W27" i="18" s="1"/>
  <c r="AE21" i="20"/>
  <c r="AE22" i="20" s="1"/>
  <c r="N27" i="20"/>
  <c r="W27" i="20"/>
  <c r="AE51" i="20"/>
  <c r="T2" i="18"/>
  <c r="T25" i="18" s="1"/>
  <c r="V2" i="18"/>
  <c r="V5" i="18"/>
  <c r="V28" i="18" s="1"/>
  <c r="AF21" i="20"/>
  <c r="AF22" i="20" s="1"/>
  <c r="U24" i="20"/>
  <c r="C25" i="20"/>
  <c r="V26" i="20"/>
  <c r="L27" i="20"/>
  <c r="D26" i="19"/>
  <c r="L26" i="19"/>
  <c r="L16" i="19"/>
  <c r="T16" i="19"/>
  <c r="N16" i="18"/>
  <c r="B17" i="18"/>
  <c r="N17" i="18"/>
  <c r="N15" i="18"/>
  <c r="W24" i="17"/>
  <c r="W27" i="17"/>
  <c r="C24" i="17"/>
  <c r="D26" i="17"/>
  <c r="L26" i="17"/>
  <c r="U26" i="17"/>
  <c r="C27" i="17"/>
  <c r="D24" i="17"/>
  <c r="N26" i="17"/>
  <c r="W26" i="17"/>
  <c r="M27" i="17"/>
  <c r="AC21" i="17"/>
  <c r="AC22" i="17" s="1"/>
  <c r="Q15" i="16"/>
  <c r="C14" i="16"/>
  <c r="W2" i="16"/>
  <c r="B15" i="16"/>
  <c r="Z3" i="16"/>
  <c r="C26" i="15"/>
  <c r="J24" i="15"/>
  <c r="Q25" i="15"/>
  <c r="J26" i="15"/>
  <c r="AC22" i="13"/>
  <c r="AC23" i="13" s="1"/>
  <c r="AA22" i="13"/>
  <c r="AA23" i="13" s="1"/>
  <c r="AD18" i="13"/>
  <c r="N25" i="13"/>
  <c r="L28" i="13"/>
  <c r="AA19" i="13"/>
  <c r="AB27" i="13" s="1"/>
  <c r="AA17" i="13"/>
  <c r="AE17" i="13"/>
  <c r="AC18" i="13"/>
  <c r="AB22" i="13"/>
  <c r="AB23" i="13" s="1"/>
  <c r="C25" i="13"/>
  <c r="D28" i="13"/>
  <c r="L27" i="22"/>
  <c r="C28" i="22"/>
  <c r="M27" i="22"/>
  <c r="AB21" i="22"/>
  <c r="Z14" i="22"/>
  <c r="Z23" i="22"/>
  <c r="Z24" i="22" s="1"/>
  <c r="M26" i="22"/>
  <c r="T26" i="22"/>
  <c r="C27" i="22"/>
  <c r="S27" i="22"/>
  <c r="C29" i="22"/>
  <c r="K29" i="22"/>
  <c r="S29" i="22"/>
  <c r="AA21" i="22"/>
  <c r="Z21" i="21"/>
  <c r="Z22" i="21" s="1"/>
  <c r="Z16" i="21"/>
  <c r="Z24" i="21" s="1"/>
  <c r="C27" i="21"/>
  <c r="S24" i="21"/>
  <c r="Y21" i="21"/>
  <c r="Y22" i="21" s="1"/>
  <c r="C25" i="21"/>
  <c r="S25" i="21"/>
  <c r="K24" i="21"/>
  <c r="W7" i="18"/>
  <c r="W30" i="18" s="1"/>
  <c r="W9" i="18"/>
  <c r="W32" i="18" s="1"/>
  <c r="W12" i="18"/>
  <c r="W35" i="18" s="1"/>
  <c r="I16" i="18"/>
  <c r="AD15" i="20"/>
  <c r="L26" i="20"/>
  <c r="T4" i="18"/>
  <c r="T27" i="18" s="1"/>
  <c r="T6" i="18"/>
  <c r="T29" i="18" s="1"/>
  <c r="T10" i="18"/>
  <c r="T33" i="18" s="1"/>
  <c r="T11" i="18"/>
  <c r="T34" i="18" s="1"/>
  <c r="T12" i="18"/>
  <c r="T35" i="18" s="1"/>
  <c r="T13" i="18"/>
  <c r="T36" i="18" s="1"/>
  <c r="P15" i="18"/>
  <c r="V3" i="18"/>
  <c r="V26" i="18" s="1"/>
  <c r="D39" i="18"/>
  <c r="P39" i="18"/>
  <c r="I17" i="18"/>
  <c r="AC16" i="20"/>
  <c r="W5" i="18"/>
  <c r="W28" i="18" s="1"/>
  <c r="W8" i="18"/>
  <c r="W31" i="18" s="1"/>
  <c r="W10" i="18"/>
  <c r="W33" i="18" s="1"/>
  <c r="W13" i="18"/>
  <c r="W36" i="18" s="1"/>
  <c r="N24" i="20"/>
  <c r="D25" i="20"/>
  <c r="C26" i="20"/>
  <c r="U26" i="20"/>
  <c r="U3" i="18"/>
  <c r="U26" i="18" s="1"/>
  <c r="U4" i="18"/>
  <c r="U27" i="18" s="1"/>
  <c r="U6" i="18"/>
  <c r="U29" i="18" s="1"/>
  <c r="T7" i="18"/>
  <c r="T30" i="18" s="1"/>
  <c r="T9" i="18"/>
  <c r="T32" i="18" s="1"/>
  <c r="I31" i="18"/>
  <c r="I40" i="18" s="1"/>
  <c r="V24" i="20"/>
  <c r="U25" i="20"/>
  <c r="N26" i="20"/>
  <c r="W26" i="20"/>
  <c r="AC57" i="20"/>
  <c r="B39" i="18"/>
  <c r="K40" i="18"/>
  <c r="Q40" i="18"/>
  <c r="AB18" i="19"/>
  <c r="K29" i="19"/>
  <c r="Z23" i="19"/>
  <c r="Z24" i="19" s="1"/>
  <c r="D27" i="19"/>
  <c r="C39" i="18"/>
  <c r="E39" i="18"/>
  <c r="H40" i="18"/>
  <c r="D40" i="18"/>
  <c r="E41" i="18"/>
  <c r="K41" i="18"/>
  <c r="C29" i="19"/>
  <c r="AB23" i="19"/>
  <c r="AB24" i="19" s="1"/>
  <c r="I19" i="18"/>
  <c r="D38" i="18"/>
  <c r="J39" i="18"/>
  <c r="N14" i="18"/>
  <c r="H17" i="18"/>
  <c r="N19" i="18"/>
  <c r="N21" i="18"/>
  <c r="Q39" i="18"/>
  <c r="C40" i="18"/>
  <c r="E40" i="18"/>
  <c r="H41" i="18"/>
  <c r="N18" i="18"/>
  <c r="D15" i="18"/>
  <c r="D16" i="18"/>
  <c r="N31" i="18"/>
  <c r="N40" i="18" s="1"/>
  <c r="I28" i="18"/>
  <c r="I39" i="18" s="1"/>
  <c r="D17" i="18"/>
  <c r="O41" i="18"/>
  <c r="I15" i="18"/>
  <c r="H18" i="18"/>
  <c r="N25" i="18"/>
  <c r="N38" i="18" s="1"/>
  <c r="N41" i="18"/>
  <c r="U24" i="17"/>
  <c r="AF16" i="17"/>
  <c r="M25" i="17"/>
  <c r="V25" i="17"/>
  <c r="D27" i="17"/>
  <c r="U27" i="17"/>
  <c r="AF14" i="17"/>
  <c r="E24" i="17"/>
  <c r="N24" i="17"/>
  <c r="V24" i="17"/>
  <c r="C25" i="17"/>
  <c r="N25" i="17"/>
  <c r="C26" i="17"/>
  <c r="AF21" i="17"/>
  <c r="AF22" i="17" s="1"/>
  <c r="M24" i="17"/>
  <c r="AE16" i="17"/>
  <c r="W25" i="17"/>
  <c r="C15" i="16"/>
  <c r="Y6" i="16"/>
  <c r="Z2" i="16"/>
  <c r="K15" i="16"/>
  <c r="R15" i="16"/>
  <c r="Y3" i="16"/>
  <c r="I15" i="16"/>
  <c r="I14" i="16"/>
  <c r="Q14" i="16"/>
  <c r="J15" i="16"/>
  <c r="J14" i="16"/>
  <c r="C25" i="15"/>
  <c r="C24" i="15"/>
  <c r="K24" i="15"/>
  <c r="Q26" i="15"/>
  <c r="C23" i="15"/>
  <c r="W15" i="15"/>
  <c r="D24" i="15"/>
  <c r="J25" i="15"/>
  <c r="AA18" i="13"/>
  <c r="M28" i="13"/>
  <c r="AE14" i="13"/>
  <c r="AC28" i="13"/>
  <c r="M25" i="13"/>
  <c r="T25" i="13"/>
  <c r="C27" i="13"/>
  <c r="L27" i="13"/>
  <c r="T27" i="13"/>
  <c r="K39" i="18"/>
  <c r="M27" i="13"/>
  <c r="Y2" i="16"/>
  <c r="X6" i="16"/>
  <c r="R14" i="16"/>
  <c r="AD14" i="17"/>
  <c r="AD18" i="17"/>
  <c r="AD19" i="17"/>
  <c r="V26" i="17"/>
  <c r="E14" i="18"/>
  <c r="E19" i="18"/>
  <c r="J21" i="18"/>
  <c r="J19" i="18"/>
  <c r="J14" i="18"/>
  <c r="O25" i="18"/>
  <c r="O19" i="18"/>
  <c r="O15" i="18"/>
  <c r="U2" i="18"/>
  <c r="L3" i="18"/>
  <c r="H28" i="18"/>
  <c r="H39" i="18" s="1"/>
  <c r="H16" i="18"/>
  <c r="L5" i="18"/>
  <c r="F8" i="18"/>
  <c r="I41" i="18"/>
  <c r="D35" i="18"/>
  <c r="D14" i="18"/>
  <c r="H14" i="18"/>
  <c r="P18" i="18"/>
  <c r="K19" i="18"/>
  <c r="E21" i="18"/>
  <c r="J25" i="18"/>
  <c r="B31" i="18"/>
  <c r="B40" i="18" s="1"/>
  <c r="V25" i="20"/>
  <c r="W25" i="20"/>
  <c r="AA14" i="13"/>
  <c r="U25" i="13"/>
  <c r="AB17" i="13"/>
  <c r="C26" i="13"/>
  <c r="T26" i="13"/>
  <c r="L26" i="13"/>
  <c r="U27" i="13"/>
  <c r="Q23" i="15"/>
  <c r="Y15" i="15"/>
  <c r="Q24" i="15"/>
  <c r="E25" i="17"/>
  <c r="E26" i="17"/>
  <c r="E27" i="17"/>
  <c r="V27" i="17"/>
  <c r="B25" i="18"/>
  <c r="B21" i="18"/>
  <c r="F2" i="18"/>
  <c r="K14" i="18"/>
  <c r="L10" i="18"/>
  <c r="L9" i="18"/>
  <c r="L8" i="18"/>
  <c r="L7" i="18"/>
  <c r="P19" i="18"/>
  <c r="P14" i="18"/>
  <c r="F4" i="18"/>
  <c r="F6" i="18"/>
  <c r="F9" i="18"/>
  <c r="J41" i="18"/>
  <c r="P41" i="18"/>
  <c r="I14" i="18"/>
  <c r="C18" i="18"/>
  <c r="B19" i="18"/>
  <c r="H21" i="18"/>
  <c r="K25" i="18"/>
  <c r="O40" i="18"/>
  <c r="K28" i="19"/>
  <c r="AA14" i="21"/>
  <c r="AA21" i="21"/>
  <c r="AA22" i="21" s="1"/>
  <c r="C24" i="21"/>
  <c r="D24" i="21"/>
  <c r="AA16" i="21"/>
  <c r="D29" i="22"/>
  <c r="L29" i="22"/>
  <c r="T29" i="22"/>
  <c r="U15" i="12"/>
  <c r="U30" i="12"/>
  <c r="AD17" i="13"/>
  <c r="AC17" i="13"/>
  <c r="D27" i="13"/>
  <c r="R23" i="15"/>
  <c r="P15" i="16"/>
  <c r="P14" i="16"/>
  <c r="W3" i="16"/>
  <c r="B14" i="16"/>
  <c r="K14" i="16"/>
  <c r="W6" i="18"/>
  <c r="AF18" i="17"/>
  <c r="M26" i="17"/>
  <c r="L27" i="17"/>
  <c r="C25" i="18"/>
  <c r="C21" i="18"/>
  <c r="H25" i="18"/>
  <c r="H19" i="18"/>
  <c r="H15" i="18"/>
  <c r="L2" i="18"/>
  <c r="Q25" i="18"/>
  <c r="Q14" i="18"/>
  <c r="R10" i="18"/>
  <c r="R9" i="18"/>
  <c r="R8" i="18"/>
  <c r="R7" i="18"/>
  <c r="R6" i="18"/>
  <c r="R5" i="18"/>
  <c r="R4" i="18"/>
  <c r="R3" i="18"/>
  <c r="R2" i="18"/>
  <c r="L4" i="18"/>
  <c r="O16" i="18"/>
  <c r="U5" i="18"/>
  <c r="L6" i="18"/>
  <c r="O17" i="18"/>
  <c r="F10" i="18"/>
  <c r="Q41" i="18"/>
  <c r="B14" i="18"/>
  <c r="B15" i="18"/>
  <c r="J15" i="18"/>
  <c r="B16" i="18"/>
  <c r="J16" i="18"/>
  <c r="C19" i="18"/>
  <c r="Q19" i="18"/>
  <c r="O21" i="18"/>
  <c r="D42" i="18"/>
  <c r="AD14" i="20"/>
  <c r="AD21" i="20"/>
  <c r="AD22" i="20" s="1"/>
  <c r="AD16" i="20"/>
  <c r="AC50" i="20"/>
  <c r="AC15" i="20"/>
  <c r="L24" i="20"/>
  <c r="AB16" i="21"/>
  <c r="AB14" i="21"/>
  <c r="L24" i="21"/>
  <c r="D16" i="22"/>
  <c r="E16" i="22"/>
  <c r="L16" i="22"/>
  <c r="T16" i="22"/>
  <c r="K28" i="22"/>
  <c r="L25" i="13"/>
  <c r="C28" i="13"/>
  <c r="T28" i="13"/>
  <c r="AD22" i="13"/>
  <c r="AD23" i="13" s="1"/>
  <c r="U26" i="13"/>
  <c r="U28" i="13"/>
  <c r="D15" i="16"/>
  <c r="D14" i="16"/>
  <c r="X2" i="16"/>
  <c r="AC14" i="17"/>
  <c r="AC16" i="17"/>
  <c r="AC19" i="17"/>
  <c r="AD21" i="17"/>
  <c r="AD22" i="17" s="1"/>
  <c r="I38" i="18"/>
  <c r="F3" i="18"/>
  <c r="F5" i="18"/>
  <c r="P16" i="18"/>
  <c r="F7" i="18"/>
  <c r="J31" i="18"/>
  <c r="J40" i="18" s="1"/>
  <c r="J17" i="18"/>
  <c r="P40" i="18"/>
  <c r="B18" i="18"/>
  <c r="B34" i="18"/>
  <c r="B41" i="18" s="1"/>
  <c r="C14" i="18"/>
  <c r="O14" i="18"/>
  <c r="C15" i="18"/>
  <c r="C16" i="18"/>
  <c r="P17" i="18"/>
  <c r="O18" i="18"/>
  <c r="P21" i="18"/>
  <c r="E25" i="18"/>
  <c r="P25" i="18"/>
  <c r="O28" i="18"/>
  <c r="O39" i="18" s="1"/>
  <c r="AE16" i="20"/>
  <c r="AE15" i="20"/>
  <c r="AE14" i="20"/>
  <c r="AE48" i="20"/>
  <c r="AC51" i="20"/>
  <c r="AC17" i="20"/>
  <c r="AC18" i="20"/>
  <c r="AC54" i="20"/>
  <c r="AC14" i="20"/>
  <c r="M25" i="20"/>
  <c r="T24" i="21"/>
  <c r="AA18" i="22"/>
  <c r="AA26" i="22" s="1"/>
  <c r="AA14" i="22"/>
  <c r="C26" i="22"/>
  <c r="L28" i="22"/>
  <c r="C41" i="18"/>
  <c r="I18" i="18"/>
  <c r="I21" i="18"/>
  <c r="Z15" i="19"/>
  <c r="AF15" i="20"/>
  <c r="AD17" i="20"/>
  <c r="C24" i="20"/>
  <c r="D24" i="20"/>
  <c r="AB23" i="22"/>
  <c r="AB24" i="22" s="1"/>
  <c r="AB14" i="22"/>
  <c r="T28" i="22"/>
  <c r="U28" i="22"/>
  <c r="L26" i="22"/>
  <c r="D28" i="22"/>
  <c r="AE14" i="17"/>
  <c r="AE19" i="17"/>
  <c r="D21" i="18"/>
  <c r="D19" i="18"/>
  <c r="D18" i="18"/>
  <c r="C17" i="18"/>
  <c r="J18" i="18"/>
  <c r="N28" i="18"/>
  <c r="D34" i="18"/>
  <c r="AA15" i="19"/>
  <c r="C26" i="19"/>
  <c r="K26" i="19"/>
  <c r="AA18" i="19"/>
  <c r="L27" i="19"/>
  <c r="C28" i="19"/>
  <c r="AC21" i="20"/>
  <c r="AC22" i="20" s="1"/>
  <c r="M26" i="20"/>
  <c r="Z27" i="21"/>
  <c r="Z21" i="22"/>
  <c r="Z15" i="22"/>
  <c r="K27" i="22"/>
  <c r="L25" i="20"/>
  <c r="C27" i="20"/>
  <c r="U27" i="20"/>
  <c r="V27" i="20"/>
  <c r="AC18" i="22"/>
  <c r="AC14" i="22"/>
  <c r="K26" i="22"/>
  <c r="T27" i="22"/>
  <c r="Y14" i="21"/>
  <c r="AC27" i="22" l="1"/>
  <c r="Z15" i="16"/>
  <c r="Z14" i="16"/>
  <c r="AA28" i="22"/>
  <c r="K20" i="18"/>
  <c r="AC28" i="22"/>
  <c r="AD26" i="17"/>
  <c r="AD25" i="17"/>
  <c r="AA29" i="19"/>
  <c r="X24" i="15"/>
  <c r="X25" i="15"/>
  <c r="AA27" i="19"/>
  <c r="AD24" i="17"/>
  <c r="AE24" i="17"/>
  <c r="Z25" i="21"/>
  <c r="AB16" i="19"/>
  <c r="AB28" i="22"/>
  <c r="AC26" i="22"/>
  <c r="AE25" i="17"/>
  <c r="X23" i="15"/>
  <c r="AA28" i="19"/>
  <c r="Y23" i="15"/>
  <c r="AA25" i="21"/>
  <c r="AB26" i="13"/>
  <c r="V17" i="18"/>
  <c r="AB16" i="22"/>
  <c r="AF26" i="17"/>
  <c r="AB25" i="13"/>
  <c r="Y24" i="15"/>
  <c r="AC26" i="13"/>
  <c r="R16" i="16"/>
  <c r="U18" i="18"/>
  <c r="AD24" i="20"/>
  <c r="U17" i="18"/>
  <c r="U34" i="18"/>
  <c r="U41" i="18" s="1"/>
  <c r="AD26" i="20"/>
  <c r="X2" i="18"/>
  <c r="V18" i="18"/>
  <c r="U40" i="18"/>
  <c r="AA24" i="21"/>
  <c r="V40" i="18"/>
  <c r="AA27" i="22"/>
  <c r="AE24" i="20"/>
  <c r="V16" i="18"/>
  <c r="V39" i="18"/>
  <c r="W38" i="18"/>
  <c r="T21" i="18"/>
  <c r="J20" i="18"/>
  <c r="D16" i="16"/>
  <c r="AA29" i="22"/>
  <c r="AB29" i="22"/>
  <c r="V25" i="18"/>
  <c r="X25" i="18" s="1"/>
  <c r="T39" i="18"/>
  <c r="T16" i="18"/>
  <c r="T17" i="18"/>
  <c r="W41" i="18"/>
  <c r="T41" i="18"/>
  <c r="V41" i="18"/>
  <c r="X13" i="18"/>
  <c r="W40" i="18"/>
  <c r="X6" i="18"/>
  <c r="X4" i="18"/>
  <c r="V15" i="18"/>
  <c r="P20" i="18"/>
  <c r="T14" i="18"/>
  <c r="D37" i="18"/>
  <c r="V21" i="18"/>
  <c r="AE26" i="17"/>
  <c r="AD27" i="17"/>
  <c r="AF24" i="17"/>
  <c r="K16" i="16"/>
  <c r="W14" i="16"/>
  <c r="AD25" i="13"/>
  <c r="AB26" i="22"/>
  <c r="T40" i="18"/>
  <c r="W14" i="18"/>
  <c r="T15" i="18"/>
  <c r="X7" i="18"/>
  <c r="V14" i="18"/>
  <c r="X3" i="18"/>
  <c r="X5" i="18"/>
  <c r="T18" i="18"/>
  <c r="P22" i="18"/>
  <c r="V19" i="18"/>
  <c r="T19" i="18"/>
  <c r="I42" i="18"/>
  <c r="I44" i="18"/>
  <c r="I46" i="18" s="1"/>
  <c r="D20" i="18"/>
  <c r="I37" i="18"/>
  <c r="X10" i="18"/>
  <c r="X12" i="18"/>
  <c r="D44" i="18"/>
  <c r="D46" i="18" s="1"/>
  <c r="W15" i="16"/>
  <c r="N42" i="18"/>
  <c r="N39" i="18"/>
  <c r="N37" i="18"/>
  <c r="N44" i="18"/>
  <c r="N46" i="18" s="1"/>
  <c r="U16" i="18"/>
  <c r="U28" i="18"/>
  <c r="U39" i="18" s="1"/>
  <c r="X15" i="16"/>
  <c r="X14" i="16"/>
  <c r="C38" i="18"/>
  <c r="C37" i="18"/>
  <c r="C44" i="18"/>
  <c r="C46" i="18" s="1"/>
  <c r="C42" i="18"/>
  <c r="D43" i="18" s="1"/>
  <c r="J22" i="18"/>
  <c r="AE27" i="17"/>
  <c r="AF27" i="17"/>
  <c r="P44" i="18"/>
  <c r="P42" i="18"/>
  <c r="P38" i="18"/>
  <c r="P37" i="18"/>
  <c r="W29" i="18"/>
  <c r="X11" i="18"/>
  <c r="X9" i="18"/>
  <c r="X8" i="18"/>
  <c r="W19" i="18"/>
  <c r="AC25" i="13"/>
  <c r="J44" i="18"/>
  <c r="J42" i="18"/>
  <c r="J38" i="18"/>
  <c r="J37" i="18"/>
  <c r="O38" i="18"/>
  <c r="O37" i="18"/>
  <c r="O44" i="18"/>
  <c r="O46" i="18" s="1"/>
  <c r="O42" i="18"/>
  <c r="E20" i="18"/>
  <c r="Y15" i="16"/>
  <c r="Y14" i="16"/>
  <c r="T42" i="18"/>
  <c r="T37" i="18"/>
  <c r="T44" i="18"/>
  <c r="T46" i="18" s="1"/>
  <c r="T38" i="18"/>
  <c r="AE25" i="20"/>
  <c r="AD25" i="20"/>
  <c r="D22" i="18"/>
  <c r="L36" i="18"/>
  <c r="L35" i="18"/>
  <c r="L34" i="18"/>
  <c r="L33" i="18"/>
  <c r="L32" i="18"/>
  <c r="L31" i="18"/>
  <c r="L30" i="18"/>
  <c r="L29" i="18"/>
  <c r="L28" i="18"/>
  <c r="L27" i="18"/>
  <c r="L26" i="18"/>
  <c r="L25" i="18"/>
  <c r="K44" i="18"/>
  <c r="K46" i="18" s="1"/>
  <c r="K38" i="18"/>
  <c r="K42" i="18"/>
  <c r="K37" i="18"/>
  <c r="B42" i="18"/>
  <c r="B38" i="18"/>
  <c r="B37" i="18"/>
  <c r="B44" i="18"/>
  <c r="B46" i="18" s="1"/>
  <c r="AA26" i="19"/>
  <c r="AB26" i="19"/>
  <c r="D41" i="18"/>
  <c r="E44" i="18"/>
  <c r="E46" i="18" s="1"/>
  <c r="F36" i="18"/>
  <c r="F32" i="18"/>
  <c r="F28" i="18"/>
  <c r="E42" i="18"/>
  <c r="E43" i="18" s="1"/>
  <c r="F33" i="18"/>
  <c r="F29" i="18"/>
  <c r="F25" i="18"/>
  <c r="E38" i="18"/>
  <c r="F34" i="18"/>
  <c r="F31" i="18"/>
  <c r="F35" i="18"/>
  <c r="F30" i="18"/>
  <c r="F27" i="18"/>
  <c r="E37" i="18"/>
  <c r="F26" i="18"/>
  <c r="Q20" i="18"/>
  <c r="Q42" i="18"/>
  <c r="Q38" i="18"/>
  <c r="Q37" i="18"/>
  <c r="R35" i="18"/>
  <c r="R31" i="18"/>
  <c r="R27" i="18"/>
  <c r="R36" i="18"/>
  <c r="R32" i="18"/>
  <c r="R28" i="18"/>
  <c r="R33" i="18"/>
  <c r="Q44" i="18"/>
  <c r="Q46" i="18" s="1"/>
  <c r="R34" i="18"/>
  <c r="R30" i="18"/>
  <c r="R29" i="18"/>
  <c r="R26" i="18"/>
  <c r="R25" i="18"/>
  <c r="H42" i="18"/>
  <c r="H38" i="18"/>
  <c r="H37" i="18"/>
  <c r="H44" i="18"/>
  <c r="H46" i="18" s="1"/>
  <c r="U25" i="18"/>
  <c r="U21" i="18"/>
  <c r="U19" i="18"/>
  <c r="U15" i="18"/>
  <c r="U14" i="18"/>
  <c r="V44" i="18" l="1"/>
  <c r="V46" i="18" s="1"/>
  <c r="X28" i="18"/>
  <c r="W20" i="18"/>
  <c r="V37" i="18"/>
  <c r="V20" i="18"/>
  <c r="V38" i="18"/>
  <c r="X27" i="18"/>
  <c r="V22" i="18"/>
  <c r="V42" i="18"/>
  <c r="X26" i="18"/>
  <c r="Q43" i="18"/>
  <c r="J43" i="18"/>
  <c r="Y16" i="16"/>
  <c r="W42" i="18"/>
  <c r="X31" i="18"/>
  <c r="W37" i="18"/>
  <c r="X30" i="18"/>
  <c r="X32" i="18"/>
  <c r="W39" i="18"/>
  <c r="X35" i="18"/>
  <c r="X29" i="18"/>
  <c r="X33" i="18"/>
  <c r="X36" i="18"/>
  <c r="W44" i="18"/>
  <c r="W46" i="18" s="1"/>
  <c r="X34" i="18"/>
  <c r="P46" i="18"/>
  <c r="P45" i="18"/>
  <c r="K43" i="18"/>
  <c r="J46" i="18"/>
  <c r="J45" i="18"/>
  <c r="D45" i="18"/>
  <c r="U44" i="18"/>
  <c r="U46" i="18" s="1"/>
  <c r="U38" i="18"/>
  <c r="U37" i="18"/>
  <c r="U42" i="18"/>
  <c r="P43" i="18"/>
  <c r="V43" i="18" l="1"/>
  <c r="W43" i="18"/>
  <c r="V45" i="18"/>
</calcChain>
</file>

<file path=xl/sharedStrings.xml><?xml version="1.0" encoding="utf-8"?>
<sst xmlns="http://schemas.openxmlformats.org/spreadsheetml/2006/main" count="2343" uniqueCount="521">
  <si>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</si>
  <si>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</si>
  <si>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</si>
  <si>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</si>
  <si>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</si>
  <si>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</si>
  <si>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</si>
  <si>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</si>
  <si>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</si>
  <si>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</si>
  <si>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</si>
  <si>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2019年</t>
  </si>
  <si>
    <t>2020年</t>
  </si>
  <si>
    <t>总计</t>
  </si>
  <si>
    <t>年</t>
    <phoneticPr fontId="3" type="noConversion"/>
  </si>
  <si>
    <t>月</t>
    <phoneticPr fontId="3" type="noConversion"/>
  </si>
  <si>
    <t>类别</t>
    <phoneticPr fontId="3" type="noConversion"/>
  </si>
  <si>
    <t>LLD</t>
    <phoneticPr fontId="3" type="noConversion"/>
  </si>
  <si>
    <t>卡塔尔</t>
    <phoneticPr fontId="3" type="noConversion"/>
  </si>
  <si>
    <t>科威特</t>
    <phoneticPr fontId="3" type="noConversion"/>
  </si>
  <si>
    <t>伊朗</t>
    <phoneticPr fontId="3" type="noConversion"/>
  </si>
  <si>
    <t>印度</t>
    <phoneticPr fontId="3" type="noConversion"/>
  </si>
  <si>
    <t>阿联酋</t>
    <phoneticPr fontId="3" type="noConversion"/>
  </si>
  <si>
    <t>LD</t>
    <phoneticPr fontId="3" type="noConversion"/>
  </si>
  <si>
    <t>俄罗斯</t>
    <phoneticPr fontId="3" type="noConversion"/>
  </si>
  <si>
    <t>巴西</t>
    <phoneticPr fontId="3" type="noConversion"/>
  </si>
  <si>
    <t>德国</t>
    <phoneticPr fontId="3" type="noConversion"/>
  </si>
  <si>
    <t>韩国</t>
    <phoneticPr fontId="3" type="noConversion"/>
  </si>
  <si>
    <t>马来西亚</t>
    <phoneticPr fontId="3" type="noConversion"/>
  </si>
  <si>
    <t>美国</t>
    <phoneticPr fontId="3" type="noConversion"/>
  </si>
  <si>
    <t>日本</t>
    <phoneticPr fontId="3" type="noConversion"/>
  </si>
  <si>
    <t>沙特</t>
    <phoneticPr fontId="3" type="noConversion"/>
  </si>
  <si>
    <t>台湾</t>
    <phoneticPr fontId="3" type="noConversion"/>
  </si>
  <si>
    <t>泰国</t>
    <phoneticPr fontId="3" type="noConversion"/>
  </si>
  <si>
    <t>新加坡</t>
    <phoneticPr fontId="3" type="noConversion"/>
  </si>
  <si>
    <t>伊朗</t>
    <phoneticPr fontId="3" type="noConversion"/>
  </si>
  <si>
    <t>印度</t>
    <phoneticPr fontId="3" type="noConversion"/>
  </si>
  <si>
    <t>HD</t>
    <phoneticPr fontId="3" type="noConversion"/>
  </si>
  <si>
    <t>加拿大</t>
    <phoneticPr fontId="3" type="noConversion"/>
  </si>
  <si>
    <t>墨西哥</t>
    <phoneticPr fontId="3" type="noConversion"/>
  </si>
  <si>
    <t>印尼</t>
  </si>
  <si>
    <t>总数</t>
    <phoneticPr fontId="3" type="noConversion"/>
  </si>
  <si>
    <t>年</t>
  </si>
  <si>
    <t>平均值项:沙特</t>
  </si>
  <si>
    <t>平均值项:韩国</t>
  </si>
  <si>
    <t>平均值项:伊朗</t>
  </si>
  <si>
    <t>平均值项:总数</t>
  </si>
  <si>
    <t>平均值项:马来西亚</t>
  </si>
  <si>
    <t>平均值项:新加坡</t>
  </si>
  <si>
    <t>平均值项:日本</t>
  </si>
  <si>
    <t>平均值项:加拿大</t>
  </si>
  <si>
    <t>平均值项:墨西哥</t>
  </si>
  <si>
    <t>平均值项:美国</t>
  </si>
  <si>
    <t>平均值项:台湾</t>
  </si>
  <si>
    <t>平均值项:科威特</t>
  </si>
  <si>
    <t>平均值项:泰国</t>
  </si>
  <si>
    <t>平均值项:卡塔尔</t>
  </si>
  <si>
    <t>平均值项:印度</t>
  </si>
  <si>
    <t>平均值项:阿联酋</t>
  </si>
  <si>
    <t>列标签</t>
  </si>
  <si>
    <t>值</t>
  </si>
  <si>
    <t>沙特</t>
  </si>
  <si>
    <t>沙特</t>
    <phoneticPr fontId="3" type="noConversion"/>
  </si>
  <si>
    <t>韩国</t>
  </si>
  <si>
    <t>韩国</t>
    <phoneticPr fontId="3" type="noConversion"/>
  </si>
  <si>
    <t>俄罗斯</t>
  </si>
  <si>
    <t>伊朗</t>
  </si>
  <si>
    <t>阿联酋</t>
  </si>
  <si>
    <t>印度</t>
  </si>
  <si>
    <t>泰国</t>
  </si>
  <si>
    <t>美国</t>
  </si>
  <si>
    <t>科威特</t>
  </si>
  <si>
    <t>台湾</t>
  </si>
  <si>
    <t>卡塔尔</t>
  </si>
  <si>
    <t>加拿大</t>
  </si>
  <si>
    <t>马来西亚</t>
  </si>
  <si>
    <t>乌兹别克</t>
  </si>
  <si>
    <t>新加坡</t>
  </si>
  <si>
    <t>1~2月</t>
    <phoneticPr fontId="3" type="noConversion"/>
  </si>
  <si>
    <t>3月</t>
    <phoneticPr fontId="3" type="noConversion"/>
  </si>
  <si>
    <t>4月</t>
    <phoneticPr fontId="3" type="noConversion"/>
  </si>
  <si>
    <t>5月</t>
    <phoneticPr fontId="3" type="noConversion"/>
  </si>
  <si>
    <t>6月</t>
    <phoneticPr fontId="3" type="noConversion"/>
  </si>
  <si>
    <t>印尼</t>
    <phoneticPr fontId="3" type="noConversion"/>
  </si>
  <si>
    <t>俄罗斯</t>
    <phoneticPr fontId="3" type="noConversion"/>
  </si>
  <si>
    <t>总数</t>
    <phoneticPr fontId="3" type="noConversion"/>
  </si>
  <si>
    <t>HDPE</t>
    <phoneticPr fontId="3" type="noConversion"/>
  </si>
  <si>
    <t>LDPE</t>
    <phoneticPr fontId="3" type="noConversion"/>
  </si>
  <si>
    <t>月总进口量</t>
    <phoneticPr fontId="3" type="noConversion"/>
  </si>
  <si>
    <t>LLDPE</t>
    <phoneticPr fontId="3" type="noConversion"/>
  </si>
  <si>
    <t>月总进口量</t>
    <phoneticPr fontId="3" type="noConversion"/>
  </si>
  <si>
    <t>LLD</t>
    <phoneticPr fontId="3" type="noConversion"/>
  </si>
  <si>
    <t>土耳其</t>
    <phoneticPr fontId="3" type="noConversion"/>
  </si>
  <si>
    <t>LD</t>
    <phoneticPr fontId="3" type="noConversion"/>
  </si>
  <si>
    <t>HD</t>
    <phoneticPr fontId="3" type="noConversion"/>
  </si>
  <si>
    <t>行标签</t>
  </si>
  <si>
    <t>201803</t>
  </si>
  <si>
    <t>201806</t>
  </si>
  <si>
    <t>201808</t>
  </si>
  <si>
    <t>1月</t>
    <phoneticPr fontId="3" type="noConversion"/>
  </si>
  <si>
    <t>土耳其</t>
  </si>
  <si>
    <t>201805</t>
  </si>
  <si>
    <t>201801</t>
  </si>
  <si>
    <t>201802</t>
  </si>
  <si>
    <t>201804</t>
  </si>
  <si>
    <t>合计（吨）</t>
    <phoneticPr fontId="3" type="noConversion"/>
  </si>
  <si>
    <t>卡塔尔LL</t>
    <phoneticPr fontId="3" type="noConversion"/>
  </si>
  <si>
    <t>2016年</t>
    <phoneticPr fontId="3" type="noConversion"/>
  </si>
  <si>
    <t>2017年</t>
    <phoneticPr fontId="3" type="noConversion"/>
  </si>
  <si>
    <t>2018年</t>
    <phoneticPr fontId="3" type="noConversion"/>
  </si>
  <si>
    <t>卡塔尔LD</t>
    <phoneticPr fontId="3" type="noConversion"/>
  </si>
  <si>
    <t>卡塔尔HD</t>
    <phoneticPr fontId="3" type="noConversion"/>
  </si>
  <si>
    <t>PE</t>
    <phoneticPr fontId="3" type="noConversion"/>
  </si>
  <si>
    <t>2018年</t>
    <phoneticPr fontId="3" type="noConversion"/>
  </si>
  <si>
    <t>月均</t>
    <phoneticPr fontId="3" type="noConversion"/>
  </si>
  <si>
    <t>俄罗斯LL</t>
    <phoneticPr fontId="3" type="noConversion"/>
  </si>
  <si>
    <t>2016年</t>
    <phoneticPr fontId="3" type="noConversion"/>
  </si>
  <si>
    <t>2017年</t>
    <phoneticPr fontId="3" type="noConversion"/>
  </si>
  <si>
    <t>俄罗斯LD</t>
    <phoneticPr fontId="3" type="noConversion"/>
  </si>
  <si>
    <t>2019年</t>
    <phoneticPr fontId="3" type="noConversion"/>
  </si>
  <si>
    <t>俄罗斯HD</t>
    <phoneticPr fontId="3" type="noConversion"/>
  </si>
  <si>
    <t>PE</t>
    <phoneticPr fontId="3" type="noConversion"/>
  </si>
  <si>
    <t>2019年</t>
    <phoneticPr fontId="3" type="noConversion"/>
  </si>
  <si>
    <t>1月</t>
    <phoneticPr fontId="3" type="noConversion"/>
  </si>
  <si>
    <t>月均</t>
    <phoneticPr fontId="3" type="noConversion"/>
  </si>
  <si>
    <t>月均</t>
    <phoneticPr fontId="3" type="noConversion"/>
  </si>
  <si>
    <t>YEAR</t>
    <phoneticPr fontId="3" type="noConversion"/>
  </si>
  <si>
    <t>YEAR</t>
    <phoneticPr fontId="3" type="noConversion"/>
  </si>
  <si>
    <t>墨西哥LL</t>
    <phoneticPr fontId="3" type="noConversion"/>
  </si>
  <si>
    <t>2016年</t>
    <phoneticPr fontId="3" type="noConversion"/>
  </si>
  <si>
    <t>2017年</t>
    <phoneticPr fontId="3" type="noConversion"/>
  </si>
  <si>
    <t>2018年</t>
    <phoneticPr fontId="3" type="noConversion"/>
  </si>
  <si>
    <t>墨西哥LD</t>
    <phoneticPr fontId="3" type="noConversion"/>
  </si>
  <si>
    <t>2019年</t>
    <phoneticPr fontId="3" type="noConversion"/>
  </si>
  <si>
    <t>墨西哥朗HD</t>
    <phoneticPr fontId="3" type="noConversion"/>
  </si>
  <si>
    <t>PE</t>
    <phoneticPr fontId="3" type="noConversion"/>
  </si>
  <si>
    <t>1月</t>
    <phoneticPr fontId="3" type="noConversion"/>
  </si>
  <si>
    <t>月均</t>
    <phoneticPr fontId="3" type="noConversion"/>
  </si>
  <si>
    <t>YEAR</t>
    <phoneticPr fontId="3" type="noConversion"/>
  </si>
  <si>
    <t>伊朗LL</t>
    <phoneticPr fontId="3" type="noConversion"/>
  </si>
  <si>
    <t>2016年</t>
    <phoneticPr fontId="3" type="noConversion"/>
  </si>
  <si>
    <t>2017年</t>
    <phoneticPr fontId="3" type="noConversion"/>
  </si>
  <si>
    <t>2018年</t>
    <phoneticPr fontId="3" type="noConversion"/>
  </si>
  <si>
    <t>2019年</t>
    <phoneticPr fontId="3" type="noConversion"/>
  </si>
  <si>
    <t>伊朗LD</t>
    <phoneticPr fontId="3" type="noConversion"/>
  </si>
  <si>
    <t>2020年</t>
    <phoneticPr fontId="3" type="noConversion"/>
  </si>
  <si>
    <t>伊朗HD</t>
    <phoneticPr fontId="3" type="noConversion"/>
  </si>
  <si>
    <t>PE</t>
    <phoneticPr fontId="3" type="noConversion"/>
  </si>
  <si>
    <t>伊朗数量</t>
    <phoneticPr fontId="3" type="noConversion"/>
  </si>
  <si>
    <t>2019年1-3月</t>
    <phoneticPr fontId="3" type="noConversion"/>
  </si>
  <si>
    <t>1月</t>
    <phoneticPr fontId="3" type="noConversion"/>
  </si>
  <si>
    <t>LL</t>
    <phoneticPr fontId="3" type="noConversion"/>
  </si>
  <si>
    <t>LD</t>
    <phoneticPr fontId="3" type="noConversion"/>
  </si>
  <si>
    <t>HD</t>
    <phoneticPr fontId="3" type="noConversion"/>
  </si>
  <si>
    <t>占比全部进口</t>
    <phoneticPr fontId="3" type="noConversion"/>
  </si>
  <si>
    <t>2019年1-3月</t>
    <phoneticPr fontId="3" type="noConversion"/>
  </si>
  <si>
    <t>伊朗LL</t>
    <phoneticPr fontId="3" type="noConversion"/>
  </si>
  <si>
    <t>2016年</t>
    <phoneticPr fontId="3" type="noConversion"/>
  </si>
  <si>
    <t>2017年</t>
    <phoneticPr fontId="3" type="noConversion"/>
  </si>
  <si>
    <t>2018年</t>
    <phoneticPr fontId="3" type="noConversion"/>
  </si>
  <si>
    <t>伊朗LD</t>
    <phoneticPr fontId="3" type="noConversion"/>
  </si>
  <si>
    <t>伊朗HD</t>
    <phoneticPr fontId="3" type="noConversion"/>
  </si>
  <si>
    <t>PE</t>
    <phoneticPr fontId="3" type="noConversion"/>
  </si>
  <si>
    <t>Q1</t>
    <phoneticPr fontId="3" type="noConversion"/>
  </si>
  <si>
    <t>Q1</t>
    <phoneticPr fontId="3" type="noConversion"/>
  </si>
  <si>
    <t>Q2</t>
    <phoneticPr fontId="3" type="noConversion"/>
  </si>
  <si>
    <t>Q2</t>
    <phoneticPr fontId="3" type="noConversion"/>
  </si>
  <si>
    <t>Q3</t>
    <phoneticPr fontId="3" type="noConversion"/>
  </si>
  <si>
    <t>Q4</t>
    <phoneticPr fontId="3" type="noConversion"/>
  </si>
  <si>
    <t>Q4</t>
    <phoneticPr fontId="3" type="noConversion"/>
  </si>
  <si>
    <t>YEAR</t>
    <phoneticPr fontId="3" type="noConversion"/>
  </si>
  <si>
    <t>YEAR</t>
    <phoneticPr fontId="3" type="noConversion"/>
  </si>
  <si>
    <t>占比%</t>
    <phoneticPr fontId="3" type="noConversion"/>
  </si>
  <si>
    <t>同比增量</t>
    <phoneticPr fontId="3" type="noConversion"/>
  </si>
  <si>
    <t>伊朗月均</t>
    <phoneticPr fontId="3" type="noConversion"/>
  </si>
  <si>
    <t>总进口</t>
    <phoneticPr fontId="3" type="noConversion"/>
  </si>
  <si>
    <t>占比</t>
    <phoneticPr fontId="3" type="noConversion"/>
  </si>
  <si>
    <t>马来LL</t>
    <phoneticPr fontId="3" type="noConversion"/>
  </si>
  <si>
    <t>马来LD</t>
    <phoneticPr fontId="3" type="noConversion"/>
  </si>
  <si>
    <t>马来HD</t>
    <phoneticPr fontId="3" type="noConversion"/>
  </si>
  <si>
    <t>月均</t>
    <phoneticPr fontId="3" type="noConversion"/>
  </si>
  <si>
    <t>印尼LL</t>
    <phoneticPr fontId="3" type="noConversion"/>
  </si>
  <si>
    <t>Q1</t>
    <phoneticPr fontId="3" type="noConversion"/>
  </si>
  <si>
    <t>Q3</t>
    <phoneticPr fontId="3" type="noConversion"/>
  </si>
  <si>
    <t>Q3</t>
    <phoneticPr fontId="3" type="noConversion"/>
  </si>
  <si>
    <t>YEAR</t>
    <phoneticPr fontId="3" type="noConversion"/>
  </si>
  <si>
    <t>YEAR</t>
    <phoneticPr fontId="3" type="noConversion"/>
  </si>
  <si>
    <t>占比%</t>
    <phoneticPr fontId="3" type="noConversion"/>
  </si>
  <si>
    <t>Q3</t>
    <phoneticPr fontId="3" type="noConversion"/>
  </si>
  <si>
    <t>伊+阿LL</t>
    <phoneticPr fontId="3" type="noConversion"/>
  </si>
  <si>
    <t>伊+阿LD</t>
    <phoneticPr fontId="3" type="noConversion"/>
  </si>
  <si>
    <t>伊+阿HD</t>
    <phoneticPr fontId="3" type="noConversion"/>
  </si>
  <si>
    <t>1月</t>
    <phoneticPr fontId="3" type="noConversion"/>
  </si>
  <si>
    <t>1月</t>
    <phoneticPr fontId="3" type="noConversion"/>
  </si>
  <si>
    <t>合计</t>
    <phoneticPr fontId="3" type="noConversion"/>
  </si>
  <si>
    <t>沙特LL</t>
    <phoneticPr fontId="3" type="noConversion"/>
  </si>
  <si>
    <t>2016年</t>
    <phoneticPr fontId="3" type="noConversion"/>
  </si>
  <si>
    <t>2017年</t>
    <phoneticPr fontId="3" type="noConversion"/>
  </si>
  <si>
    <t>2018年</t>
    <phoneticPr fontId="3" type="noConversion"/>
  </si>
  <si>
    <t>沙特LD</t>
    <phoneticPr fontId="3" type="noConversion"/>
  </si>
  <si>
    <t>沙特HD</t>
    <phoneticPr fontId="3" type="noConversion"/>
  </si>
  <si>
    <t>PE</t>
    <phoneticPr fontId="3" type="noConversion"/>
  </si>
  <si>
    <t>1月</t>
    <phoneticPr fontId="3" type="noConversion"/>
  </si>
  <si>
    <t>月均</t>
    <phoneticPr fontId="3" type="noConversion"/>
  </si>
  <si>
    <t>月均</t>
    <phoneticPr fontId="3" type="noConversion"/>
  </si>
  <si>
    <t>Q2</t>
    <phoneticPr fontId="3" type="noConversion"/>
  </si>
  <si>
    <t>Q4</t>
    <phoneticPr fontId="3" type="noConversion"/>
  </si>
  <si>
    <t>占比%</t>
    <phoneticPr fontId="3" type="noConversion"/>
  </si>
  <si>
    <t>占比%</t>
    <phoneticPr fontId="3" type="noConversion"/>
  </si>
  <si>
    <t>Q2</t>
    <phoneticPr fontId="3" type="noConversion"/>
  </si>
  <si>
    <t>Q3</t>
    <phoneticPr fontId="3" type="noConversion"/>
  </si>
  <si>
    <t>Q4</t>
    <phoneticPr fontId="3" type="noConversion"/>
  </si>
  <si>
    <t>LL</t>
    <phoneticPr fontId="3" type="noConversion"/>
  </si>
  <si>
    <t>2019年</t>
    <phoneticPr fontId="3" type="noConversion"/>
  </si>
  <si>
    <t>累计同比</t>
    <phoneticPr fontId="3" type="noConversion"/>
  </si>
  <si>
    <t>LD</t>
    <phoneticPr fontId="3" type="noConversion"/>
  </si>
  <si>
    <t>HD</t>
    <phoneticPr fontId="3" type="noConversion"/>
  </si>
  <si>
    <t>1月</t>
    <phoneticPr fontId="3" type="noConversion"/>
  </si>
  <si>
    <t>月均</t>
    <phoneticPr fontId="3" type="noConversion"/>
  </si>
  <si>
    <t>Q1</t>
    <phoneticPr fontId="3" type="noConversion"/>
  </si>
  <si>
    <t>Q2</t>
    <phoneticPr fontId="3" type="noConversion"/>
  </si>
  <si>
    <t>Q2</t>
    <phoneticPr fontId="3" type="noConversion"/>
  </si>
  <si>
    <t>Q3</t>
    <phoneticPr fontId="3" type="noConversion"/>
  </si>
  <si>
    <t>当年累计进口</t>
    <phoneticPr fontId="3" type="noConversion"/>
  </si>
  <si>
    <t>累计同比</t>
    <phoneticPr fontId="3" type="noConversion"/>
  </si>
  <si>
    <t>沙特+美国+新加坡</t>
    <phoneticPr fontId="3" type="noConversion"/>
  </si>
  <si>
    <t>月均</t>
    <phoneticPr fontId="3" type="noConversion"/>
  </si>
  <si>
    <t>Q4</t>
    <phoneticPr fontId="3" type="noConversion"/>
  </si>
  <si>
    <t>Q4</t>
    <phoneticPr fontId="3" type="noConversion"/>
  </si>
  <si>
    <t>当年累计进口</t>
    <phoneticPr fontId="3" type="noConversion"/>
  </si>
  <si>
    <t>当年累计进口</t>
    <phoneticPr fontId="3" type="noConversion"/>
  </si>
  <si>
    <t>占比</t>
    <phoneticPr fontId="3" type="noConversion"/>
  </si>
  <si>
    <t>新加坡LL</t>
    <phoneticPr fontId="3" type="noConversion"/>
  </si>
  <si>
    <t>2016年</t>
    <phoneticPr fontId="3" type="noConversion"/>
  </si>
  <si>
    <t>2017年</t>
    <phoneticPr fontId="3" type="noConversion"/>
  </si>
  <si>
    <t>2018年</t>
    <phoneticPr fontId="3" type="noConversion"/>
  </si>
  <si>
    <t>新加坡LD</t>
    <phoneticPr fontId="3" type="noConversion"/>
  </si>
  <si>
    <t>新加坡HD</t>
    <phoneticPr fontId="3" type="noConversion"/>
  </si>
  <si>
    <t>PE</t>
    <phoneticPr fontId="3" type="noConversion"/>
  </si>
  <si>
    <t>1月</t>
    <phoneticPr fontId="3" type="noConversion"/>
  </si>
  <si>
    <t>月均</t>
    <phoneticPr fontId="3" type="noConversion"/>
  </si>
  <si>
    <t>YEAR</t>
    <phoneticPr fontId="3" type="noConversion"/>
  </si>
  <si>
    <t>Q1</t>
    <phoneticPr fontId="3" type="noConversion"/>
  </si>
  <si>
    <t>Q1</t>
    <phoneticPr fontId="3" type="noConversion"/>
  </si>
  <si>
    <t>Q1</t>
    <phoneticPr fontId="3" type="noConversion"/>
  </si>
  <si>
    <t>Q2</t>
    <phoneticPr fontId="3" type="noConversion"/>
  </si>
  <si>
    <t>Q2</t>
    <phoneticPr fontId="3" type="noConversion"/>
  </si>
  <si>
    <t>Q3</t>
    <phoneticPr fontId="3" type="noConversion"/>
  </si>
  <si>
    <t>Q3</t>
    <phoneticPr fontId="3" type="noConversion"/>
  </si>
  <si>
    <t>Q4</t>
    <phoneticPr fontId="3" type="noConversion"/>
  </si>
  <si>
    <t>Q4</t>
    <phoneticPr fontId="3" type="noConversion"/>
  </si>
  <si>
    <t>Q4</t>
    <phoneticPr fontId="3" type="noConversion"/>
  </si>
  <si>
    <t>YEAR</t>
    <phoneticPr fontId="3" type="noConversion"/>
  </si>
  <si>
    <t>YEAR</t>
    <phoneticPr fontId="3" type="noConversion"/>
  </si>
  <si>
    <t>占比%</t>
    <phoneticPr fontId="3" type="noConversion"/>
  </si>
  <si>
    <t>Q1</t>
    <phoneticPr fontId="3" type="noConversion"/>
  </si>
  <si>
    <t>Q2</t>
    <phoneticPr fontId="3" type="noConversion"/>
  </si>
  <si>
    <t>Q2</t>
    <phoneticPr fontId="3" type="noConversion"/>
  </si>
  <si>
    <t>Q3</t>
    <phoneticPr fontId="3" type="noConversion"/>
  </si>
  <si>
    <t>Q3</t>
    <phoneticPr fontId="3" type="noConversion"/>
  </si>
  <si>
    <t>Q4</t>
    <phoneticPr fontId="3" type="noConversion"/>
  </si>
  <si>
    <t>Q4</t>
    <phoneticPr fontId="3" type="noConversion"/>
  </si>
  <si>
    <t>LL</t>
    <phoneticPr fontId="3" type="noConversion"/>
  </si>
  <si>
    <t>2016年</t>
    <phoneticPr fontId="3" type="noConversion"/>
  </si>
  <si>
    <t>2017年</t>
    <phoneticPr fontId="3" type="noConversion"/>
  </si>
  <si>
    <t>2018年</t>
    <phoneticPr fontId="3" type="noConversion"/>
  </si>
  <si>
    <t>LD</t>
    <phoneticPr fontId="3" type="noConversion"/>
  </si>
  <si>
    <t>HD</t>
    <phoneticPr fontId="3" type="noConversion"/>
  </si>
  <si>
    <t>PE</t>
    <phoneticPr fontId="3" type="noConversion"/>
  </si>
  <si>
    <t>美国数量</t>
    <phoneticPr fontId="3" type="noConversion"/>
  </si>
  <si>
    <t>2019年1-3月</t>
    <phoneticPr fontId="3" type="noConversion"/>
  </si>
  <si>
    <t>1月</t>
    <phoneticPr fontId="3" type="noConversion"/>
  </si>
  <si>
    <t>占比全部进口</t>
    <phoneticPr fontId="3" type="noConversion"/>
  </si>
  <si>
    <t>月均</t>
    <phoneticPr fontId="3" type="noConversion"/>
  </si>
  <si>
    <t>月均</t>
    <phoneticPr fontId="3" type="noConversion"/>
  </si>
  <si>
    <t>伊朗数量</t>
    <phoneticPr fontId="3" type="noConversion"/>
  </si>
  <si>
    <t>2016年</t>
    <phoneticPr fontId="3" type="noConversion"/>
  </si>
  <si>
    <t>2017年</t>
    <phoneticPr fontId="3" type="noConversion"/>
  </si>
  <si>
    <t>2018年</t>
    <phoneticPr fontId="3" type="noConversion"/>
  </si>
  <si>
    <t>2019年1-3月</t>
    <phoneticPr fontId="3" type="noConversion"/>
  </si>
  <si>
    <t>LL</t>
    <phoneticPr fontId="3" type="noConversion"/>
  </si>
  <si>
    <t>Q1</t>
    <phoneticPr fontId="3" type="noConversion"/>
  </si>
  <si>
    <t>Q1</t>
    <phoneticPr fontId="3" type="noConversion"/>
  </si>
  <si>
    <t>LD</t>
    <phoneticPr fontId="3" type="noConversion"/>
  </si>
  <si>
    <t>Q2</t>
    <phoneticPr fontId="3" type="noConversion"/>
  </si>
  <si>
    <t>Q2</t>
    <phoneticPr fontId="3" type="noConversion"/>
  </si>
  <si>
    <t>HD</t>
    <phoneticPr fontId="3" type="noConversion"/>
  </si>
  <si>
    <t>Q3</t>
    <phoneticPr fontId="3" type="noConversion"/>
  </si>
  <si>
    <t>Q3</t>
    <phoneticPr fontId="3" type="noConversion"/>
  </si>
  <si>
    <t>PE</t>
    <phoneticPr fontId="3" type="noConversion"/>
  </si>
  <si>
    <t>Q4</t>
    <phoneticPr fontId="3" type="noConversion"/>
  </si>
  <si>
    <t>Q4</t>
    <phoneticPr fontId="3" type="noConversion"/>
  </si>
  <si>
    <t>占比全部进口</t>
    <phoneticPr fontId="3" type="noConversion"/>
  </si>
  <si>
    <t>2016年</t>
    <phoneticPr fontId="3" type="noConversion"/>
  </si>
  <si>
    <t>2017年</t>
    <phoneticPr fontId="3" type="noConversion"/>
  </si>
  <si>
    <t>2018年</t>
    <phoneticPr fontId="3" type="noConversion"/>
  </si>
  <si>
    <t>2019年1-3月</t>
    <phoneticPr fontId="3" type="noConversion"/>
  </si>
  <si>
    <t>LL</t>
    <phoneticPr fontId="3" type="noConversion"/>
  </si>
  <si>
    <t>YEAR</t>
    <phoneticPr fontId="3" type="noConversion"/>
  </si>
  <si>
    <t>YEAR</t>
    <phoneticPr fontId="3" type="noConversion"/>
  </si>
  <si>
    <t>占比%</t>
    <phoneticPr fontId="3" type="noConversion"/>
  </si>
  <si>
    <t>Q1</t>
    <phoneticPr fontId="3" type="noConversion"/>
  </si>
  <si>
    <t>Q1</t>
    <phoneticPr fontId="3" type="noConversion"/>
  </si>
  <si>
    <t>Q2</t>
    <phoneticPr fontId="3" type="noConversion"/>
  </si>
  <si>
    <t>Q2</t>
    <phoneticPr fontId="3" type="noConversion"/>
  </si>
  <si>
    <t>LL</t>
    <phoneticPr fontId="3" type="noConversion"/>
  </si>
  <si>
    <t>LD</t>
    <phoneticPr fontId="3" type="noConversion"/>
  </si>
  <si>
    <t>HD</t>
    <phoneticPr fontId="3" type="noConversion"/>
  </si>
  <si>
    <t>美国</t>
    <phoneticPr fontId="3" type="noConversion"/>
  </si>
  <si>
    <t>均价</t>
    <phoneticPr fontId="3" type="noConversion"/>
  </si>
  <si>
    <t>数量wt</t>
    <phoneticPr fontId="3" type="noConversion"/>
  </si>
  <si>
    <t>LL</t>
    <phoneticPr fontId="3" type="noConversion"/>
  </si>
  <si>
    <t>2016年</t>
    <phoneticPr fontId="3" type="noConversion"/>
  </si>
  <si>
    <t>2017年</t>
    <phoneticPr fontId="3" type="noConversion"/>
  </si>
  <si>
    <t>2018年</t>
    <phoneticPr fontId="3" type="noConversion"/>
  </si>
  <si>
    <t>LD</t>
    <phoneticPr fontId="3" type="noConversion"/>
  </si>
  <si>
    <t>HD</t>
    <phoneticPr fontId="3" type="noConversion"/>
  </si>
  <si>
    <t>PE</t>
    <phoneticPr fontId="3" type="noConversion"/>
  </si>
  <si>
    <t>1月</t>
    <phoneticPr fontId="3" type="noConversion"/>
  </si>
  <si>
    <t>月均</t>
    <phoneticPr fontId="3" type="noConversion"/>
  </si>
  <si>
    <t>月均</t>
    <phoneticPr fontId="3" type="noConversion"/>
  </si>
  <si>
    <t>Q2</t>
    <phoneticPr fontId="3" type="noConversion"/>
  </si>
  <si>
    <t>Q3</t>
    <phoneticPr fontId="3" type="noConversion"/>
  </si>
  <si>
    <t>Q4</t>
    <phoneticPr fontId="3" type="noConversion"/>
  </si>
  <si>
    <t>LL</t>
    <phoneticPr fontId="3" type="noConversion"/>
  </si>
  <si>
    <t>2016年</t>
    <phoneticPr fontId="3" type="noConversion"/>
  </si>
  <si>
    <t>2017年</t>
    <phoneticPr fontId="3" type="noConversion"/>
  </si>
  <si>
    <t>2018年</t>
    <phoneticPr fontId="3" type="noConversion"/>
  </si>
  <si>
    <t>2019年</t>
    <phoneticPr fontId="3" type="noConversion"/>
  </si>
  <si>
    <t>LD</t>
    <phoneticPr fontId="3" type="noConversion"/>
  </si>
  <si>
    <t>HD</t>
    <phoneticPr fontId="3" type="noConversion"/>
  </si>
  <si>
    <t>PE</t>
    <phoneticPr fontId="3" type="noConversion"/>
  </si>
  <si>
    <t>1月</t>
    <phoneticPr fontId="3" type="noConversion"/>
  </si>
  <si>
    <t>月均</t>
    <phoneticPr fontId="3" type="noConversion"/>
  </si>
  <si>
    <t>月均</t>
    <phoneticPr fontId="3" type="noConversion"/>
  </si>
  <si>
    <t>YEAR</t>
    <phoneticPr fontId="3" type="noConversion"/>
  </si>
  <si>
    <t>YEAR</t>
    <phoneticPr fontId="3" type="noConversion"/>
  </si>
  <si>
    <t>Q1</t>
    <phoneticPr fontId="3" type="noConversion"/>
  </si>
  <si>
    <t>Q1</t>
    <phoneticPr fontId="3" type="noConversion"/>
  </si>
  <si>
    <t>Q2</t>
    <phoneticPr fontId="3" type="noConversion"/>
  </si>
  <si>
    <t>Q2</t>
    <phoneticPr fontId="3" type="noConversion"/>
  </si>
  <si>
    <t>Q2</t>
    <phoneticPr fontId="3" type="noConversion"/>
  </si>
  <si>
    <t>Q3</t>
    <phoneticPr fontId="3" type="noConversion"/>
  </si>
  <si>
    <t>Q4</t>
    <phoneticPr fontId="3" type="noConversion"/>
  </si>
  <si>
    <t>YEAR</t>
    <phoneticPr fontId="3" type="noConversion"/>
  </si>
  <si>
    <t>占比%</t>
    <phoneticPr fontId="3" type="noConversion"/>
  </si>
  <si>
    <r>
      <t>2</t>
    </r>
    <r>
      <rPr>
        <sz val="11"/>
        <color theme="1"/>
        <rFont val="宋体"/>
        <family val="2"/>
        <charset val="134"/>
        <scheme val="minor"/>
      </rPr>
      <t>020年</t>
    </r>
    <phoneticPr fontId="3" type="noConversion"/>
  </si>
  <si>
    <t>美国PE</t>
    <phoneticPr fontId="3" type="noConversion"/>
  </si>
  <si>
    <t>美国HD</t>
    <phoneticPr fontId="3" type="noConversion"/>
  </si>
  <si>
    <t>美国LL</t>
    <phoneticPr fontId="3" type="noConversion"/>
  </si>
  <si>
    <t>美国LD</t>
    <phoneticPr fontId="3" type="noConversion"/>
  </si>
  <si>
    <t>PE</t>
    <phoneticPr fontId="3" type="noConversion"/>
  </si>
  <si>
    <t>2019年进口量</t>
    <phoneticPr fontId="12" type="noConversion"/>
  </si>
  <si>
    <t>2019年事业部进口货物到港量</t>
    <phoneticPr fontId="12" type="noConversion"/>
  </si>
  <si>
    <t>当月进口量及公司到港量的关系</t>
    <phoneticPr fontId="12" type="noConversion"/>
  </si>
  <si>
    <t>2020年进口量</t>
    <phoneticPr fontId="12" type="noConversion"/>
  </si>
  <si>
    <t>2020年事业部进口货物出库量</t>
    <phoneticPr fontId="12" type="noConversion"/>
  </si>
  <si>
    <t>月份</t>
    <phoneticPr fontId="12" type="noConversion"/>
  </si>
  <si>
    <t>PE</t>
    <phoneticPr fontId="12" type="noConversion"/>
  </si>
  <si>
    <t>PP</t>
    <phoneticPr fontId="12" type="noConversion"/>
  </si>
  <si>
    <t>合计</t>
    <phoneticPr fontId="12" type="noConversion"/>
  </si>
  <si>
    <t>月均量</t>
    <phoneticPr fontId="12" type="noConversion"/>
  </si>
  <si>
    <t>LD</t>
    <phoneticPr fontId="3" type="noConversion"/>
  </si>
  <si>
    <t>巴西</t>
    <phoneticPr fontId="3" type="noConversion"/>
  </si>
  <si>
    <t>阿塞拜疆</t>
    <phoneticPr fontId="3" type="noConversion"/>
  </si>
  <si>
    <t>比利时</t>
    <phoneticPr fontId="3" type="noConversion"/>
  </si>
  <si>
    <t>HD</t>
    <phoneticPr fontId="3" type="noConversion"/>
  </si>
  <si>
    <t>菲律宾</t>
    <phoneticPr fontId="3" type="noConversion"/>
  </si>
  <si>
    <t>土耳其</t>
    <phoneticPr fontId="3" type="noConversion"/>
  </si>
  <si>
    <t>越南</t>
    <phoneticPr fontId="3" type="noConversion"/>
  </si>
  <si>
    <t>老挝</t>
    <phoneticPr fontId="3" type="noConversion"/>
  </si>
  <si>
    <t>LLD</t>
    <phoneticPr fontId="3" type="noConversion"/>
  </si>
  <si>
    <t>平均值项:德国</t>
  </si>
  <si>
    <t>平均值项:巴西</t>
  </si>
  <si>
    <t>平均值项:土耳其</t>
  </si>
  <si>
    <t>7月</t>
    <phoneticPr fontId="3" type="noConversion"/>
  </si>
  <si>
    <t>新加坡</t>
    <phoneticPr fontId="3" type="noConversion"/>
  </si>
  <si>
    <t>Iran</t>
    <phoneticPr fontId="3" type="noConversion"/>
  </si>
  <si>
    <t>Saudi</t>
    <phoneticPr fontId="3" type="noConversion"/>
  </si>
  <si>
    <t>India</t>
    <phoneticPr fontId="3" type="noConversion"/>
  </si>
  <si>
    <t>UAE</t>
    <phoneticPr fontId="3" type="noConversion"/>
  </si>
  <si>
    <t>USA</t>
    <phoneticPr fontId="3" type="noConversion"/>
  </si>
  <si>
    <t>Singapore</t>
    <phoneticPr fontId="3" type="noConversion"/>
  </si>
  <si>
    <t>Japan</t>
    <phoneticPr fontId="3" type="noConversion"/>
  </si>
  <si>
    <t>Malaysia</t>
    <phoneticPr fontId="3" type="noConversion"/>
  </si>
  <si>
    <t>Thailand</t>
    <phoneticPr fontId="3" type="noConversion"/>
  </si>
  <si>
    <t>Germany</t>
    <phoneticPr fontId="3" type="noConversion"/>
  </si>
  <si>
    <t>Russia</t>
    <phoneticPr fontId="3" type="noConversion"/>
  </si>
  <si>
    <t>Taiwan</t>
    <phoneticPr fontId="3" type="noConversion"/>
  </si>
  <si>
    <t>Brazil</t>
    <phoneticPr fontId="3" type="noConversion"/>
  </si>
  <si>
    <t>Total</t>
    <phoneticPr fontId="3" type="noConversion"/>
  </si>
  <si>
    <t>Else</t>
    <phoneticPr fontId="3" type="noConversion"/>
  </si>
  <si>
    <t>Jan-Feb</t>
    <phoneticPr fontId="3" type="noConversion"/>
  </si>
  <si>
    <t>Mar</t>
    <phoneticPr fontId="3" type="noConversion"/>
  </si>
  <si>
    <t>Apr</t>
    <phoneticPr fontId="3" type="noConversion"/>
  </si>
  <si>
    <t>May</t>
    <phoneticPr fontId="3" type="noConversion"/>
  </si>
  <si>
    <t>Jun</t>
    <phoneticPr fontId="3" type="noConversion"/>
  </si>
  <si>
    <t>Jul</t>
    <phoneticPr fontId="3" type="noConversion"/>
  </si>
  <si>
    <t>Qatar</t>
    <phoneticPr fontId="3" type="noConversion"/>
  </si>
  <si>
    <t>MOM</t>
    <phoneticPr fontId="3" type="noConversion"/>
  </si>
  <si>
    <t>Korea S</t>
    <phoneticPr fontId="3" type="noConversion"/>
  </si>
  <si>
    <t>LLD</t>
    <phoneticPr fontId="3" type="noConversion"/>
  </si>
  <si>
    <t>8月</t>
    <phoneticPr fontId="3" type="noConversion"/>
  </si>
  <si>
    <t>LLD</t>
    <phoneticPr fontId="3" type="noConversion"/>
  </si>
  <si>
    <t>LD</t>
    <phoneticPr fontId="3" type="noConversion"/>
  </si>
  <si>
    <t>贸易伙伴名称</t>
  </si>
  <si>
    <t>日本</t>
  </si>
  <si>
    <t>比利时</t>
  </si>
  <si>
    <t>德国</t>
  </si>
  <si>
    <t>瑞典</t>
  </si>
  <si>
    <t>俄罗斯联邦</t>
  </si>
  <si>
    <t>巴西</t>
  </si>
  <si>
    <t>墨西哥</t>
  </si>
  <si>
    <t>印度尼西亚</t>
  </si>
  <si>
    <t>菲律宾</t>
  </si>
  <si>
    <t>印度尼西亚</t>
    <phoneticPr fontId="3" type="noConversion"/>
  </si>
  <si>
    <t>俄罗斯联邦</t>
    <phoneticPr fontId="3" type="noConversion"/>
  </si>
  <si>
    <t>瑞典</t>
    <phoneticPr fontId="3" type="noConversion"/>
  </si>
  <si>
    <t>乌兹别克斯坦</t>
    <phoneticPr fontId="3" type="noConversion"/>
  </si>
  <si>
    <t>求和项:马来西亚</t>
  </si>
  <si>
    <t>求和项:沙特</t>
  </si>
  <si>
    <t>求和项:台湾</t>
  </si>
  <si>
    <t>求和项:泰国</t>
  </si>
  <si>
    <t>求和项:新加坡</t>
  </si>
  <si>
    <t>求和项:美国</t>
  </si>
  <si>
    <t>求和项:加拿大</t>
  </si>
  <si>
    <t>求和项:韩国</t>
  </si>
  <si>
    <t>求和项:印度尼西亚</t>
  </si>
  <si>
    <t>求和项:俄罗斯联邦</t>
  </si>
  <si>
    <t>求和项:菲律宾</t>
  </si>
  <si>
    <t>10月</t>
    <phoneticPr fontId="3" type="noConversion"/>
  </si>
  <si>
    <t>环比</t>
    <phoneticPr fontId="3" type="noConversion"/>
  </si>
  <si>
    <t>求和项:阿塞拜疆</t>
  </si>
  <si>
    <t>求和项:巴西</t>
  </si>
  <si>
    <t>平均值项:乌兹别克斯坦</t>
  </si>
  <si>
    <t>11月</t>
    <phoneticPr fontId="3" type="noConversion"/>
  </si>
  <si>
    <t>12月</t>
    <phoneticPr fontId="3" type="noConversion"/>
  </si>
  <si>
    <t>环比19年</t>
    <phoneticPr fontId="3" type="noConversion"/>
  </si>
  <si>
    <t>求和项:卡塔尔</t>
  </si>
  <si>
    <t>求和项:科威特</t>
  </si>
  <si>
    <t>同比</t>
    <phoneticPr fontId="3" type="noConversion"/>
  </si>
  <si>
    <t>2019全年</t>
    <phoneticPr fontId="3" type="noConversion"/>
  </si>
  <si>
    <t>2020全年</t>
    <phoneticPr fontId="3" type="noConversion"/>
  </si>
  <si>
    <t>LLD</t>
    <phoneticPr fontId="3" type="noConversion"/>
  </si>
  <si>
    <t>2018全年</t>
    <phoneticPr fontId="3" type="noConversion"/>
  </si>
  <si>
    <t>2020/万吨</t>
    <phoneticPr fontId="3" type="noConversion"/>
  </si>
  <si>
    <t>LLD</t>
    <phoneticPr fontId="3" type="noConversion"/>
  </si>
  <si>
    <t>阿塞拜疆</t>
  </si>
  <si>
    <t>2021年</t>
  </si>
  <si>
    <t xml:space="preserve">沙特阿拉伯		</t>
  </si>
  <si>
    <t xml:space="preserve">新加坡		</t>
  </si>
  <si>
    <t xml:space="preserve">美国		</t>
  </si>
  <si>
    <t xml:space="preserve">阿联酋		</t>
  </si>
  <si>
    <t xml:space="preserve">泰国		</t>
  </si>
  <si>
    <t xml:space="preserve">伊朗		</t>
  </si>
  <si>
    <t xml:space="preserve">印度		</t>
  </si>
  <si>
    <t xml:space="preserve">加拿大		</t>
  </si>
  <si>
    <t xml:space="preserve">韩国		</t>
  </si>
  <si>
    <t xml:space="preserve">马来西亚		</t>
  </si>
  <si>
    <t xml:space="preserve">俄罗斯联邦		</t>
  </si>
  <si>
    <t xml:space="preserve">卡塔尔		</t>
  </si>
  <si>
    <t xml:space="preserve">日本		</t>
  </si>
  <si>
    <t xml:space="preserve">科威特		</t>
  </si>
  <si>
    <t xml:space="preserve">菲律宾		</t>
  </si>
  <si>
    <t xml:space="preserve">越南		</t>
  </si>
  <si>
    <t xml:space="preserve">荷兰		</t>
  </si>
  <si>
    <t xml:space="preserve">西班牙		</t>
  </si>
  <si>
    <t xml:space="preserve">德国		</t>
  </si>
  <si>
    <t xml:space="preserve">南非		</t>
  </si>
  <si>
    <t xml:space="preserve">中国台湾		</t>
  </si>
  <si>
    <t xml:space="preserve">巴西		</t>
  </si>
  <si>
    <t xml:space="preserve">阿曼		</t>
  </si>
  <si>
    <t xml:space="preserve">老挝		</t>
  </si>
  <si>
    <t xml:space="preserve">法国		</t>
  </si>
  <si>
    <t xml:space="preserve">比利时		</t>
  </si>
  <si>
    <t xml:space="preserve">波兰		</t>
  </si>
  <si>
    <t xml:space="preserve">摩洛哥		</t>
  </si>
  <si>
    <t xml:space="preserve">希腊		</t>
  </si>
  <si>
    <t xml:space="preserve">土耳其		</t>
  </si>
  <si>
    <t xml:space="preserve">澳大利亚		</t>
  </si>
  <si>
    <t xml:space="preserve">英国		</t>
  </si>
  <si>
    <t xml:space="preserve">塞尔维亚		</t>
  </si>
  <si>
    <t xml:space="preserve">墨西哥		</t>
  </si>
  <si>
    <t xml:space="preserve">罗马尼亚		</t>
  </si>
  <si>
    <t xml:space="preserve">瑞典		</t>
  </si>
  <si>
    <t xml:space="preserve">中国		</t>
  </si>
  <si>
    <t xml:space="preserve">中国香港		</t>
  </si>
  <si>
    <t>求和项:阿联酋</t>
  </si>
  <si>
    <t>求和项:印度</t>
  </si>
  <si>
    <t>求和项:伊朗</t>
  </si>
  <si>
    <t>求和项:越南</t>
  </si>
  <si>
    <t>求和项:老挝</t>
  </si>
  <si>
    <t>中国香港</t>
  </si>
  <si>
    <t>以色列</t>
  </si>
  <si>
    <t>阿曼</t>
  </si>
  <si>
    <t>巴基斯坦</t>
  </si>
  <si>
    <t>越南</t>
  </si>
  <si>
    <t>中国</t>
  </si>
  <si>
    <t>南非</t>
  </si>
  <si>
    <t>英国</t>
  </si>
  <si>
    <t>法国</t>
  </si>
  <si>
    <t>卢森堡</t>
  </si>
  <si>
    <t>荷兰</t>
  </si>
  <si>
    <t>希腊</t>
  </si>
  <si>
    <t>西班牙</t>
  </si>
  <si>
    <t>奥地利</t>
  </si>
  <si>
    <t>芬兰</t>
  </si>
  <si>
    <t>波兰</t>
  </si>
  <si>
    <t>罗马尼亚</t>
  </si>
  <si>
    <t>澳大利亚</t>
  </si>
  <si>
    <t>乌兹别克斯坦</t>
  </si>
  <si>
    <t>意大利</t>
  </si>
  <si>
    <t>塞内加尔</t>
  </si>
  <si>
    <t>葡萄牙</t>
  </si>
  <si>
    <t>埃及</t>
  </si>
  <si>
    <t>土库曼斯坦</t>
  </si>
  <si>
    <t>挪威</t>
  </si>
  <si>
    <t>沙特</t>
    <phoneticPr fontId="3" type="noConversion"/>
  </si>
  <si>
    <t>台湾</t>
    <phoneticPr fontId="3" type="noConversion"/>
  </si>
  <si>
    <t>俄罗斯</t>
    <phoneticPr fontId="3" type="noConversion"/>
  </si>
  <si>
    <t xml:space="preserve">印度尼西亚		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</si>
</sst>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_ "/>
    <numFmt numFmtId="177" formatCode="0_);[Red]\(0\)"/>
    <numFmt numFmtId="178" formatCode="0_ ;[Red]\-0\ "/>
    <numFmt numFmtId="179" formatCode="[$-409]mmm/yy;@"/>
    <numFmt numFmtId="180" formatCode="0.0_);[Red]\(0.0\)"/>
    <numFmt numFmtId="181" formatCode="0.00_);[Red]\(0.00\)"/>
    <numFmt numFmtId="182" formatCode="0.00_ "/>
    <numFmt numFmtId="183" formatCode="0.0"/>
    <numFmt numFmtId="184" formatCode="0;_؀"/>
  </numFmts>
  <fonts count="18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Arial Unicode MS"/>
      <family val="2"/>
      <charset val="134"/>
    </font>
    <font>
      <sz val="11"/>
      <color theme="1"/>
      <name val="Arial Unicode MS"/>
      <family val="2"/>
      <charset val="134"/>
    </font>
    <font>
      <sz val="9"/>
      <name val="宋体"/>
      <family val="3"/>
      <charset val="134"/>
    </font>
    <font>
      <sz val="10"/>
      <color rgb="FF000000"/>
      <name val="微软雅黑"/>
      <family val="2"/>
      <charset val="134"/>
    </font>
    <font>
      <sz val="11"/>
      <color theme="1"/>
      <name val="宋体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Simsun"/>
      <charset val="134"/>
    </font>
    <font>
      <sz val="10"/>
      <color theme="1"/>
      <name val="SimSun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F9F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 style="thin">
        <color rgb="FF999999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8">
    <xf numFmtId="0" fontId="0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9" fontId="6" fillId="0" borderId="0" applyFont="0" applyFill="0" applyBorder="0" applyAlignment="0" applyProtection="0">
      <alignment vertical="center"/>
    </xf>
    <xf numFmtId="179" fontId="6" fillId="0" borderId="0">
      <alignment vertical="center"/>
    </xf>
    <xf numFmtId="179" fontId="1" fillId="0" borderId="0">
      <alignment vertical="center"/>
    </xf>
    <xf numFmtId="0" fontId="4" fillId="0" borderId="0">
      <alignment vertical="center"/>
    </xf>
  </cellStyleXfs>
  <cellXfs count="159">
    <xf numFmtId="0" fontId="0" fillId="0" borderId="0" xfId="0">
      <alignment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7" fontId="2" fillId="0" borderId="2" xfId="1" applyNumberFormat="1" applyFont="1" applyFill="1" applyBorder="1" applyAlignment="1">
      <alignment horizontal="center" vertical="center"/>
    </xf>
    <xf numFmtId="178" fontId="4" fillId="0" borderId="2" xfId="0" applyNumberFormat="1" applyFont="1" applyBorder="1" applyAlignment="1">
      <alignment horizontal="center" vertical="center"/>
    </xf>
    <xf numFmtId="177" fontId="2" fillId="0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5" fillId="2" borderId="0" xfId="0" applyFont="1" applyFill="1" applyAlignment="1">
      <alignment horizontal="center" vertical="center"/>
    </xf>
    <xf numFmtId="14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14" fontId="5" fillId="2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77" fontId="0" fillId="0" borderId="0" xfId="0" applyNumberFormat="1" applyBorder="1">
      <alignment vertical="center"/>
    </xf>
    <xf numFmtId="179" fontId="6" fillId="0" borderId="0" xfId="5">
      <alignment vertical="center"/>
    </xf>
    <xf numFmtId="179" fontId="5" fillId="0" borderId="0" xfId="5" applyFont="1" applyBorder="1" applyAlignment="1">
      <alignment horizontal="center" vertical="center"/>
    </xf>
    <xf numFmtId="179" fontId="5" fillId="0" borderId="0" xfId="5" applyFont="1" applyAlignment="1">
      <alignment horizontal="center" vertical="center"/>
    </xf>
    <xf numFmtId="179" fontId="8" fillId="3" borderId="3" xfId="5" applyFont="1" applyFill="1" applyBorder="1">
      <alignment vertical="center"/>
    </xf>
    <xf numFmtId="179" fontId="8" fillId="3" borderId="3" xfId="5" applyNumberFormat="1" applyFont="1" applyFill="1" applyBorder="1">
      <alignment vertical="center"/>
    </xf>
    <xf numFmtId="177" fontId="8" fillId="3" borderId="3" xfId="5" applyNumberFormat="1" applyFont="1" applyFill="1" applyBorder="1">
      <alignment vertical="center"/>
    </xf>
    <xf numFmtId="180" fontId="6" fillId="0" borderId="0" xfId="5" applyNumberFormat="1" applyAlignment="1">
      <alignment horizontal="center" vertical="center"/>
    </xf>
    <xf numFmtId="179" fontId="6" fillId="0" borderId="0" xfId="5" applyAlignment="1">
      <alignment horizontal="left" vertical="center"/>
    </xf>
    <xf numFmtId="177" fontId="6" fillId="0" borderId="0" xfId="5" applyNumberFormat="1">
      <alignment vertical="center"/>
    </xf>
    <xf numFmtId="179" fontId="5" fillId="0" borderId="0" xfId="5" applyFont="1" applyFill="1" applyBorder="1" applyAlignment="1">
      <alignment horizontal="center" vertical="center"/>
    </xf>
    <xf numFmtId="177" fontId="5" fillId="0" borderId="0" xfId="5" applyNumberFormat="1" applyFont="1">
      <alignment vertical="center"/>
    </xf>
    <xf numFmtId="179" fontId="6" fillId="0" borderId="0" xfId="5" applyBorder="1" applyAlignment="1">
      <alignment horizontal="center" vertical="center"/>
    </xf>
    <xf numFmtId="179" fontId="6" fillId="0" borderId="0" xfId="5" applyAlignment="1">
      <alignment horizontal="center" vertical="center"/>
    </xf>
    <xf numFmtId="179" fontId="6" fillId="0" borderId="0" xfId="5" applyFill="1" applyBorder="1" applyAlignment="1">
      <alignment horizontal="center" vertical="center"/>
    </xf>
    <xf numFmtId="179" fontId="6" fillId="0" borderId="0" xfId="5" applyBorder="1">
      <alignment vertical="center"/>
    </xf>
    <xf numFmtId="181" fontId="6" fillId="0" borderId="0" xfId="5" applyNumberFormat="1" applyBorder="1">
      <alignment vertical="center"/>
    </xf>
    <xf numFmtId="181" fontId="6" fillId="0" borderId="4" xfId="5" applyNumberFormat="1" applyBorder="1">
      <alignment vertical="center"/>
    </xf>
    <xf numFmtId="181" fontId="6" fillId="0" borderId="0" xfId="5" applyNumberFormat="1">
      <alignment vertical="center"/>
    </xf>
    <xf numFmtId="180" fontId="6" fillId="0" borderId="0" xfId="5" applyNumberFormat="1">
      <alignment vertical="center"/>
    </xf>
    <xf numFmtId="2" fontId="6" fillId="0" borderId="0" xfId="5" applyNumberFormat="1">
      <alignment vertical="center"/>
    </xf>
    <xf numFmtId="181" fontId="6" fillId="0" borderId="5" xfId="5" applyNumberFormat="1" applyBorder="1">
      <alignment vertical="center"/>
    </xf>
    <xf numFmtId="181" fontId="6" fillId="0" borderId="6" xfId="5" applyNumberFormat="1" applyBorder="1">
      <alignment vertical="center"/>
    </xf>
    <xf numFmtId="179" fontId="6" fillId="0" borderId="0" xfId="5" applyFill="1" applyBorder="1">
      <alignment vertical="center"/>
    </xf>
    <xf numFmtId="181" fontId="6" fillId="4" borderId="0" xfId="5" applyNumberFormat="1" applyFill="1" applyBorder="1">
      <alignment vertical="center"/>
    </xf>
    <xf numFmtId="181" fontId="5" fillId="0" borderId="0" xfId="5" applyNumberFormat="1" applyFont="1" applyBorder="1">
      <alignment vertical="center"/>
    </xf>
    <xf numFmtId="181" fontId="5" fillId="0" borderId="0" xfId="5" applyNumberFormat="1" applyFont="1" applyFill="1" applyBorder="1">
      <alignment vertical="center"/>
    </xf>
    <xf numFmtId="181" fontId="5" fillId="0" borderId="4" xfId="5" applyNumberFormat="1" applyFont="1" applyFill="1" applyBorder="1">
      <alignment vertical="center"/>
    </xf>
    <xf numFmtId="181" fontId="5" fillId="0" borderId="6" xfId="5" applyNumberFormat="1" applyFont="1" applyFill="1" applyBorder="1">
      <alignment vertical="center"/>
    </xf>
    <xf numFmtId="181" fontId="5" fillId="0" borderId="0" xfId="4" applyNumberFormat="1" applyFont="1" applyBorder="1">
      <alignment vertical="center"/>
    </xf>
    <xf numFmtId="179" fontId="5" fillId="0" borderId="0" xfId="5" applyNumberFormat="1" applyFont="1">
      <alignment vertical="center"/>
    </xf>
    <xf numFmtId="181" fontId="5" fillId="0" borderId="0" xfId="5" applyNumberFormat="1" applyFont="1">
      <alignment vertical="center"/>
    </xf>
    <xf numFmtId="179" fontId="6" fillId="0" borderId="0" xfId="5" applyNumberFormat="1">
      <alignment vertical="center"/>
    </xf>
    <xf numFmtId="181" fontId="6" fillId="5" borderId="0" xfId="5" applyNumberFormat="1" applyFill="1" applyBorder="1">
      <alignment vertical="center"/>
    </xf>
    <xf numFmtId="182" fontId="6" fillId="0" borderId="0" xfId="5" applyNumberFormat="1" applyBorder="1">
      <alignment vertical="center"/>
    </xf>
    <xf numFmtId="182" fontId="9" fillId="0" borderId="0" xfId="5" applyNumberFormat="1" applyFont="1" applyBorder="1">
      <alignment vertical="center"/>
    </xf>
    <xf numFmtId="179" fontId="5" fillId="0" borderId="7" xfId="5" applyFont="1" applyBorder="1">
      <alignment vertical="center"/>
    </xf>
    <xf numFmtId="181" fontId="6" fillId="0" borderId="8" xfId="5" applyNumberFormat="1" applyBorder="1">
      <alignment vertical="center"/>
    </xf>
    <xf numFmtId="179" fontId="5" fillId="0" borderId="0" xfId="5" applyFont="1" applyBorder="1">
      <alignment vertical="center"/>
    </xf>
    <xf numFmtId="179" fontId="5" fillId="0" borderId="9" xfId="5" applyFont="1" applyFill="1" applyBorder="1" applyAlignment="1">
      <alignment horizontal="center" vertical="center"/>
    </xf>
    <xf numFmtId="179" fontId="5" fillId="0" borderId="10" xfId="5" applyFont="1" applyBorder="1" applyAlignment="1">
      <alignment horizontal="center" vertical="center"/>
    </xf>
    <xf numFmtId="179" fontId="5" fillId="0" borderId="11" xfId="5" applyFont="1" applyBorder="1" applyAlignment="1">
      <alignment horizontal="center" vertical="center"/>
    </xf>
    <xf numFmtId="181" fontId="6" fillId="0" borderId="0" xfId="5" applyNumberFormat="1" applyFill="1" applyBorder="1">
      <alignment vertical="center"/>
    </xf>
    <xf numFmtId="9" fontId="0" fillId="0" borderId="0" xfId="4" applyFont="1">
      <alignment vertical="center"/>
    </xf>
    <xf numFmtId="179" fontId="6" fillId="0" borderId="4" xfId="5" applyBorder="1" applyAlignment="1">
      <alignment horizontal="center" vertical="center"/>
    </xf>
    <xf numFmtId="180" fontId="6" fillId="0" borderId="0" xfId="5" applyNumberFormat="1" applyBorder="1" applyAlignment="1">
      <alignment horizontal="center" vertical="center"/>
    </xf>
    <xf numFmtId="180" fontId="6" fillId="0" borderId="6" xfId="5" applyNumberFormat="1" applyBorder="1" applyAlignment="1">
      <alignment horizontal="center" vertical="center"/>
    </xf>
    <xf numFmtId="179" fontId="0" fillId="0" borderId="4" xfId="5" applyFont="1" applyBorder="1" applyAlignment="1">
      <alignment horizontal="center" vertical="center"/>
    </xf>
    <xf numFmtId="181" fontId="0" fillId="0" borderId="0" xfId="4" applyNumberFormat="1" applyFont="1">
      <alignment vertical="center"/>
    </xf>
    <xf numFmtId="179" fontId="5" fillId="0" borderId="4" xfId="5" applyFont="1" applyBorder="1" applyAlignment="1">
      <alignment horizontal="center" vertical="center"/>
    </xf>
    <xf numFmtId="179" fontId="5" fillId="0" borderId="6" xfId="5" applyFont="1" applyBorder="1" applyAlignment="1">
      <alignment horizontal="center" vertical="center"/>
    </xf>
    <xf numFmtId="9" fontId="0" fillId="0" borderId="0" xfId="4" applyNumberFormat="1" applyFont="1" applyBorder="1" applyAlignment="1">
      <alignment horizontal="center" vertical="center"/>
    </xf>
    <xf numFmtId="9" fontId="0" fillId="0" borderId="6" xfId="4" applyNumberFormat="1" applyFont="1" applyBorder="1" applyAlignment="1">
      <alignment horizontal="center" vertical="center"/>
    </xf>
    <xf numFmtId="179" fontId="6" fillId="0" borderId="7" xfId="5" applyBorder="1" applyAlignment="1">
      <alignment horizontal="center" vertical="center"/>
    </xf>
    <xf numFmtId="9" fontId="0" fillId="0" borderId="8" xfId="4" applyNumberFormat="1" applyFont="1" applyBorder="1" applyAlignment="1">
      <alignment horizontal="center" vertical="center"/>
    </xf>
    <xf numFmtId="9" fontId="0" fillId="0" borderId="12" xfId="4" applyNumberFormat="1" applyFont="1" applyBorder="1" applyAlignment="1">
      <alignment horizontal="center" vertical="center"/>
    </xf>
    <xf numFmtId="2" fontId="9" fillId="4" borderId="0" xfId="5" applyNumberFormat="1" applyFont="1" applyFill="1">
      <alignment vertical="center"/>
    </xf>
    <xf numFmtId="2" fontId="6" fillId="6" borderId="0" xfId="5" applyNumberFormat="1" applyFill="1">
      <alignment vertical="center"/>
    </xf>
    <xf numFmtId="9" fontId="0" fillId="7" borderId="0" xfId="4" applyFont="1" applyFill="1">
      <alignment vertical="center"/>
    </xf>
    <xf numFmtId="177" fontId="2" fillId="0" borderId="1" xfId="6" applyNumberFormat="1" applyFont="1" applyFill="1" applyBorder="1" applyAlignment="1">
      <alignment horizontal="center" vertical="center"/>
    </xf>
    <xf numFmtId="182" fontId="6" fillId="0" borderId="0" xfId="5" applyNumberFormat="1">
      <alignment vertical="center"/>
    </xf>
    <xf numFmtId="181" fontId="6" fillId="5" borderId="0" xfId="5" applyNumberFormat="1" applyFill="1">
      <alignment vertical="center"/>
    </xf>
    <xf numFmtId="183" fontId="6" fillId="0" borderId="0" xfId="5" applyNumberFormat="1">
      <alignment vertical="center"/>
    </xf>
    <xf numFmtId="179" fontId="5" fillId="0" borderId="9" xfId="5" applyFont="1" applyBorder="1" applyAlignment="1">
      <alignment horizontal="center" vertical="center"/>
    </xf>
    <xf numFmtId="9" fontId="0" fillId="0" borderId="6" xfId="4" applyFont="1" applyBorder="1">
      <alignment vertical="center"/>
    </xf>
    <xf numFmtId="179" fontId="5" fillId="0" borderId="4" xfId="5" applyFont="1" applyFill="1" applyBorder="1">
      <alignment vertical="center"/>
    </xf>
    <xf numFmtId="181" fontId="6" fillId="0" borderId="6" xfId="5" applyNumberFormat="1" applyFill="1" applyBorder="1">
      <alignment vertical="center"/>
    </xf>
    <xf numFmtId="179" fontId="6" fillId="0" borderId="4" xfId="5" applyFill="1" applyBorder="1">
      <alignment vertical="center"/>
    </xf>
    <xf numFmtId="179" fontId="4" fillId="0" borderId="4" xfId="5" applyFont="1" applyFill="1" applyBorder="1">
      <alignment vertical="center"/>
    </xf>
    <xf numFmtId="181" fontId="4" fillId="4" borderId="0" xfId="5" applyNumberFormat="1" applyFont="1" applyFill="1" applyBorder="1">
      <alignment vertical="center"/>
    </xf>
    <xf numFmtId="181" fontId="4" fillId="0" borderId="6" xfId="5" applyNumberFormat="1" applyFont="1" applyFill="1" applyBorder="1">
      <alignment vertical="center"/>
    </xf>
    <xf numFmtId="180" fontId="6" fillId="4" borderId="0" xfId="5" applyNumberFormat="1" applyFill="1" applyBorder="1">
      <alignment vertical="center"/>
    </xf>
    <xf numFmtId="179" fontId="5" fillId="0" borderId="4" xfId="5" applyFont="1" applyBorder="1">
      <alignment vertical="center"/>
    </xf>
    <xf numFmtId="179" fontId="6" fillId="0" borderId="6" xfId="5" applyBorder="1">
      <alignment vertical="center"/>
    </xf>
    <xf numFmtId="179" fontId="6" fillId="0" borderId="4" xfId="5" applyBorder="1">
      <alignment vertical="center"/>
    </xf>
    <xf numFmtId="179" fontId="4" fillId="0" borderId="4" xfId="5" applyFont="1" applyBorder="1">
      <alignment vertical="center"/>
    </xf>
    <xf numFmtId="181" fontId="4" fillId="0" borderId="0" xfId="5" applyNumberFormat="1" applyFont="1" applyBorder="1">
      <alignment vertical="center"/>
    </xf>
    <xf numFmtId="179" fontId="4" fillId="0" borderId="6" xfId="5" applyFont="1" applyBorder="1">
      <alignment vertical="center"/>
    </xf>
    <xf numFmtId="180" fontId="6" fillId="0" borderId="0" xfId="5" applyNumberFormat="1" applyBorder="1">
      <alignment vertical="center"/>
    </xf>
    <xf numFmtId="179" fontId="5" fillId="8" borderId="4" xfId="5" applyFont="1" applyFill="1" applyBorder="1">
      <alignment vertical="center"/>
    </xf>
    <xf numFmtId="180" fontId="6" fillId="8" borderId="0" xfId="5" applyNumberFormat="1" applyFill="1" applyBorder="1">
      <alignment vertical="center"/>
    </xf>
    <xf numFmtId="179" fontId="6" fillId="8" borderId="6" xfId="5" applyFill="1" applyBorder="1">
      <alignment vertical="center"/>
    </xf>
    <xf numFmtId="179" fontId="6" fillId="8" borderId="4" xfId="5" applyFill="1" applyBorder="1">
      <alignment vertical="center"/>
    </xf>
    <xf numFmtId="179" fontId="4" fillId="8" borderId="4" xfId="5" applyFont="1" applyFill="1" applyBorder="1">
      <alignment vertical="center"/>
    </xf>
    <xf numFmtId="179" fontId="4" fillId="8" borderId="6" xfId="5" applyFont="1" applyFill="1" applyBorder="1">
      <alignment vertical="center"/>
    </xf>
    <xf numFmtId="179" fontId="6" fillId="8" borderId="0" xfId="5" applyFill="1" applyBorder="1">
      <alignment vertical="center"/>
    </xf>
    <xf numFmtId="9" fontId="0" fillId="8" borderId="0" xfId="4" applyFont="1" applyFill="1" applyBorder="1">
      <alignment vertical="center"/>
    </xf>
    <xf numFmtId="179" fontId="4" fillId="8" borderId="0" xfId="5" applyFont="1" applyFill="1" applyBorder="1">
      <alignment vertical="center"/>
    </xf>
    <xf numFmtId="9" fontId="4" fillId="8" borderId="0" xfId="4" applyFont="1" applyFill="1" applyBorder="1">
      <alignment vertical="center"/>
    </xf>
    <xf numFmtId="179" fontId="6" fillId="0" borderId="12" xfId="5" applyBorder="1">
      <alignment vertical="center"/>
    </xf>
    <xf numFmtId="179" fontId="6" fillId="0" borderId="7" xfId="5" applyBorder="1">
      <alignment vertical="center"/>
    </xf>
    <xf numFmtId="179" fontId="4" fillId="0" borderId="7" xfId="5" applyFont="1" applyBorder="1">
      <alignment vertical="center"/>
    </xf>
    <xf numFmtId="181" fontId="4" fillId="0" borderId="8" xfId="5" applyNumberFormat="1" applyFont="1" applyBorder="1">
      <alignment vertical="center"/>
    </xf>
    <xf numFmtId="179" fontId="4" fillId="0" borderId="12" xfId="5" applyFont="1" applyBorder="1">
      <alignment vertical="center"/>
    </xf>
    <xf numFmtId="180" fontId="6" fillId="0" borderId="8" xfId="5" applyNumberFormat="1" applyBorder="1">
      <alignment vertical="center"/>
    </xf>
    <xf numFmtId="179" fontId="5" fillId="0" borderId="0" xfId="5" applyFont="1">
      <alignment vertical="center"/>
    </xf>
    <xf numFmtId="179" fontId="6" fillId="0" borderId="8" xfId="5" applyBorder="1">
      <alignment vertical="center"/>
    </xf>
    <xf numFmtId="179" fontId="4" fillId="0" borderId="8" xfId="5" applyFont="1" applyBorder="1">
      <alignment vertical="center"/>
    </xf>
    <xf numFmtId="183" fontId="6" fillId="0" borderId="0" xfId="5" applyNumberFormat="1" applyBorder="1" applyAlignment="1">
      <alignment horizontal="center" vertical="center"/>
    </xf>
    <xf numFmtId="183" fontId="6" fillId="0" borderId="6" xfId="5" applyNumberFormat="1" applyBorder="1" applyAlignment="1">
      <alignment horizontal="center" vertical="center"/>
    </xf>
    <xf numFmtId="183" fontId="4" fillId="0" borderId="0" xfId="5" applyNumberFormat="1" applyFont="1" applyBorder="1" applyAlignment="1">
      <alignment horizontal="center" vertical="center"/>
    </xf>
    <xf numFmtId="9" fontId="4" fillId="0" borderId="0" xfId="4" applyNumberFormat="1" applyFont="1" applyBorder="1" applyAlignment="1">
      <alignment horizontal="center" vertical="center"/>
    </xf>
    <xf numFmtId="9" fontId="0" fillId="0" borderId="0" xfId="4" applyFont="1" applyBorder="1">
      <alignment vertical="center"/>
    </xf>
    <xf numFmtId="181" fontId="7" fillId="0" borderId="0" xfId="5" applyNumberFormat="1" applyFont="1">
      <alignment vertical="center"/>
    </xf>
    <xf numFmtId="177" fontId="10" fillId="0" borderId="0" xfId="1" applyNumberFormat="1" applyFont="1" applyFill="1" applyBorder="1" applyAlignment="1">
      <alignment horizontal="center" vertical="center"/>
    </xf>
    <xf numFmtId="177" fontId="11" fillId="0" borderId="0" xfId="0" applyNumberFormat="1" applyFont="1" applyBorder="1">
      <alignment vertical="center"/>
    </xf>
    <xf numFmtId="177" fontId="10" fillId="2" borderId="0" xfId="1" applyNumberFormat="1" applyFont="1" applyFill="1" applyBorder="1" applyAlignment="1">
      <alignment horizontal="center" vertical="center"/>
    </xf>
    <xf numFmtId="179" fontId="0" fillId="0" borderId="0" xfId="5" applyFont="1">
      <alignment vertical="center"/>
    </xf>
    <xf numFmtId="179" fontId="0" fillId="0" borderId="0" xfId="5" applyFont="1" applyFill="1" applyBorder="1" applyAlignment="1">
      <alignment horizontal="center" vertical="center"/>
    </xf>
    <xf numFmtId="179" fontId="0" fillId="0" borderId="0" xfId="5" applyFont="1" applyBorder="1" applyAlignment="1">
      <alignment horizontal="center" vertical="center"/>
    </xf>
    <xf numFmtId="177" fontId="0" fillId="0" borderId="0" xfId="0" applyNumberFormat="1">
      <alignment vertical="center"/>
    </xf>
    <xf numFmtId="0" fontId="4" fillId="0" borderId="1" xfId="7" applyBorder="1">
      <alignment vertical="center"/>
    </xf>
    <xf numFmtId="0" fontId="4" fillId="0" borderId="0" xfId="7">
      <alignment vertical="center"/>
    </xf>
    <xf numFmtId="0" fontId="4" fillId="0" borderId="1" xfId="7" applyBorder="1" applyAlignment="1">
      <alignment horizontal="center" vertical="center"/>
    </xf>
    <xf numFmtId="184" fontId="4" fillId="0" borderId="1" xfId="7" applyNumberFormat="1" applyBorder="1" applyAlignment="1">
      <alignment horizontal="center" vertical="center"/>
    </xf>
    <xf numFmtId="176" fontId="4" fillId="0" borderId="1" xfId="7" applyNumberFormat="1" applyBorder="1" applyAlignment="1">
      <alignment horizontal="center" vertical="center"/>
    </xf>
    <xf numFmtId="0" fontId="4" fillId="5" borderId="1" xfId="7" applyFill="1" applyBorder="1" applyAlignment="1">
      <alignment horizontal="center" vertical="center"/>
    </xf>
    <xf numFmtId="184" fontId="4" fillId="5" borderId="1" xfId="7" applyNumberFormat="1" applyFill="1" applyBorder="1" applyAlignment="1">
      <alignment horizontal="center" vertical="center"/>
    </xf>
    <xf numFmtId="0" fontId="4" fillId="5" borderId="0" xfId="7" applyFill="1">
      <alignment vertical="center"/>
    </xf>
    <xf numFmtId="0" fontId="4" fillId="0" borderId="0" xfId="7" applyAlignment="1">
      <alignment horizontal="center" vertical="center"/>
    </xf>
    <xf numFmtId="182" fontId="4" fillId="0" borderId="0" xfId="7" applyNumberFormat="1">
      <alignment vertical="center"/>
    </xf>
    <xf numFmtId="0" fontId="5" fillId="0" borderId="0" xfId="0" applyFont="1" applyFill="1" applyBorder="1" applyAlignment="1">
      <alignment horizontal="center" vertical="center"/>
    </xf>
    <xf numFmtId="183" fontId="0" fillId="0" borderId="0" xfId="0" applyNumberFormat="1">
      <alignment vertical="center"/>
    </xf>
    <xf numFmtId="0" fontId="13" fillId="0" borderId="0" xfId="0" applyFont="1" applyFill="1" applyBorder="1">
      <alignment vertical="center"/>
    </xf>
    <xf numFmtId="0" fontId="14" fillId="0" borderId="0" xfId="0" applyFont="1" applyFill="1" applyBorder="1">
      <alignment vertical="center"/>
    </xf>
    <xf numFmtId="1" fontId="14" fillId="0" borderId="0" xfId="0" applyNumberFormat="1" applyFont="1" applyFill="1" applyBorder="1">
      <alignment vertical="center"/>
    </xf>
    <xf numFmtId="0" fontId="5" fillId="7" borderId="0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2" fontId="0" fillId="0" borderId="0" xfId="0" applyNumberFormat="1">
      <alignment vertical="center"/>
    </xf>
    <xf numFmtId="181" fontId="7" fillId="5" borderId="0" xfId="5" applyNumberFormat="1" applyFont="1" applyFill="1">
      <alignment vertical="center"/>
    </xf>
    <xf numFmtId="0" fontId="5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1" fontId="15" fillId="0" borderId="0" xfId="0" applyNumberFormat="1" applyFont="1" applyAlignment="1">
      <alignment horizontal="center"/>
    </xf>
    <xf numFmtId="177" fontId="2" fillId="0" borderId="0" xfId="1" applyNumberFormat="1" applyFont="1" applyFill="1" applyBorder="1" applyAlignment="1">
      <alignment horizontal="center" vertical="center"/>
    </xf>
    <xf numFmtId="177" fontId="0" fillId="0" borderId="0" xfId="0" pivotButton="1" applyNumberFormat="1">
      <alignment vertical="center"/>
    </xf>
    <xf numFmtId="0" fontId="16" fillId="9" borderId="14" xfId="0" applyFont="1" applyFill="1" applyBorder="1" applyAlignment="1">
      <alignment horizontal="center" vertical="center" wrapText="1"/>
    </xf>
    <xf numFmtId="0" fontId="17" fillId="9" borderId="15" xfId="0" applyFont="1" applyFill="1" applyBorder="1" applyAlignment="1">
      <alignment horizontal="center" vertical="center" wrapText="1"/>
    </xf>
    <xf numFmtId="0" fontId="4" fillId="0" borderId="2" xfId="7" applyBorder="1" applyAlignment="1">
      <alignment horizontal="center" vertical="center" wrapText="1"/>
    </xf>
    <xf numFmtId="0" fontId="4" fillId="0" borderId="13" xfId="7" applyBorder="1" applyAlignment="1">
      <alignment horizontal="center" vertical="center" wrapText="1"/>
    </xf>
    <xf numFmtId="0" fontId="4" fillId="0" borderId="1" xfId="7" applyBorder="1" applyAlignment="1">
      <alignment horizontal="center" vertical="center"/>
    </xf>
    <xf numFmtId="179" fontId="5" fillId="0" borderId="4" xfId="5" applyNumberFormat="1" applyFont="1" applyBorder="1" applyAlignment="1">
      <alignment horizontal="center" vertical="center"/>
    </xf>
    <xf numFmtId="179" fontId="5" fillId="0" borderId="0" xfId="5" applyNumberFormat="1" applyFont="1" applyBorder="1" applyAlignment="1">
      <alignment horizontal="center" vertical="center"/>
    </xf>
  </cellXfs>
  <cellStyles count="8">
    <cellStyle name="百分比" xfId="4" builtinId="5"/>
    <cellStyle name="百分比 2" xfId="2" xr:uid="{00000000-0005-0000-0000-000001000000}"/>
    <cellStyle name="常规" xfId="0" builtinId="0"/>
    <cellStyle name="常规 2" xfId="1" xr:uid="{00000000-0005-0000-0000-000003000000}"/>
    <cellStyle name="常规 2 2" xfId="3" xr:uid="{00000000-0005-0000-0000-000004000000}"/>
    <cellStyle name="常规 2 3" xfId="6" xr:uid="{00000000-0005-0000-0000-000005000000}"/>
    <cellStyle name="常规 3" xfId="5" xr:uid="{00000000-0005-0000-0000-000006000000}"/>
    <cellStyle name="常规 4" xfId="7" xr:uid="{00000000-0005-0000-0000-000007000000}"/>
  </cellStyles>
  <dxfs count="18">
    <dxf>
      <numFmt numFmtId="1" formatCode="0"/>
    </dxf>
    <dxf>
      <numFmt numFmtId="1" formatCode="0"/>
    </dxf>
    <dxf>
      <numFmt numFmtId="1" formatCode="0"/>
    </dxf>
    <dxf>
      <numFmt numFmtId="177" formatCode="0_);[Red]\(0\)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7" formatCode="0_);[Red]\(0\)"/>
    </dxf>
    <dxf>
      <numFmt numFmtId="177" formatCode="0_);[Red]\(0\)"/>
    </dxf>
    <dxf>
      <numFmt numFmtId="177" formatCode="0_);[Red]\(0\)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3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[副本PE分国别-2105.xlsx]LLD透视!数据透视表4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LLD透视!$B$3:$B$4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LLD透视!$A$5:$A$22</c:f>
              <c:strCache>
                <c:ptCount val="18"/>
                <c:pt idx="0">
                  <c:v>求和项:沙特</c:v>
                </c:pt>
                <c:pt idx="1">
                  <c:v>求和项:新加坡</c:v>
                </c:pt>
                <c:pt idx="2">
                  <c:v>求和项:美国</c:v>
                </c:pt>
                <c:pt idx="3">
                  <c:v>求和项:伊朗</c:v>
                </c:pt>
                <c:pt idx="4">
                  <c:v>求和项:泰国</c:v>
                </c:pt>
                <c:pt idx="5">
                  <c:v>求和项:阿联酋</c:v>
                </c:pt>
                <c:pt idx="6">
                  <c:v>求和项:加拿大</c:v>
                </c:pt>
                <c:pt idx="7">
                  <c:v>求和项:韩国</c:v>
                </c:pt>
                <c:pt idx="8">
                  <c:v>求和项:马来西亚</c:v>
                </c:pt>
                <c:pt idx="9">
                  <c:v>求和项:印度尼西亚</c:v>
                </c:pt>
                <c:pt idx="10">
                  <c:v>求和项:俄罗斯联邦</c:v>
                </c:pt>
                <c:pt idx="11">
                  <c:v>求和项:卡塔尔</c:v>
                </c:pt>
                <c:pt idx="12">
                  <c:v>求和项:印度</c:v>
                </c:pt>
                <c:pt idx="13">
                  <c:v>求和项:科威特</c:v>
                </c:pt>
                <c:pt idx="14">
                  <c:v>求和项:菲律宾</c:v>
                </c:pt>
                <c:pt idx="15">
                  <c:v>求和项:台湾</c:v>
                </c:pt>
                <c:pt idx="16">
                  <c:v>求和项:越南</c:v>
                </c:pt>
                <c:pt idx="17">
                  <c:v>求和项:老挝</c:v>
                </c:pt>
              </c:strCache>
            </c:strRef>
          </c:cat>
          <c:val>
            <c:numRef>
              <c:f>LLD透视!$B$5:$B$22</c:f>
              <c:numCache>
                <c:formatCode>General</c:formatCode>
                <c:ptCount val="18"/>
                <c:pt idx="0">
                  <c:v>130406.625</c:v>
                </c:pt>
                <c:pt idx="1">
                  <c:v>90727.070999999996</c:v>
                </c:pt>
                <c:pt idx="2">
                  <c:v>57541.43</c:v>
                </c:pt>
                <c:pt idx="3">
                  <c:v>27372.75</c:v>
                </c:pt>
                <c:pt idx="4">
                  <c:v>39206.724999999999</c:v>
                </c:pt>
                <c:pt idx="5">
                  <c:v>36729.707999999999</c:v>
                </c:pt>
                <c:pt idx="6">
                  <c:v>32950.97</c:v>
                </c:pt>
                <c:pt idx="7">
                  <c:v>13801.08</c:v>
                </c:pt>
                <c:pt idx="8">
                  <c:v>20705.883000000002</c:v>
                </c:pt>
                <c:pt idx="9">
                  <c:v>21335.5</c:v>
                </c:pt>
                <c:pt idx="10">
                  <c:v>13513.5</c:v>
                </c:pt>
                <c:pt idx="11">
                  <c:v>12896</c:v>
                </c:pt>
                <c:pt idx="12">
                  <c:v>2326.4899999999998</c:v>
                </c:pt>
                <c:pt idx="13">
                  <c:v>8439.75</c:v>
                </c:pt>
                <c:pt idx="14">
                  <c:v>3150</c:v>
                </c:pt>
                <c:pt idx="15">
                  <c:v>3670.29</c:v>
                </c:pt>
                <c:pt idx="16">
                  <c:v>2709.7710000000002</c:v>
                </c:pt>
                <c:pt idx="17">
                  <c:v>893.5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A-47D6-B543-EFB39DB6ACBD}"/>
            </c:ext>
          </c:extLst>
        </c:ser>
        <c:ser>
          <c:idx val="1"/>
          <c:order val="1"/>
          <c:tx>
            <c:strRef>
              <c:f>LLD透视!$C$3:$C$4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LLD透视!$A$5:$A$22</c:f>
              <c:strCache>
                <c:ptCount val="18"/>
                <c:pt idx="0">
                  <c:v>求和项:沙特</c:v>
                </c:pt>
                <c:pt idx="1">
                  <c:v>求和项:新加坡</c:v>
                </c:pt>
                <c:pt idx="2">
                  <c:v>求和项:美国</c:v>
                </c:pt>
                <c:pt idx="3">
                  <c:v>求和项:伊朗</c:v>
                </c:pt>
                <c:pt idx="4">
                  <c:v>求和项:泰国</c:v>
                </c:pt>
                <c:pt idx="5">
                  <c:v>求和项:阿联酋</c:v>
                </c:pt>
                <c:pt idx="6">
                  <c:v>求和项:加拿大</c:v>
                </c:pt>
                <c:pt idx="7">
                  <c:v>求和项:韩国</c:v>
                </c:pt>
                <c:pt idx="8">
                  <c:v>求和项:马来西亚</c:v>
                </c:pt>
                <c:pt idx="9">
                  <c:v>求和项:印度尼西亚</c:v>
                </c:pt>
                <c:pt idx="10">
                  <c:v>求和项:俄罗斯联邦</c:v>
                </c:pt>
                <c:pt idx="11">
                  <c:v>求和项:卡塔尔</c:v>
                </c:pt>
                <c:pt idx="12">
                  <c:v>求和项:印度</c:v>
                </c:pt>
                <c:pt idx="13">
                  <c:v>求和项:科威特</c:v>
                </c:pt>
                <c:pt idx="14">
                  <c:v>求和项:菲律宾</c:v>
                </c:pt>
                <c:pt idx="15">
                  <c:v>求和项:台湾</c:v>
                </c:pt>
                <c:pt idx="16">
                  <c:v>求和项:越南</c:v>
                </c:pt>
                <c:pt idx="17">
                  <c:v>求和项:老挝</c:v>
                </c:pt>
              </c:strCache>
            </c:strRef>
          </c:cat>
          <c:val>
            <c:numRef>
              <c:f>LLD透视!$C$5:$C$22</c:f>
              <c:numCache>
                <c:formatCode>0</c:formatCode>
                <c:ptCount val="18"/>
                <c:pt idx="0">
                  <c:v>73921.074999999997</c:v>
                </c:pt>
                <c:pt idx="1">
                  <c:v>83319.320000000007</c:v>
                </c:pt>
                <c:pt idx="2">
                  <c:v>38611.249000000003</c:v>
                </c:pt>
                <c:pt idx="3">
                  <c:v>28294.5</c:v>
                </c:pt>
                <c:pt idx="4">
                  <c:v>19845.724999999999</c:v>
                </c:pt>
                <c:pt idx="5">
                  <c:v>34370.915000000001</c:v>
                </c:pt>
                <c:pt idx="6">
                  <c:v>23274.080000000002</c:v>
                </c:pt>
                <c:pt idx="7">
                  <c:v>9638.15</c:v>
                </c:pt>
                <c:pt idx="8">
                  <c:v>15640.017</c:v>
                </c:pt>
                <c:pt idx="9">
                  <c:v>6716.3</c:v>
                </c:pt>
                <c:pt idx="10">
                  <c:v>4405.5</c:v>
                </c:pt>
                <c:pt idx="11">
                  <c:v>8053.5</c:v>
                </c:pt>
                <c:pt idx="12">
                  <c:v>9914.6450000000004</c:v>
                </c:pt>
                <c:pt idx="13">
                  <c:v>7727.5</c:v>
                </c:pt>
                <c:pt idx="14">
                  <c:v>7790</c:v>
                </c:pt>
                <c:pt idx="15">
                  <c:v>1049.55</c:v>
                </c:pt>
                <c:pt idx="16">
                  <c:v>1698.0630000000001</c:v>
                </c:pt>
                <c:pt idx="17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1A-47D6-B543-EFB39DB6ACBD}"/>
            </c:ext>
          </c:extLst>
        </c:ser>
        <c:ser>
          <c:idx val="2"/>
          <c:order val="2"/>
          <c:tx>
            <c:strRef>
              <c:f>LLD透视!$D$3:$D$4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LLD透视!$A$5:$A$22</c:f>
              <c:strCache>
                <c:ptCount val="18"/>
                <c:pt idx="0">
                  <c:v>求和项:沙特</c:v>
                </c:pt>
                <c:pt idx="1">
                  <c:v>求和项:新加坡</c:v>
                </c:pt>
                <c:pt idx="2">
                  <c:v>求和项:美国</c:v>
                </c:pt>
                <c:pt idx="3">
                  <c:v>求和项:伊朗</c:v>
                </c:pt>
                <c:pt idx="4">
                  <c:v>求和项:泰国</c:v>
                </c:pt>
                <c:pt idx="5">
                  <c:v>求和项:阿联酋</c:v>
                </c:pt>
                <c:pt idx="6">
                  <c:v>求和项:加拿大</c:v>
                </c:pt>
                <c:pt idx="7">
                  <c:v>求和项:韩国</c:v>
                </c:pt>
                <c:pt idx="8">
                  <c:v>求和项:马来西亚</c:v>
                </c:pt>
                <c:pt idx="9">
                  <c:v>求和项:印度尼西亚</c:v>
                </c:pt>
                <c:pt idx="10">
                  <c:v>求和项:俄罗斯联邦</c:v>
                </c:pt>
                <c:pt idx="11">
                  <c:v>求和项:卡塔尔</c:v>
                </c:pt>
                <c:pt idx="12">
                  <c:v>求和项:印度</c:v>
                </c:pt>
                <c:pt idx="13">
                  <c:v>求和项:科威特</c:v>
                </c:pt>
                <c:pt idx="14">
                  <c:v>求和项:菲律宾</c:v>
                </c:pt>
                <c:pt idx="15">
                  <c:v>求和项:台湾</c:v>
                </c:pt>
                <c:pt idx="16">
                  <c:v>求和项:越南</c:v>
                </c:pt>
                <c:pt idx="17">
                  <c:v>求和项:老挝</c:v>
                </c:pt>
              </c:strCache>
            </c:strRef>
          </c:cat>
          <c:val>
            <c:numRef>
              <c:f>LLD透视!$D$5:$D$22</c:f>
              <c:numCache>
                <c:formatCode>0</c:formatCode>
                <c:ptCount val="18"/>
                <c:pt idx="0">
                  <c:v>136380</c:v>
                </c:pt>
                <c:pt idx="1">
                  <c:v>103374</c:v>
                </c:pt>
                <c:pt idx="2">
                  <c:v>49701.000000000007</c:v>
                </c:pt>
                <c:pt idx="3">
                  <c:v>53972</c:v>
                </c:pt>
                <c:pt idx="4">
                  <c:v>47339</c:v>
                </c:pt>
                <c:pt idx="5">
                  <c:v>38635</c:v>
                </c:pt>
                <c:pt idx="6">
                  <c:v>20996</c:v>
                </c:pt>
                <c:pt idx="7">
                  <c:v>31185</c:v>
                </c:pt>
                <c:pt idx="8">
                  <c:v>18453</c:v>
                </c:pt>
                <c:pt idx="9">
                  <c:v>21637</c:v>
                </c:pt>
                <c:pt idx="10">
                  <c:v>21062</c:v>
                </c:pt>
                <c:pt idx="11">
                  <c:v>13839.999999999998</c:v>
                </c:pt>
                <c:pt idx="12">
                  <c:v>7997</c:v>
                </c:pt>
                <c:pt idx="13">
                  <c:v>4367</c:v>
                </c:pt>
                <c:pt idx="14">
                  <c:v>3527</c:v>
                </c:pt>
                <c:pt idx="15">
                  <c:v>3299.0000000000005</c:v>
                </c:pt>
                <c:pt idx="16">
                  <c:v>2227</c:v>
                </c:pt>
                <c:pt idx="17">
                  <c:v>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1A-47D6-B543-EFB39DB6ACBD}"/>
            </c:ext>
          </c:extLst>
        </c:ser>
        <c:ser>
          <c:idx val="3"/>
          <c:order val="3"/>
          <c:tx>
            <c:strRef>
              <c:f>LLD透视!$E$3:$E$4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LLD透视!$A$5:$A$22</c:f>
              <c:strCache>
                <c:ptCount val="18"/>
                <c:pt idx="0">
                  <c:v>求和项:沙特</c:v>
                </c:pt>
                <c:pt idx="1">
                  <c:v>求和项:新加坡</c:v>
                </c:pt>
                <c:pt idx="2">
                  <c:v>求和项:美国</c:v>
                </c:pt>
                <c:pt idx="3">
                  <c:v>求和项:伊朗</c:v>
                </c:pt>
                <c:pt idx="4">
                  <c:v>求和项:泰国</c:v>
                </c:pt>
                <c:pt idx="5">
                  <c:v>求和项:阿联酋</c:v>
                </c:pt>
                <c:pt idx="6">
                  <c:v>求和项:加拿大</c:v>
                </c:pt>
                <c:pt idx="7">
                  <c:v>求和项:韩国</c:v>
                </c:pt>
                <c:pt idx="8">
                  <c:v>求和项:马来西亚</c:v>
                </c:pt>
                <c:pt idx="9">
                  <c:v>求和项:印度尼西亚</c:v>
                </c:pt>
                <c:pt idx="10">
                  <c:v>求和项:俄罗斯联邦</c:v>
                </c:pt>
                <c:pt idx="11">
                  <c:v>求和项:卡塔尔</c:v>
                </c:pt>
                <c:pt idx="12">
                  <c:v>求和项:印度</c:v>
                </c:pt>
                <c:pt idx="13">
                  <c:v>求和项:科威特</c:v>
                </c:pt>
                <c:pt idx="14">
                  <c:v>求和项:菲律宾</c:v>
                </c:pt>
                <c:pt idx="15">
                  <c:v>求和项:台湾</c:v>
                </c:pt>
                <c:pt idx="16">
                  <c:v>求和项:越南</c:v>
                </c:pt>
                <c:pt idx="17">
                  <c:v>求和项:老挝</c:v>
                </c:pt>
              </c:strCache>
            </c:strRef>
          </c:cat>
          <c:val>
            <c:numRef>
              <c:f>LLD透视!$E$5:$E$22</c:f>
              <c:numCache>
                <c:formatCode>0</c:formatCode>
                <c:ptCount val="18"/>
                <c:pt idx="0">
                  <c:v>88669.45</c:v>
                </c:pt>
                <c:pt idx="1">
                  <c:v>85410.89</c:v>
                </c:pt>
                <c:pt idx="2">
                  <c:v>27774.686000000002</c:v>
                </c:pt>
                <c:pt idx="3">
                  <c:v>41316</c:v>
                </c:pt>
                <c:pt idx="4">
                  <c:v>42055.724000000002</c:v>
                </c:pt>
                <c:pt idx="5">
                  <c:v>23390.324000000001</c:v>
                </c:pt>
                <c:pt idx="6">
                  <c:v>15956.9</c:v>
                </c:pt>
                <c:pt idx="7">
                  <c:v>23431.542000000001</c:v>
                </c:pt>
                <c:pt idx="8">
                  <c:v>19451.065999999999</c:v>
                </c:pt>
                <c:pt idx="9">
                  <c:v>16791.005000000001</c:v>
                </c:pt>
                <c:pt idx="10">
                  <c:v>8637.75</c:v>
                </c:pt>
                <c:pt idx="11">
                  <c:v>8818.5</c:v>
                </c:pt>
                <c:pt idx="12">
                  <c:v>3214</c:v>
                </c:pt>
                <c:pt idx="13">
                  <c:v>2898.5</c:v>
                </c:pt>
                <c:pt idx="14">
                  <c:v>6721.35</c:v>
                </c:pt>
                <c:pt idx="15">
                  <c:v>2744.875</c:v>
                </c:pt>
                <c:pt idx="16">
                  <c:v>3707.7330000000002</c:v>
                </c:pt>
                <c:pt idx="17">
                  <c:v>1162.067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1A-47D6-B543-EFB39DB6ACBD}"/>
            </c:ext>
          </c:extLst>
        </c:ser>
        <c:ser>
          <c:idx val="4"/>
          <c:order val="4"/>
          <c:tx>
            <c:strRef>
              <c:f>LLD透视!$F$3:$F$4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LLD透视!$A$5:$A$22</c:f>
              <c:strCache>
                <c:ptCount val="18"/>
                <c:pt idx="0">
                  <c:v>求和项:沙特</c:v>
                </c:pt>
                <c:pt idx="1">
                  <c:v>求和项:新加坡</c:v>
                </c:pt>
                <c:pt idx="2">
                  <c:v>求和项:美国</c:v>
                </c:pt>
                <c:pt idx="3">
                  <c:v>求和项:伊朗</c:v>
                </c:pt>
                <c:pt idx="4">
                  <c:v>求和项:泰国</c:v>
                </c:pt>
                <c:pt idx="5">
                  <c:v>求和项:阿联酋</c:v>
                </c:pt>
                <c:pt idx="6">
                  <c:v>求和项:加拿大</c:v>
                </c:pt>
                <c:pt idx="7">
                  <c:v>求和项:韩国</c:v>
                </c:pt>
                <c:pt idx="8">
                  <c:v>求和项:马来西亚</c:v>
                </c:pt>
                <c:pt idx="9">
                  <c:v>求和项:印度尼西亚</c:v>
                </c:pt>
                <c:pt idx="10">
                  <c:v>求和项:俄罗斯联邦</c:v>
                </c:pt>
                <c:pt idx="11">
                  <c:v>求和项:卡塔尔</c:v>
                </c:pt>
                <c:pt idx="12">
                  <c:v>求和项:印度</c:v>
                </c:pt>
                <c:pt idx="13">
                  <c:v>求和项:科威特</c:v>
                </c:pt>
                <c:pt idx="14">
                  <c:v>求和项:菲律宾</c:v>
                </c:pt>
                <c:pt idx="15">
                  <c:v>求和项:台湾</c:v>
                </c:pt>
                <c:pt idx="16">
                  <c:v>求和项:越南</c:v>
                </c:pt>
                <c:pt idx="17">
                  <c:v>求和项:老挝</c:v>
                </c:pt>
              </c:strCache>
            </c:strRef>
          </c:cat>
          <c:val>
            <c:numRef>
              <c:f>LLD透视!$F$5:$F$22</c:f>
              <c:numCache>
                <c:formatCode>0</c:formatCode>
                <c:ptCount val="18"/>
                <c:pt idx="0">
                  <c:v>56353.79</c:v>
                </c:pt>
                <c:pt idx="1">
                  <c:v>77836.08</c:v>
                </c:pt>
                <c:pt idx="2">
                  <c:v>23203.030999999999</c:v>
                </c:pt>
                <c:pt idx="3">
                  <c:v>35472.79</c:v>
                </c:pt>
                <c:pt idx="4">
                  <c:v>32368.68</c:v>
                </c:pt>
                <c:pt idx="5">
                  <c:v>19804.769</c:v>
                </c:pt>
                <c:pt idx="6">
                  <c:v>8388.2960000000003</c:v>
                </c:pt>
                <c:pt idx="7">
                  <c:v>16216.45</c:v>
                </c:pt>
                <c:pt idx="8">
                  <c:v>14766.593999999999</c:v>
                </c:pt>
                <c:pt idx="9">
                  <c:v>21694.355</c:v>
                </c:pt>
                <c:pt idx="10">
                  <c:v>8761.5</c:v>
                </c:pt>
                <c:pt idx="11">
                  <c:v>10879.5</c:v>
                </c:pt>
                <c:pt idx="12">
                  <c:v>2184</c:v>
                </c:pt>
                <c:pt idx="13">
                  <c:v>6314.46</c:v>
                </c:pt>
                <c:pt idx="14">
                  <c:v>3300</c:v>
                </c:pt>
                <c:pt idx="15">
                  <c:v>2268.35</c:v>
                </c:pt>
                <c:pt idx="16">
                  <c:v>2024.53</c:v>
                </c:pt>
                <c:pt idx="17">
                  <c:v>366.3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6-42A0-979A-A98F12DAE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1929440"/>
        <c:axId val="941930096"/>
      </c:barChart>
      <c:catAx>
        <c:axId val="94192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1930096"/>
        <c:crosses val="autoZero"/>
        <c:auto val="1"/>
        <c:lblAlgn val="ctr"/>
        <c:lblOffset val="100"/>
        <c:noMultiLvlLbl val="0"/>
      </c:catAx>
      <c:valAx>
        <c:axId val="94193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192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卡塔尔</a:t>
            </a:r>
            <a:r>
              <a:rPr lang="en-US" altLang="zh-CN"/>
              <a:t>LL</a:t>
            </a:r>
            <a:r>
              <a:rPr lang="zh-CN" altLang="en-US"/>
              <a:t>进口量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卡塔尔!$B$1</c:f>
              <c:strCache>
                <c:ptCount val="1"/>
                <c:pt idx="0">
                  <c:v>2016年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卡塔尔!$A$2:$A$13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卡塔尔!$B$2:$B$13</c:f>
              <c:numCache>
                <c:formatCode>0.00_);[Red]\(0.00\)</c:formatCode>
                <c:ptCount val="12"/>
                <c:pt idx="0">
                  <c:v>1.0687500000000001</c:v>
                </c:pt>
                <c:pt idx="1">
                  <c:v>0.52549750000000006</c:v>
                </c:pt>
                <c:pt idx="2">
                  <c:v>1.2537750000000001</c:v>
                </c:pt>
                <c:pt idx="3">
                  <c:v>0.84994999999999998</c:v>
                </c:pt>
                <c:pt idx="4">
                  <c:v>0.79832000000000003</c:v>
                </c:pt>
                <c:pt idx="5">
                  <c:v>0.56335000000000002</c:v>
                </c:pt>
                <c:pt idx="6">
                  <c:v>0.80589999999999995</c:v>
                </c:pt>
                <c:pt idx="7">
                  <c:v>0.74865000000000004</c:v>
                </c:pt>
                <c:pt idx="8">
                  <c:v>0.59004999999999996</c:v>
                </c:pt>
                <c:pt idx="9">
                  <c:v>0.61724999999999997</c:v>
                </c:pt>
                <c:pt idx="10">
                  <c:v>1.439575</c:v>
                </c:pt>
                <c:pt idx="11">
                  <c:v>1.323725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7-4533-BF0C-29F8DCBA7D64}"/>
            </c:ext>
          </c:extLst>
        </c:ser>
        <c:ser>
          <c:idx val="1"/>
          <c:order val="1"/>
          <c:tx>
            <c:strRef>
              <c:f>卡塔尔!$C$1</c:f>
              <c:strCache>
                <c:ptCount val="1"/>
                <c:pt idx="0">
                  <c:v>2017年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卡塔尔!$A$2:$A$13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卡塔尔!$C$2:$C$13</c:f>
              <c:numCache>
                <c:formatCode>0.00_);[Red]\(0.00\)</c:formatCode>
                <c:ptCount val="12"/>
                <c:pt idx="0">
                  <c:v>1.378328</c:v>
                </c:pt>
                <c:pt idx="1">
                  <c:v>0.83614999999999995</c:v>
                </c:pt>
                <c:pt idx="2">
                  <c:v>0.71392500000000003</c:v>
                </c:pt>
                <c:pt idx="3">
                  <c:v>0.52739999999999998</c:v>
                </c:pt>
                <c:pt idx="4">
                  <c:v>0.3286501</c:v>
                </c:pt>
                <c:pt idx="5">
                  <c:v>0.46925</c:v>
                </c:pt>
                <c:pt idx="6">
                  <c:v>0.47685</c:v>
                </c:pt>
                <c:pt idx="7">
                  <c:v>0.79559999999999997</c:v>
                </c:pt>
                <c:pt idx="8">
                  <c:v>1.1994499999999999</c:v>
                </c:pt>
                <c:pt idx="9">
                  <c:v>0.72165000000000001</c:v>
                </c:pt>
                <c:pt idx="10">
                  <c:v>1.33325</c:v>
                </c:pt>
                <c:pt idx="11">
                  <c:v>1.6007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7-4533-BF0C-29F8DCBA7D64}"/>
            </c:ext>
          </c:extLst>
        </c:ser>
        <c:ser>
          <c:idx val="2"/>
          <c:order val="2"/>
          <c:tx>
            <c:strRef>
              <c:f>卡塔尔!$D$1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卡塔尔!$A$2:$A$13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卡塔尔!$D$2:$D$13</c:f>
              <c:numCache>
                <c:formatCode>0.00_);[Red]\(0.00\)</c:formatCode>
                <c:ptCount val="12"/>
                <c:pt idx="0">
                  <c:v>0.74950000000000006</c:v>
                </c:pt>
                <c:pt idx="1">
                  <c:v>0.74145000000000005</c:v>
                </c:pt>
                <c:pt idx="2">
                  <c:v>1.863675</c:v>
                </c:pt>
                <c:pt idx="3">
                  <c:v>0.96342651499999987</c:v>
                </c:pt>
                <c:pt idx="4">
                  <c:v>1.5670500000000001</c:v>
                </c:pt>
                <c:pt idx="5">
                  <c:v>1.3932</c:v>
                </c:pt>
                <c:pt idx="6">
                  <c:v>1.46075</c:v>
                </c:pt>
                <c:pt idx="7">
                  <c:v>0.99675000000000002</c:v>
                </c:pt>
                <c:pt idx="8">
                  <c:v>1.11575</c:v>
                </c:pt>
                <c:pt idx="9">
                  <c:v>1.149975</c:v>
                </c:pt>
                <c:pt idx="10">
                  <c:v>1.4252354550000002</c:v>
                </c:pt>
                <c:pt idx="11">
                  <c:v>1.075707341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07-4533-BF0C-29F8DCBA7D64}"/>
            </c:ext>
          </c:extLst>
        </c:ser>
        <c:ser>
          <c:idx val="3"/>
          <c:order val="3"/>
          <c:tx>
            <c:strRef>
              <c:f>卡塔尔!$E$1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卡塔尔!$A$2:$A$13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卡塔尔!$E$2:$E$13</c:f>
              <c:numCache>
                <c:formatCode>0.00_);[Red]\(0.00\)</c:formatCode>
                <c:ptCount val="12"/>
                <c:pt idx="0">
                  <c:v>1.9452</c:v>
                </c:pt>
                <c:pt idx="1">
                  <c:v>0.94055500000000003</c:v>
                </c:pt>
                <c:pt idx="2" formatCode="0.00">
                  <c:v>1.5415000000000001</c:v>
                </c:pt>
                <c:pt idx="3" formatCode="0.00">
                  <c:v>0.94074999999999998</c:v>
                </c:pt>
                <c:pt idx="4" formatCode="0.00">
                  <c:v>1.2518499999999999</c:v>
                </c:pt>
                <c:pt idx="5" formatCode="0.00">
                  <c:v>1.48285</c:v>
                </c:pt>
                <c:pt idx="6" formatCode="0.00">
                  <c:v>1.1318999999999999</c:v>
                </c:pt>
                <c:pt idx="7" formatCode="0.00">
                  <c:v>1.44045</c:v>
                </c:pt>
                <c:pt idx="8" formatCode="0.00">
                  <c:v>1.2816000000000001</c:v>
                </c:pt>
                <c:pt idx="9" formatCode="0.00">
                  <c:v>0.94891571899999982</c:v>
                </c:pt>
                <c:pt idx="10" formatCode="0.00">
                  <c:v>1.4974908110000003</c:v>
                </c:pt>
                <c:pt idx="11" formatCode="0.00">
                  <c:v>0.77446250000000005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07-4533-BF0C-29F8DCBA7D64}"/>
            </c:ext>
          </c:extLst>
        </c:ser>
        <c:ser>
          <c:idx val="4"/>
          <c:order val="4"/>
          <c:tx>
            <c:strRef>
              <c:f>卡塔尔!$F$1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卡塔尔!$A$2:$A$13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卡塔尔!$F$2:$F$13</c:f>
              <c:numCache>
                <c:formatCode>0.00_);[Red]\(0.00\)</c:formatCode>
                <c:ptCount val="12"/>
                <c:pt idx="0">
                  <c:v>0.85665000000000002</c:v>
                </c:pt>
                <c:pt idx="1">
                  <c:v>0.63970000000000005</c:v>
                </c:pt>
                <c:pt idx="2">
                  <c:v>0.68974999999999997</c:v>
                </c:pt>
                <c:pt idx="3">
                  <c:v>0.63995000000000002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07-4533-BF0C-29F8DCBA7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335424"/>
        <c:axId val="564334864"/>
      </c:barChart>
      <c:catAx>
        <c:axId val="56433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334864"/>
        <c:crosses val="autoZero"/>
        <c:auto val="1"/>
        <c:lblAlgn val="ctr"/>
        <c:lblOffset val="100"/>
        <c:noMultiLvlLbl val="0"/>
      </c:catAx>
      <c:valAx>
        <c:axId val="56433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33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俄罗斯</a:t>
            </a:r>
            <a:r>
              <a:rPr lang="en-US" altLang="zh-CN"/>
              <a:t>LD</a:t>
            </a:r>
            <a:r>
              <a:rPr lang="zh-CN" altLang="en-US"/>
              <a:t>进口量</a:t>
            </a:r>
          </a:p>
        </c:rich>
      </c:tx>
      <c:layout>
        <c:manualLayout>
          <c:xMode val="edge"/>
          <c:yMode val="edge"/>
          <c:x val="0.37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俄罗斯!$J$1</c:f>
              <c:strCache>
                <c:ptCount val="1"/>
                <c:pt idx="0">
                  <c:v>2016年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俄罗斯!$I$2:$I$13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俄罗斯!$J$2:$J$13</c:f>
              <c:numCache>
                <c:formatCode>0.00_);[Red]\(0.00\)</c:formatCode>
                <c:ptCount val="12"/>
                <c:pt idx="0">
                  <c:v>0.69069999999999998</c:v>
                </c:pt>
                <c:pt idx="1">
                  <c:v>0.43840000000000001</c:v>
                </c:pt>
                <c:pt idx="2">
                  <c:v>0.27694999999999997</c:v>
                </c:pt>
                <c:pt idx="3">
                  <c:v>0.13880000000000001</c:v>
                </c:pt>
                <c:pt idx="4">
                  <c:v>4.5900000000000003E-2</c:v>
                </c:pt>
                <c:pt idx="5">
                  <c:v>1.668E-2</c:v>
                </c:pt>
                <c:pt idx="6">
                  <c:v>0.02</c:v>
                </c:pt>
                <c:pt idx="7">
                  <c:v>2.5000000000000001E-2</c:v>
                </c:pt>
                <c:pt idx="8">
                  <c:v>0.61699999999999999</c:v>
                </c:pt>
                <c:pt idx="9">
                  <c:v>0.85419999999999996</c:v>
                </c:pt>
                <c:pt idx="10">
                  <c:v>1.3348</c:v>
                </c:pt>
                <c:pt idx="11">
                  <c:v>0.94610000000000005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8-4EEA-853A-0AD366BA1FF6}"/>
            </c:ext>
          </c:extLst>
        </c:ser>
        <c:ser>
          <c:idx val="1"/>
          <c:order val="1"/>
          <c:tx>
            <c:strRef>
              <c:f>俄罗斯!$K$1</c:f>
              <c:strCache>
                <c:ptCount val="1"/>
                <c:pt idx="0">
                  <c:v>2017年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俄罗斯!$I$2:$I$13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俄罗斯!$K$2:$K$13</c:f>
              <c:numCache>
                <c:formatCode>0.00_);[Red]\(0.00\)</c:formatCode>
                <c:ptCount val="12"/>
                <c:pt idx="0">
                  <c:v>1.00075</c:v>
                </c:pt>
                <c:pt idx="1">
                  <c:v>0.92175750000000012</c:v>
                </c:pt>
                <c:pt idx="2">
                  <c:v>1.2787474999999999</c:v>
                </c:pt>
                <c:pt idx="3">
                  <c:v>0.81979999999999997</c:v>
                </c:pt>
                <c:pt idx="4">
                  <c:v>0.747</c:v>
                </c:pt>
                <c:pt idx="5">
                  <c:v>0.34549999999999997</c:v>
                </c:pt>
                <c:pt idx="6">
                  <c:v>0.68300000000000005</c:v>
                </c:pt>
                <c:pt idx="7">
                  <c:v>0.72650000000000003</c:v>
                </c:pt>
                <c:pt idx="8">
                  <c:v>0.4405</c:v>
                </c:pt>
                <c:pt idx="9">
                  <c:v>0.61099999999999999</c:v>
                </c:pt>
                <c:pt idx="10">
                  <c:v>0.68400000000000005</c:v>
                </c:pt>
                <c:pt idx="11">
                  <c:v>0.47049999999999997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C8-4EEA-853A-0AD366BA1FF6}"/>
            </c:ext>
          </c:extLst>
        </c:ser>
        <c:ser>
          <c:idx val="2"/>
          <c:order val="2"/>
          <c:tx>
            <c:strRef>
              <c:f>俄罗斯!$L$1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俄罗斯!$I$2:$I$13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俄罗斯!$L$2:$L$13</c:f>
              <c:numCache>
                <c:formatCode>0.00_);[Red]\(0.00\)</c:formatCode>
                <c:ptCount val="12"/>
                <c:pt idx="0">
                  <c:v>0.94099999999999995</c:v>
                </c:pt>
                <c:pt idx="1">
                  <c:v>0.69879999999999998</c:v>
                </c:pt>
                <c:pt idx="2">
                  <c:v>0.71010269999999998</c:v>
                </c:pt>
                <c:pt idx="3">
                  <c:v>0.51</c:v>
                </c:pt>
                <c:pt idx="4">
                  <c:v>0.59060000000000001</c:v>
                </c:pt>
                <c:pt idx="5">
                  <c:v>0</c:v>
                </c:pt>
                <c:pt idx="6">
                  <c:v>0.31841639999999999</c:v>
                </c:pt>
                <c:pt idx="7">
                  <c:v>0.38371699999999997</c:v>
                </c:pt>
                <c:pt idx="8">
                  <c:v>0.25125700000000001</c:v>
                </c:pt>
                <c:pt idx="9">
                  <c:v>0.45321850000000002</c:v>
                </c:pt>
                <c:pt idx="10">
                  <c:v>0.47561819999999999</c:v>
                </c:pt>
                <c:pt idx="11">
                  <c:v>0.45724999999999999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C8-4EEA-853A-0AD366BA1FF6}"/>
            </c:ext>
          </c:extLst>
        </c:ser>
        <c:ser>
          <c:idx val="3"/>
          <c:order val="3"/>
          <c:tx>
            <c:strRef>
              <c:f>俄罗斯!$M$1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俄罗斯!$I$2:$I$13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俄罗斯!$M$2:$M$13</c:f>
              <c:numCache>
                <c:formatCode>0.00_);[Red]\(0.00\)</c:formatCode>
                <c:ptCount val="12"/>
                <c:pt idx="0">
                  <c:v>0.68083000000000005</c:v>
                </c:pt>
                <c:pt idx="1">
                  <c:v>0.50640499999999999</c:v>
                </c:pt>
                <c:pt idx="2">
                  <c:v>0.57035780000000003</c:v>
                </c:pt>
                <c:pt idx="3">
                  <c:v>0.62466999999999995</c:v>
                </c:pt>
                <c:pt idx="4">
                  <c:v>0.73298549999999996</c:v>
                </c:pt>
                <c:pt idx="5">
                  <c:v>0.69070799999999999</c:v>
                </c:pt>
                <c:pt idx="6">
                  <c:v>0.854495</c:v>
                </c:pt>
                <c:pt idx="7">
                  <c:v>0.64011249999999997</c:v>
                </c:pt>
                <c:pt idx="8">
                  <c:v>0.337335</c:v>
                </c:pt>
                <c:pt idx="9">
                  <c:v>0.34444999999999998</c:v>
                </c:pt>
                <c:pt idx="10">
                  <c:v>0.57709999999999995</c:v>
                </c:pt>
                <c:pt idx="11">
                  <c:v>0.64371900000000004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C8-4EEA-853A-0AD366BA1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328704"/>
        <c:axId val="564322544"/>
      </c:barChart>
      <c:catAx>
        <c:axId val="56432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322544"/>
        <c:crosses val="autoZero"/>
        <c:auto val="1"/>
        <c:lblAlgn val="ctr"/>
        <c:lblOffset val="100"/>
        <c:noMultiLvlLbl val="0"/>
      </c:catAx>
      <c:valAx>
        <c:axId val="56432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32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墨西哥</a:t>
            </a:r>
            <a:r>
              <a:rPr lang="en-US" altLang="zh-CN"/>
              <a:t>LD</a:t>
            </a:r>
            <a:r>
              <a:rPr lang="zh-CN" altLang="en-US"/>
              <a:t>进口量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俄罗斯!$J$17</c:f>
              <c:strCache>
                <c:ptCount val="1"/>
                <c:pt idx="0">
                  <c:v>2016年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俄罗斯!$I$18:$I$29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俄罗斯!$J$18:$J$29</c:f>
              <c:numCache>
                <c:formatCode>0.00_);[Red]\(0.00\)</c:formatCode>
                <c:ptCount val="12"/>
                <c:pt idx="0">
                  <c:v>6.8999999999999999E-3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2.0000000000000002E-5</c:v>
                </c:pt>
                <c:pt idx="6">
                  <c:v>0</c:v>
                </c:pt>
                <c:pt idx="7">
                  <c:v>2.8874999999999999E-3</c:v>
                </c:pt>
                <c:pt idx="8">
                  <c:v>5.4449999999999998E-2</c:v>
                </c:pt>
                <c:pt idx="9">
                  <c:v>5.4449999999999998E-2</c:v>
                </c:pt>
                <c:pt idx="10">
                  <c:v>0.21779999999999999</c:v>
                </c:pt>
                <c:pt idx="11">
                  <c:v>0.53322499999999995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6-4660-95F8-F205AB346E78}"/>
            </c:ext>
          </c:extLst>
        </c:ser>
        <c:ser>
          <c:idx val="1"/>
          <c:order val="1"/>
          <c:tx>
            <c:strRef>
              <c:f>俄罗斯!$K$17</c:f>
              <c:strCache>
                <c:ptCount val="1"/>
                <c:pt idx="0">
                  <c:v>2017年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俄罗斯!$I$18:$I$29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俄罗斯!$K$18:$K$29</c:f>
              <c:numCache>
                <c:formatCode>0.00_);[Red]\(0.00\)</c:formatCode>
                <c:ptCount val="12"/>
                <c:pt idx="0">
                  <c:v>0.42007</c:v>
                </c:pt>
                <c:pt idx="1">
                  <c:v>0.21722750000000002</c:v>
                </c:pt>
                <c:pt idx="2">
                  <c:v>0.89312750000000019</c:v>
                </c:pt>
                <c:pt idx="3">
                  <c:v>0.61175750000000007</c:v>
                </c:pt>
                <c:pt idx="4">
                  <c:v>0.83732990000000007</c:v>
                </c:pt>
                <c:pt idx="5">
                  <c:v>0.42322500000000002</c:v>
                </c:pt>
                <c:pt idx="6">
                  <c:v>0.45045000000000002</c:v>
                </c:pt>
                <c:pt idx="7">
                  <c:v>0.30118249999999996</c:v>
                </c:pt>
                <c:pt idx="8">
                  <c:v>8.134000000000001E-2</c:v>
                </c:pt>
                <c:pt idx="9">
                  <c:v>0.16470499999999999</c:v>
                </c:pt>
                <c:pt idx="10">
                  <c:v>0.29204999999999998</c:v>
                </c:pt>
                <c:pt idx="11">
                  <c:v>9.9412500000000001E-2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6-4660-95F8-F205AB346E78}"/>
            </c:ext>
          </c:extLst>
        </c:ser>
        <c:ser>
          <c:idx val="2"/>
          <c:order val="2"/>
          <c:tx>
            <c:strRef>
              <c:f>俄罗斯!$L$17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俄罗斯!$I$18:$I$29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俄罗斯!$L$18:$L$29</c:f>
              <c:numCache>
                <c:formatCode>0.00_);[Red]\(0.00\)</c:formatCode>
                <c:ptCount val="12"/>
                <c:pt idx="0">
                  <c:v>0.13435820000000001</c:v>
                </c:pt>
                <c:pt idx="1">
                  <c:v>8.1674999999999998E-2</c:v>
                </c:pt>
                <c:pt idx="2">
                  <c:v>0.118025</c:v>
                </c:pt>
                <c:pt idx="3">
                  <c:v>8.1324999999999995E-2</c:v>
                </c:pt>
                <c:pt idx="4" formatCode="0.00">
                  <c:v>0.11833824</c:v>
                </c:pt>
                <c:pt idx="5">
                  <c:v>2.6076700000000001E-2</c:v>
                </c:pt>
                <c:pt idx="6">
                  <c:v>9.5650000000000007E-6</c:v>
                </c:pt>
                <c:pt idx="7">
                  <c:v>5.0750000000000003E-2</c:v>
                </c:pt>
                <c:pt idx="8">
                  <c:v>8.3695000000000006E-2</c:v>
                </c:pt>
                <c:pt idx="10">
                  <c:v>7.6129600000000006E-2</c:v>
                </c:pt>
                <c:pt idx="11">
                  <c:v>6.2560000000000004E-2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6-4660-95F8-F205AB346E78}"/>
            </c:ext>
          </c:extLst>
        </c:ser>
        <c:ser>
          <c:idx val="3"/>
          <c:order val="3"/>
          <c:tx>
            <c:strRef>
              <c:f>俄罗斯!$M$17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俄罗斯!$I$18:$I$29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俄罗斯!$M$18:$M$29</c:f>
              <c:numCache>
                <c:formatCode>0.00_);[Red]\(0.00\)</c:formatCode>
                <c:ptCount val="12"/>
                <c:pt idx="0">
                  <c:v>8.2920999999999995E-2</c:v>
                </c:pt>
                <c:pt idx="1">
                  <c:v>6.7379999999999995E-2</c:v>
                </c:pt>
                <c:pt idx="2">
                  <c:v>7.6725000000000002E-2</c:v>
                </c:pt>
                <c:pt idx="3">
                  <c:v>6.9838999999999998E-2</c:v>
                </c:pt>
                <c:pt idx="4">
                  <c:v>0.11581900000000001</c:v>
                </c:pt>
                <c:pt idx="5">
                  <c:v>8.6420999999999998E-2</c:v>
                </c:pt>
                <c:pt idx="6">
                  <c:v>0.10618499999999999</c:v>
                </c:pt>
                <c:pt idx="7">
                  <c:v>0.22913499999999998</c:v>
                </c:pt>
                <c:pt idx="8">
                  <c:v>0.38534700000000005</c:v>
                </c:pt>
                <c:pt idx="9">
                  <c:v>6.4297000000000007E-2</c:v>
                </c:pt>
                <c:pt idx="10">
                  <c:v>0.18672900000000001</c:v>
                </c:pt>
                <c:pt idx="11">
                  <c:v>5.3820000000000007E-2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6-4660-95F8-F205AB346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321984"/>
        <c:axId val="564321424"/>
      </c:barChart>
      <c:catAx>
        <c:axId val="56432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321424"/>
        <c:crosses val="autoZero"/>
        <c:auto val="1"/>
        <c:lblAlgn val="ctr"/>
        <c:lblOffset val="100"/>
        <c:noMultiLvlLbl val="0"/>
      </c:catAx>
      <c:valAx>
        <c:axId val="56432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32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俄罗斯</a:t>
            </a:r>
            <a:r>
              <a:rPr lang="en-US" altLang="zh-CN"/>
              <a:t>HD</a:t>
            </a:r>
            <a:r>
              <a:rPr lang="zh-CN" altLang="en-US"/>
              <a:t>进口量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俄罗斯!$R$1</c:f>
              <c:strCache>
                <c:ptCount val="1"/>
                <c:pt idx="0">
                  <c:v>2016年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俄罗斯!$Q$2:$Q$13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俄罗斯!$R$2:$R$13</c:f>
              <c:numCache>
                <c:formatCode>0.00_);[Red]\(0.00\)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3D94-46C9-9837-DE6D7F70B0E7}"/>
            </c:ext>
          </c:extLst>
        </c:ser>
        <c:ser>
          <c:idx val="1"/>
          <c:order val="1"/>
          <c:tx>
            <c:strRef>
              <c:f>俄罗斯!$S$1</c:f>
              <c:strCache>
                <c:ptCount val="1"/>
                <c:pt idx="0">
                  <c:v>2017年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俄罗斯!$Q$2:$Q$13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俄罗斯!$S$2:$S$13</c:f>
              <c:numCache>
                <c:formatCode>0.00_);[Red]\(0.00\)</c:formatCode>
                <c:ptCount val="12"/>
                <c:pt idx="0">
                  <c:v>0.78832500000000005</c:v>
                </c:pt>
                <c:pt idx="1">
                  <c:v>0.60640749999999999</c:v>
                </c:pt>
                <c:pt idx="2">
                  <c:v>0.51790000000000003</c:v>
                </c:pt>
                <c:pt idx="3">
                  <c:v>0.81216999999999995</c:v>
                </c:pt>
                <c:pt idx="4">
                  <c:v>0.67299500000000001</c:v>
                </c:pt>
                <c:pt idx="5">
                  <c:v>0.198325</c:v>
                </c:pt>
                <c:pt idx="6">
                  <c:v>0.1206</c:v>
                </c:pt>
                <c:pt idx="7">
                  <c:v>0.37556499999999998</c:v>
                </c:pt>
                <c:pt idx="8">
                  <c:v>7.4249999999999997E-2</c:v>
                </c:pt>
                <c:pt idx="9">
                  <c:v>0.10642799999999999</c:v>
                </c:pt>
                <c:pt idx="10">
                  <c:v>3.0300000000000001E-2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94-46C9-9837-DE6D7F70B0E7}"/>
            </c:ext>
          </c:extLst>
        </c:ser>
        <c:ser>
          <c:idx val="2"/>
          <c:order val="2"/>
          <c:tx>
            <c:strRef>
              <c:f>俄罗斯!$T$1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俄罗斯!$Q$2:$Q$13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俄罗斯!$T$2:$T$13</c:f>
              <c:numCache>
                <c:formatCode>0.00_);[Red]\(0.00\)</c:formatCode>
                <c:ptCount val="12"/>
                <c:pt idx="0">
                  <c:v>4.9512E-2</c:v>
                </c:pt>
                <c:pt idx="1">
                  <c:v>1.7325E-2</c:v>
                </c:pt>
                <c:pt idx="2">
                  <c:v>0.59872999999999998</c:v>
                </c:pt>
                <c:pt idx="3" formatCode="0.00">
                  <c:v>0.21637263899999998</c:v>
                </c:pt>
                <c:pt idx="4" formatCode="0.00">
                  <c:v>0.30124499999999999</c:v>
                </c:pt>
                <c:pt idx="5">
                  <c:v>0</c:v>
                </c:pt>
                <c:pt idx="6">
                  <c:v>0.34897499999999998</c:v>
                </c:pt>
                <c:pt idx="7">
                  <c:v>0.21409500000000001</c:v>
                </c:pt>
                <c:pt idx="8">
                  <c:v>0.25900489999999998</c:v>
                </c:pt>
                <c:pt idx="9">
                  <c:v>0.16888500000000001</c:v>
                </c:pt>
                <c:pt idx="10">
                  <c:v>1.8499999999999999E-2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94-46C9-9837-DE6D7F70B0E7}"/>
            </c:ext>
          </c:extLst>
        </c:ser>
        <c:ser>
          <c:idx val="3"/>
          <c:order val="3"/>
          <c:tx>
            <c:strRef>
              <c:f>俄罗斯!$U$1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俄罗斯!$Q$2:$Q$13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俄罗斯!$U$2:$U$13</c:f>
              <c:numCache>
                <c:formatCode>0.00_);[Red]\(0.00\)</c:formatCode>
                <c:ptCount val="12"/>
                <c:pt idx="0">
                  <c:v>0.104424</c:v>
                </c:pt>
                <c:pt idx="1">
                  <c:v>0</c:v>
                </c:pt>
                <c:pt idx="2" formatCode="0.00">
                  <c:v>0.42437000000000002</c:v>
                </c:pt>
                <c:pt idx="3">
                  <c:v>0.43905949999999999</c:v>
                </c:pt>
                <c:pt idx="4">
                  <c:v>0</c:v>
                </c:pt>
                <c:pt idx="5">
                  <c:v>0.403615</c:v>
                </c:pt>
                <c:pt idx="6">
                  <c:v>0.62390000000000001</c:v>
                </c:pt>
                <c:pt idx="7">
                  <c:v>0.63745750000000001</c:v>
                </c:pt>
                <c:pt idx="8">
                  <c:v>0.54671500000000006</c:v>
                </c:pt>
                <c:pt idx="9">
                  <c:v>0.10179000000000001</c:v>
                </c:pt>
                <c:pt idx="10">
                  <c:v>0.14199500000000001</c:v>
                </c:pt>
                <c:pt idx="11">
                  <c:v>0.67326169700000005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94-46C9-9837-DE6D7F70B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314704"/>
        <c:axId val="564315824"/>
      </c:barChart>
      <c:catAx>
        <c:axId val="56431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315824"/>
        <c:crosses val="autoZero"/>
        <c:auto val="1"/>
        <c:lblAlgn val="ctr"/>
        <c:lblOffset val="100"/>
        <c:noMultiLvlLbl val="0"/>
      </c:catAx>
      <c:valAx>
        <c:axId val="5643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31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墨西哥</a:t>
            </a:r>
            <a:r>
              <a:rPr lang="en-US" altLang="zh-CN"/>
              <a:t>HD</a:t>
            </a:r>
            <a:r>
              <a:rPr lang="zh-CN" altLang="en-US"/>
              <a:t>进口量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俄罗斯!$R$17</c:f>
              <c:strCache>
                <c:ptCount val="1"/>
                <c:pt idx="0">
                  <c:v>2016年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俄罗斯!$Q$18:$Q$29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俄罗斯!$R$18:$R$29</c:f>
              <c:numCache>
                <c:formatCode>0.00_);[Red]\(0.00\)</c:formatCode>
                <c:ptCount val="12"/>
                <c:pt idx="0">
                  <c:v>1.4579999999999999E-4</c:v>
                </c:pt>
                <c:pt idx="1">
                  <c:v>1.8E-5</c:v>
                </c:pt>
                <c:pt idx="2">
                  <c:v>0</c:v>
                </c:pt>
                <c:pt idx="3">
                  <c:v>0</c:v>
                </c:pt>
                <c:pt idx="4">
                  <c:v>2.5149999999999999E-3</c:v>
                </c:pt>
                <c:pt idx="5">
                  <c:v>2.2999999999999998E-4</c:v>
                </c:pt>
                <c:pt idx="6">
                  <c:v>0.33660000000000001</c:v>
                </c:pt>
                <c:pt idx="7">
                  <c:v>0.66119089999999991</c:v>
                </c:pt>
                <c:pt idx="8">
                  <c:v>0.80443999999999993</c:v>
                </c:pt>
                <c:pt idx="9">
                  <c:v>0.68310000000000004</c:v>
                </c:pt>
                <c:pt idx="10">
                  <c:v>1.435135</c:v>
                </c:pt>
                <c:pt idx="11">
                  <c:v>1.7614799999999999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9-4A7D-8833-0438E525176D}"/>
            </c:ext>
          </c:extLst>
        </c:ser>
        <c:ser>
          <c:idx val="1"/>
          <c:order val="1"/>
          <c:tx>
            <c:strRef>
              <c:f>俄罗斯!$S$17</c:f>
              <c:strCache>
                <c:ptCount val="1"/>
                <c:pt idx="0">
                  <c:v>2017年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俄罗斯!$Q$18:$Q$29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俄罗斯!$S$18:$S$29</c:f>
              <c:numCache>
                <c:formatCode>0.00_);[Red]\(0.00\)</c:formatCode>
                <c:ptCount val="12"/>
                <c:pt idx="0">
                  <c:v>2.1886349999999997</c:v>
                </c:pt>
                <c:pt idx="1">
                  <c:v>1.6202049999999999</c:v>
                </c:pt>
                <c:pt idx="2">
                  <c:v>2.3956550000000001</c:v>
                </c:pt>
                <c:pt idx="3">
                  <c:v>1.1374</c:v>
                </c:pt>
                <c:pt idx="4">
                  <c:v>2.1319887</c:v>
                </c:pt>
                <c:pt idx="5">
                  <c:v>1.3879985000000001</c:v>
                </c:pt>
                <c:pt idx="6">
                  <c:v>1.8111949999999997</c:v>
                </c:pt>
                <c:pt idx="7">
                  <c:v>0.96523250000000005</c:v>
                </c:pt>
                <c:pt idx="8">
                  <c:v>0.24210749999999998</c:v>
                </c:pt>
                <c:pt idx="9">
                  <c:v>0.38261059999999997</c:v>
                </c:pt>
                <c:pt idx="10">
                  <c:v>0.71070999999999995</c:v>
                </c:pt>
                <c:pt idx="11">
                  <c:v>0.1032875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9-4A7D-8833-0438E525176D}"/>
            </c:ext>
          </c:extLst>
        </c:ser>
        <c:ser>
          <c:idx val="2"/>
          <c:order val="2"/>
          <c:tx>
            <c:strRef>
              <c:f>俄罗斯!$T$17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俄罗斯!$Q$18:$Q$29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俄罗斯!$T$18:$T$29</c:f>
              <c:numCache>
                <c:formatCode>0.00_);[Red]\(0.00\)</c:formatCode>
                <c:ptCount val="12"/>
                <c:pt idx="0">
                  <c:v>0.31827499999999997</c:v>
                </c:pt>
                <c:pt idx="1">
                  <c:v>0.29700500000000002</c:v>
                </c:pt>
                <c:pt idx="2">
                  <c:v>1.1691415000000001</c:v>
                </c:pt>
                <c:pt idx="3" formatCode="0.00">
                  <c:v>0.25661499999999998</c:v>
                </c:pt>
                <c:pt idx="4" formatCode="0.00">
                  <c:v>0.43001549999999999</c:v>
                </c:pt>
                <c:pt idx="5">
                  <c:v>0.366562</c:v>
                </c:pt>
                <c:pt idx="6">
                  <c:v>0.30004691699999997</c:v>
                </c:pt>
                <c:pt idx="7">
                  <c:v>0.28599079999999999</c:v>
                </c:pt>
                <c:pt idx="8">
                  <c:v>0.66674999999999995</c:v>
                </c:pt>
                <c:pt idx="9">
                  <c:v>0.17139550000000001</c:v>
                </c:pt>
                <c:pt idx="10">
                  <c:v>0.3624985</c:v>
                </c:pt>
                <c:pt idx="11">
                  <c:v>0.5785825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49-4A7D-8833-0438E525176D}"/>
            </c:ext>
          </c:extLst>
        </c:ser>
        <c:ser>
          <c:idx val="3"/>
          <c:order val="3"/>
          <c:tx>
            <c:strRef>
              <c:f>俄罗斯!$U$17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俄罗斯!$Q$18:$Q$29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俄罗斯!$U$18:$U$29</c:f>
              <c:numCache>
                <c:formatCode>0.00_);[Red]\(0.00\)</c:formatCode>
                <c:ptCount val="12"/>
                <c:pt idx="0">
                  <c:v>0.71759569999999995</c:v>
                </c:pt>
                <c:pt idx="1">
                  <c:v>0.85107189999999999</c:v>
                </c:pt>
                <c:pt idx="2">
                  <c:v>0.68465699999999996</c:v>
                </c:pt>
                <c:pt idx="3">
                  <c:v>1.0154436</c:v>
                </c:pt>
                <c:pt idx="4">
                  <c:v>0</c:v>
                </c:pt>
                <c:pt idx="5">
                  <c:v>1.7066024000000002</c:v>
                </c:pt>
                <c:pt idx="6">
                  <c:v>1.2328509999999999</c:v>
                </c:pt>
                <c:pt idx="7">
                  <c:v>0.86228919999999998</c:v>
                </c:pt>
                <c:pt idx="8">
                  <c:v>0.24780319999999997</c:v>
                </c:pt>
                <c:pt idx="9">
                  <c:v>0.24072400000000002</c:v>
                </c:pt>
                <c:pt idx="10">
                  <c:v>0.94543889999999997</c:v>
                </c:pt>
                <c:pt idx="11">
                  <c:v>0.38511489999999998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49-4A7D-8833-0438E5251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671840"/>
        <c:axId val="646674640"/>
      </c:barChart>
      <c:catAx>
        <c:axId val="64667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674640"/>
        <c:crosses val="autoZero"/>
        <c:auto val="1"/>
        <c:lblAlgn val="ctr"/>
        <c:lblOffset val="100"/>
        <c:noMultiLvlLbl val="0"/>
      </c:catAx>
      <c:valAx>
        <c:axId val="6466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67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伊朗</a:t>
            </a:r>
            <a:r>
              <a:rPr lang="en-US" altLang="zh-CN"/>
              <a:t>LL</a:t>
            </a:r>
            <a:r>
              <a:rPr lang="zh-CN" altLang="en-US"/>
              <a:t>进口量</a:t>
            </a:r>
          </a:p>
        </c:rich>
      </c:tx>
      <c:layout>
        <c:manualLayout>
          <c:xMode val="edge"/>
          <c:yMode val="edge"/>
          <c:x val="0.389208223972003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伊朗!$B$1</c:f>
              <c:strCache>
                <c:ptCount val="1"/>
                <c:pt idx="0">
                  <c:v>2016年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伊朗!$A$2:$A$13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伊朗!$B$2:$B$13</c:f>
              <c:numCache>
                <c:formatCode>0.00_);[Red]\(0.00\)</c:formatCode>
                <c:ptCount val="12"/>
                <c:pt idx="0">
                  <c:v>0.249975</c:v>
                </c:pt>
                <c:pt idx="1">
                  <c:v>1.5906</c:v>
                </c:pt>
                <c:pt idx="2">
                  <c:v>1.982775</c:v>
                </c:pt>
                <c:pt idx="3">
                  <c:v>1.0965750000000001</c:v>
                </c:pt>
                <c:pt idx="4">
                  <c:v>2.20905</c:v>
                </c:pt>
                <c:pt idx="5">
                  <c:v>1.149</c:v>
                </c:pt>
                <c:pt idx="6">
                  <c:v>2.3342499999999999</c:v>
                </c:pt>
                <c:pt idx="7">
                  <c:v>0.83640000000000003</c:v>
                </c:pt>
                <c:pt idx="8">
                  <c:v>0.36809999999999998</c:v>
                </c:pt>
                <c:pt idx="9">
                  <c:v>0.59947499999999998</c:v>
                </c:pt>
                <c:pt idx="10">
                  <c:v>0.83377500000000004</c:v>
                </c:pt>
                <c:pt idx="11">
                  <c:v>0.83512500000000001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7-482D-941F-BFA248B059AA}"/>
            </c:ext>
          </c:extLst>
        </c:ser>
        <c:ser>
          <c:idx val="1"/>
          <c:order val="1"/>
          <c:tx>
            <c:strRef>
              <c:f>伊朗!$C$1</c:f>
              <c:strCache>
                <c:ptCount val="1"/>
                <c:pt idx="0">
                  <c:v>2017年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伊朗!$A$2:$A$13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伊朗!#REF!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7-482D-941F-BFA248B059AA}"/>
            </c:ext>
          </c:extLst>
        </c:ser>
        <c:ser>
          <c:idx val="2"/>
          <c:order val="2"/>
          <c:tx>
            <c:strRef>
              <c:f>伊朗!$D$1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伊朗!$A$2:$A$13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伊朗!$D$2:$D$13</c:f>
              <c:numCache>
                <c:formatCode>0.00_);[Red]\(0.00\)</c:formatCode>
                <c:ptCount val="12"/>
                <c:pt idx="0">
                  <c:v>2.3861750000000002</c:v>
                </c:pt>
                <c:pt idx="1">
                  <c:v>1.9459500000000001</c:v>
                </c:pt>
                <c:pt idx="2">
                  <c:v>2.5653000000000001</c:v>
                </c:pt>
                <c:pt idx="3">
                  <c:v>2.2172999999999998</c:v>
                </c:pt>
                <c:pt idx="4">
                  <c:v>2.64255</c:v>
                </c:pt>
                <c:pt idx="5">
                  <c:v>1.917505</c:v>
                </c:pt>
                <c:pt idx="6">
                  <c:v>1.3573500000000001</c:v>
                </c:pt>
                <c:pt idx="7">
                  <c:v>1.0712999999999999</c:v>
                </c:pt>
                <c:pt idx="8">
                  <c:v>1.1475</c:v>
                </c:pt>
                <c:pt idx="9">
                  <c:v>1.4726999999999999</c:v>
                </c:pt>
                <c:pt idx="10">
                  <c:v>1.5403</c:v>
                </c:pt>
                <c:pt idx="11">
                  <c:v>1.4149499999999999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27-482D-941F-BFA248B059AA}"/>
            </c:ext>
          </c:extLst>
        </c:ser>
        <c:ser>
          <c:idx val="3"/>
          <c:order val="3"/>
          <c:tx>
            <c:strRef>
              <c:f>伊朗!$D$13</c:f>
              <c:strCache>
                <c:ptCount val="1"/>
                <c:pt idx="0">
                  <c:v>1.41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027-482D-941F-BFA248B059AA}"/>
              </c:ext>
            </c:extLst>
          </c:dPt>
          <c:cat>
            <c:strRef>
              <c:f>伊朗!$A$2:$A$13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伊朗!$E$2:$E$13</c:f>
              <c:numCache>
                <c:formatCode>0.00_);[Red]\(0.00\)</c:formatCode>
                <c:ptCount val="12"/>
                <c:pt idx="0">
                  <c:v>1.06575</c:v>
                </c:pt>
                <c:pt idx="1">
                  <c:v>1.8465</c:v>
                </c:pt>
                <c:pt idx="2">
                  <c:v>3.5790000000000002</c:v>
                </c:pt>
                <c:pt idx="3">
                  <c:v>3.92685</c:v>
                </c:pt>
                <c:pt idx="4">
                  <c:v>3.1385999999999998</c:v>
                </c:pt>
                <c:pt idx="5">
                  <c:v>2.0717249999999998</c:v>
                </c:pt>
                <c:pt idx="6">
                  <c:v>1.6305000000000001</c:v>
                </c:pt>
                <c:pt idx="7">
                  <c:v>2.4204750000000002</c:v>
                </c:pt>
                <c:pt idx="8">
                  <c:v>2.3032499999999998</c:v>
                </c:pt>
                <c:pt idx="9">
                  <c:v>1.1917500000000001</c:v>
                </c:pt>
                <c:pt idx="10">
                  <c:v>3.4361999999999999</c:v>
                </c:pt>
                <c:pt idx="11">
                  <c:v>3.6779999999999999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27-482D-941F-BFA248B059AA}"/>
            </c:ext>
          </c:extLst>
        </c:ser>
        <c:ser>
          <c:idx val="4"/>
          <c:order val="4"/>
          <c:tx>
            <c:strRef>
              <c:f>伊朗!$E$13</c:f>
              <c:strCache>
                <c:ptCount val="1"/>
                <c:pt idx="0">
                  <c:v>3.68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伊朗!$A$2:$A$13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伊朗!$F$2:$F$13</c:f>
              <c:numCache>
                <c:formatCode>0.00_);[Red]\(0.00\)</c:formatCode>
                <c:ptCount val="12"/>
                <c:pt idx="0">
                  <c:v>0</c:v>
                </c:pt>
                <c:pt idx="1">
                  <c:v>3.9376260000000003</c:v>
                </c:pt>
                <c:pt idx="2">
                  <c:v>2.3769</c:v>
                </c:pt>
                <c:pt idx="3">
                  <c:v>2.1037499999999998</c:v>
                </c:pt>
                <c:pt idx="4">
                  <c:v>2.0492249999999999</c:v>
                </c:pt>
                <c:pt idx="5">
                  <c:v>1.711875</c:v>
                </c:pt>
                <c:pt idx="6">
                  <c:v>0.97845000000000004</c:v>
                </c:pt>
                <c:pt idx="7">
                  <c:v>0.84205499999999989</c:v>
                </c:pt>
                <c:pt idx="8">
                  <c:v>1.3545750000000001</c:v>
                </c:pt>
                <c:pt idx="9">
                  <c:v>3.6867230000000002</c:v>
                </c:pt>
                <c:pt idx="10">
                  <c:v>4.0128779999999997</c:v>
                </c:pt>
                <c:pt idx="11">
                  <c:v>3.9922219999999999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27-482D-941F-BFA248B05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670720"/>
        <c:axId val="646669040"/>
      </c:barChart>
      <c:catAx>
        <c:axId val="64667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669040"/>
        <c:crosses val="autoZero"/>
        <c:auto val="1"/>
        <c:lblAlgn val="ctr"/>
        <c:lblOffset val="100"/>
        <c:noMultiLvlLbl val="0"/>
      </c:catAx>
      <c:valAx>
        <c:axId val="6466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67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伊朗</a:t>
            </a:r>
            <a:r>
              <a:rPr lang="en-US" altLang="zh-CN"/>
              <a:t>LD</a:t>
            </a:r>
            <a:r>
              <a:rPr lang="zh-CN" altLang="en-US"/>
              <a:t>进口量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伊朗!$K$1</c:f>
              <c:strCache>
                <c:ptCount val="1"/>
                <c:pt idx="0">
                  <c:v>2016年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伊朗!$J$2:$J$13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伊朗!$K$2:$K$13</c:f>
              <c:numCache>
                <c:formatCode>0.00_);[Red]\(0.00\)</c:formatCode>
                <c:ptCount val="12"/>
                <c:pt idx="0">
                  <c:v>4.2030744999999996</c:v>
                </c:pt>
                <c:pt idx="1">
                  <c:v>4.0222111000000007</c:v>
                </c:pt>
                <c:pt idx="2">
                  <c:v>8.2664875000000002</c:v>
                </c:pt>
                <c:pt idx="3">
                  <c:v>3.9034699999999996</c:v>
                </c:pt>
                <c:pt idx="4">
                  <c:v>4.1654249999999999</c:v>
                </c:pt>
                <c:pt idx="5">
                  <c:v>4.175325</c:v>
                </c:pt>
                <c:pt idx="6">
                  <c:v>3.8856139999999999</c:v>
                </c:pt>
                <c:pt idx="7">
                  <c:v>2.6632750000000001</c:v>
                </c:pt>
                <c:pt idx="8">
                  <c:v>2.8193250000000001</c:v>
                </c:pt>
                <c:pt idx="9">
                  <c:v>2.7794249999999998</c:v>
                </c:pt>
                <c:pt idx="10">
                  <c:v>2.7990249999999999</c:v>
                </c:pt>
                <c:pt idx="11">
                  <c:v>4.7374499999999999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E9-4949-9DA7-4C27CA305D54}"/>
            </c:ext>
          </c:extLst>
        </c:ser>
        <c:ser>
          <c:idx val="1"/>
          <c:order val="1"/>
          <c:tx>
            <c:strRef>
              <c:f>伊朗!$L$1</c:f>
              <c:strCache>
                <c:ptCount val="1"/>
                <c:pt idx="0">
                  <c:v>2017年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伊朗!$J$2:$J$13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伊朗!$L$2:$L$13</c:f>
              <c:numCache>
                <c:formatCode>0.00_);[Red]\(0.00\)</c:formatCode>
                <c:ptCount val="12"/>
                <c:pt idx="0">
                  <c:v>3.9946874999999999</c:v>
                </c:pt>
                <c:pt idx="1">
                  <c:v>4.3383724999999993</c:v>
                </c:pt>
                <c:pt idx="2">
                  <c:v>5.1307749999999999</c:v>
                </c:pt>
                <c:pt idx="3">
                  <c:v>5.8264699999999996</c:v>
                </c:pt>
                <c:pt idx="4">
                  <c:v>4.625775</c:v>
                </c:pt>
                <c:pt idx="5">
                  <c:v>3.0744750000000001</c:v>
                </c:pt>
                <c:pt idx="6">
                  <c:v>2.490075</c:v>
                </c:pt>
                <c:pt idx="7">
                  <c:v>8.4544201999999995</c:v>
                </c:pt>
                <c:pt idx="8">
                  <c:v>6.1548749999999997</c:v>
                </c:pt>
                <c:pt idx="9">
                  <c:v>5.7046531000000007</c:v>
                </c:pt>
                <c:pt idx="10">
                  <c:v>5.9075249999999997</c:v>
                </c:pt>
                <c:pt idx="11">
                  <c:v>4.7781199999999995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E9-4949-9DA7-4C27CA305D54}"/>
            </c:ext>
          </c:extLst>
        </c:ser>
        <c:ser>
          <c:idx val="2"/>
          <c:order val="2"/>
          <c:tx>
            <c:strRef>
              <c:f>伊朗!$M$1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伊朗!$J$2:$J$13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伊朗!$M$2:$M$13</c:f>
              <c:numCache>
                <c:formatCode>0.00_);[Red]\(0.00\)</c:formatCode>
                <c:ptCount val="12"/>
                <c:pt idx="0">
                  <c:v>5.1467127000000001</c:v>
                </c:pt>
                <c:pt idx="1">
                  <c:v>3.3014625</c:v>
                </c:pt>
                <c:pt idx="2">
                  <c:v>5.7296066000000003</c:v>
                </c:pt>
                <c:pt idx="3">
                  <c:v>6.6589976064999998</c:v>
                </c:pt>
                <c:pt idx="4">
                  <c:v>8.2530300000000008</c:v>
                </c:pt>
                <c:pt idx="5">
                  <c:v>4.2580439999999999</c:v>
                </c:pt>
                <c:pt idx="6">
                  <c:v>3.597</c:v>
                </c:pt>
                <c:pt idx="7">
                  <c:v>5.3080749999999997</c:v>
                </c:pt>
                <c:pt idx="8">
                  <c:v>4.3040082289000008</c:v>
                </c:pt>
                <c:pt idx="9">
                  <c:v>4.6833749999999998</c:v>
                </c:pt>
                <c:pt idx="10">
                  <c:v>3.3377024999999998</c:v>
                </c:pt>
                <c:pt idx="11">
                  <c:v>3.7475999999999998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E9-4949-9DA7-4C27CA305D54}"/>
            </c:ext>
          </c:extLst>
        </c:ser>
        <c:ser>
          <c:idx val="3"/>
          <c:order val="3"/>
          <c:tx>
            <c:strRef>
              <c:f>伊朗!$N$1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伊朗!$J$2:$J$13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伊朗!$N$2:$N$13</c:f>
              <c:numCache>
                <c:formatCode>0.00_);[Red]\(0.00\)</c:formatCode>
                <c:ptCount val="12"/>
                <c:pt idx="0">
                  <c:v>3.3351598</c:v>
                </c:pt>
                <c:pt idx="1">
                  <c:v>5.08</c:v>
                </c:pt>
                <c:pt idx="2">
                  <c:v>6.4558721999999999</c:v>
                </c:pt>
                <c:pt idx="3">
                  <c:v>9.3641299999999994</c:v>
                </c:pt>
                <c:pt idx="4">
                  <c:v>7.5473869000000002</c:v>
                </c:pt>
                <c:pt idx="5">
                  <c:v>6.3071250000000001</c:v>
                </c:pt>
                <c:pt idx="6">
                  <c:v>4.3269000000000002</c:v>
                </c:pt>
                <c:pt idx="7">
                  <c:v>7.5467205999999996</c:v>
                </c:pt>
                <c:pt idx="8">
                  <c:v>7.0484363999999999</c:v>
                </c:pt>
                <c:pt idx="9">
                  <c:v>4.8981750000000002</c:v>
                </c:pt>
                <c:pt idx="10">
                  <c:v>6.6526500000000004</c:v>
                </c:pt>
                <c:pt idx="11">
                  <c:v>6.3752500000000003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E9-4949-9DA7-4C27CA305D54}"/>
            </c:ext>
          </c:extLst>
        </c:ser>
        <c:ser>
          <c:idx val="4"/>
          <c:order val="4"/>
          <c:tx>
            <c:strRef>
              <c:f>伊朗!$O$1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伊朗!$J$2:$J$13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伊朗!$O$2:$O$13</c:f>
              <c:numCache>
                <c:formatCode>0.00_);[Red]\(0.00\)</c:formatCode>
                <c:ptCount val="12"/>
                <c:pt idx="0">
                  <c:v>0</c:v>
                </c:pt>
                <c:pt idx="1">
                  <c:v>10.038375</c:v>
                </c:pt>
                <c:pt idx="2">
                  <c:v>8.2061949999999992</c:v>
                </c:pt>
                <c:pt idx="3">
                  <c:v>7.3198249999999998</c:v>
                </c:pt>
                <c:pt idx="4">
                  <c:v>6.1807499999999997</c:v>
                </c:pt>
                <c:pt idx="5">
                  <c:v>4.6585210000000004</c:v>
                </c:pt>
                <c:pt idx="6">
                  <c:v>2.2734749999999999</c:v>
                </c:pt>
                <c:pt idx="7">
                  <c:v>3.2158500000000001</c:v>
                </c:pt>
                <c:pt idx="8">
                  <c:v>8.4905251999999987</c:v>
                </c:pt>
                <c:pt idx="9">
                  <c:v>8.3885500999999998</c:v>
                </c:pt>
                <c:pt idx="10">
                  <c:v>6.1167625000000001</c:v>
                </c:pt>
                <c:pt idx="11">
                  <c:v>5.5665874999999998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E9-4949-9DA7-4C27CA305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0"/>
        <c:overlap val="-38"/>
        <c:axId val="646665120"/>
        <c:axId val="646678000"/>
      </c:barChart>
      <c:catAx>
        <c:axId val="64666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678000"/>
        <c:crosses val="autoZero"/>
        <c:auto val="1"/>
        <c:lblAlgn val="ctr"/>
        <c:lblOffset val="100"/>
        <c:noMultiLvlLbl val="0"/>
      </c:catAx>
      <c:valAx>
        <c:axId val="64667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66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伊朗</a:t>
            </a:r>
            <a:r>
              <a:rPr lang="en-US" altLang="zh-CN"/>
              <a:t>HD</a:t>
            </a:r>
            <a:r>
              <a:rPr lang="zh-CN" altLang="en-US"/>
              <a:t>进口量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伊朗!$S$1</c:f>
              <c:strCache>
                <c:ptCount val="1"/>
                <c:pt idx="0">
                  <c:v>2016年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伊朗!$R$2:$R$13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伊朗!$S$2:$S$13</c:f>
              <c:numCache>
                <c:formatCode>0.00_);[Red]\(0.00\)</c:formatCode>
                <c:ptCount val="12"/>
                <c:pt idx="0">
                  <c:v>8.3541043000000013</c:v>
                </c:pt>
                <c:pt idx="1">
                  <c:v>9.0901250000000005</c:v>
                </c:pt>
                <c:pt idx="2">
                  <c:v>15.678699999999999</c:v>
                </c:pt>
                <c:pt idx="3">
                  <c:v>11.96175</c:v>
                </c:pt>
                <c:pt idx="4">
                  <c:v>12.1544875</c:v>
                </c:pt>
                <c:pt idx="5">
                  <c:v>11.3617905</c:v>
                </c:pt>
                <c:pt idx="6">
                  <c:v>9.0010999999999992</c:v>
                </c:pt>
                <c:pt idx="7">
                  <c:v>11.253494999999999</c:v>
                </c:pt>
                <c:pt idx="8">
                  <c:v>12.261610000000001</c:v>
                </c:pt>
                <c:pt idx="9">
                  <c:v>8.6295750000000009</c:v>
                </c:pt>
                <c:pt idx="10">
                  <c:v>6.9558740000000006</c:v>
                </c:pt>
                <c:pt idx="11">
                  <c:v>8.5570024999999994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86-4E59-A639-CF2067C45684}"/>
            </c:ext>
          </c:extLst>
        </c:ser>
        <c:ser>
          <c:idx val="1"/>
          <c:order val="1"/>
          <c:tx>
            <c:strRef>
              <c:f>伊朗!$T$1</c:f>
              <c:strCache>
                <c:ptCount val="1"/>
                <c:pt idx="0">
                  <c:v>2017年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伊朗!$R$2:$R$13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伊朗!$T$2:$T$13</c:f>
              <c:numCache>
                <c:formatCode>0.00_);[Red]\(0.00\)</c:formatCode>
                <c:ptCount val="12"/>
                <c:pt idx="0">
                  <c:v>9.8650375000000015</c:v>
                </c:pt>
                <c:pt idx="1">
                  <c:v>10.8292549</c:v>
                </c:pt>
                <c:pt idx="2">
                  <c:v>14.53825</c:v>
                </c:pt>
                <c:pt idx="3">
                  <c:v>10.356450000000001</c:v>
                </c:pt>
                <c:pt idx="4">
                  <c:v>7.2944250000000004</c:v>
                </c:pt>
                <c:pt idx="5">
                  <c:v>7.5016499999999997</c:v>
                </c:pt>
                <c:pt idx="6">
                  <c:v>8.2930498999999998</c:v>
                </c:pt>
                <c:pt idx="7">
                  <c:v>9.6728320000000014</c:v>
                </c:pt>
                <c:pt idx="8">
                  <c:v>10.996251000000001</c:v>
                </c:pt>
                <c:pt idx="9">
                  <c:v>9.7963000000000005</c:v>
                </c:pt>
                <c:pt idx="10">
                  <c:v>9.0638500000000004</c:v>
                </c:pt>
                <c:pt idx="11">
                  <c:v>11.51468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86-4E59-A639-CF2067C45684}"/>
            </c:ext>
          </c:extLst>
        </c:ser>
        <c:ser>
          <c:idx val="2"/>
          <c:order val="2"/>
          <c:tx>
            <c:strRef>
              <c:f>伊朗!$U$1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伊朗!$R$2:$R$13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伊朗!$U$2:$U$13</c:f>
              <c:numCache>
                <c:formatCode>0.00_);[Red]\(0.00\)</c:formatCode>
                <c:ptCount val="12"/>
                <c:pt idx="0">
                  <c:v>10.473475000000001</c:v>
                </c:pt>
                <c:pt idx="1">
                  <c:v>6.0592075000000003</c:v>
                </c:pt>
                <c:pt idx="2">
                  <c:v>9.0678755000000013</c:v>
                </c:pt>
                <c:pt idx="3">
                  <c:v>12.1241361257</c:v>
                </c:pt>
                <c:pt idx="4">
                  <c:v>13.621617499999999</c:v>
                </c:pt>
                <c:pt idx="5">
                  <c:v>8.9587316000000001</c:v>
                </c:pt>
                <c:pt idx="6">
                  <c:v>7.6066534569999993</c:v>
                </c:pt>
                <c:pt idx="7">
                  <c:v>8.5943749999999994</c:v>
                </c:pt>
                <c:pt idx="8">
                  <c:v>10.165649999999999</c:v>
                </c:pt>
                <c:pt idx="9">
                  <c:v>8.8993077790000008</c:v>
                </c:pt>
                <c:pt idx="10">
                  <c:v>6.4173850000000003</c:v>
                </c:pt>
                <c:pt idx="11">
                  <c:v>6.8750359999999997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86-4E59-A639-CF2067C45684}"/>
            </c:ext>
          </c:extLst>
        </c:ser>
        <c:ser>
          <c:idx val="3"/>
          <c:order val="3"/>
          <c:tx>
            <c:strRef>
              <c:f>伊朗!$V$1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伊朗!$R$2:$R$13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伊朗!$V$2:$V$13</c:f>
              <c:numCache>
                <c:formatCode>0.00_);[Red]\(0.00\)</c:formatCode>
                <c:ptCount val="12"/>
                <c:pt idx="0">
                  <c:v>5.8992130999999999</c:v>
                </c:pt>
                <c:pt idx="1">
                  <c:v>8.3973849999999999</c:v>
                </c:pt>
                <c:pt idx="2">
                  <c:v>12.572611999999999</c:v>
                </c:pt>
                <c:pt idx="3">
                  <c:v>15.948687</c:v>
                </c:pt>
                <c:pt idx="4">
                  <c:v>14.363099999999999</c:v>
                </c:pt>
                <c:pt idx="5">
                  <c:v>11.857765000000001</c:v>
                </c:pt>
                <c:pt idx="6" formatCode="0.00">
                  <c:v>10.261757100000001</c:v>
                </c:pt>
                <c:pt idx="7" formatCode="0.00">
                  <c:v>16.154254999999999</c:v>
                </c:pt>
                <c:pt idx="8" formatCode="0.00">
                  <c:v>14.857162499999999</c:v>
                </c:pt>
                <c:pt idx="9">
                  <c:v>10.916313499999999</c:v>
                </c:pt>
                <c:pt idx="10">
                  <c:v>14.97233501112</c:v>
                </c:pt>
                <c:pt idx="11">
                  <c:v>15.031391353000002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86-4E59-A639-CF2067C45684}"/>
            </c:ext>
          </c:extLst>
        </c:ser>
        <c:ser>
          <c:idx val="4"/>
          <c:order val="4"/>
          <c:tx>
            <c:strRef>
              <c:f>伊朗!$W$1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伊朗!$R$2:$R$13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伊朗!$W$2:$W$13</c:f>
              <c:numCache>
                <c:formatCode>0.00_);[Red]\(0.00\)</c:formatCode>
                <c:ptCount val="12"/>
                <c:pt idx="0">
                  <c:v>0</c:v>
                </c:pt>
                <c:pt idx="1">
                  <c:v>18.508745000000001</c:v>
                </c:pt>
                <c:pt idx="2">
                  <c:v>14.327554999999998</c:v>
                </c:pt>
                <c:pt idx="3">
                  <c:v>12.412425000000001</c:v>
                </c:pt>
                <c:pt idx="4">
                  <c:v>11.39085</c:v>
                </c:pt>
                <c:pt idx="5">
                  <c:v>8.6313849999999999</c:v>
                </c:pt>
                <c:pt idx="6">
                  <c:v>5.5423499999999999</c:v>
                </c:pt>
                <c:pt idx="7">
                  <c:v>5.6337000000000002</c:v>
                </c:pt>
                <c:pt idx="8">
                  <c:v>15.8102</c:v>
                </c:pt>
                <c:pt idx="9">
                  <c:v>18.048674999999999</c:v>
                </c:pt>
                <c:pt idx="10">
                  <c:v>13.652915200000001</c:v>
                </c:pt>
                <c:pt idx="11">
                  <c:v>10.058508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86-4E59-A639-CF2067C45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31"/>
        <c:axId val="646653360"/>
        <c:axId val="646679680"/>
      </c:barChart>
      <c:catAx>
        <c:axId val="64665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679680"/>
        <c:crosses val="autoZero"/>
        <c:auto val="1"/>
        <c:lblAlgn val="ctr"/>
        <c:lblOffset val="100"/>
        <c:noMultiLvlLbl val="0"/>
      </c:catAx>
      <c:valAx>
        <c:axId val="6466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65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伊朗</a:t>
            </a:r>
            <a:r>
              <a:rPr lang="en-US" altLang="zh-CN"/>
              <a:t>PE</a:t>
            </a:r>
            <a:r>
              <a:rPr lang="zh-CN" altLang="en-US"/>
              <a:t>进口量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伊朗!$AA$1</c:f>
              <c:strCache>
                <c:ptCount val="1"/>
                <c:pt idx="0">
                  <c:v>2016年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伊朗!$Z$2:$Z$13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伊朗!$AA$2:$AA$13</c:f>
              <c:numCache>
                <c:formatCode>0.0_);[Red]\(0.0\)</c:formatCode>
                <c:ptCount val="12"/>
                <c:pt idx="0">
                  <c:v>12.807153800000002</c:v>
                </c:pt>
                <c:pt idx="1">
                  <c:v>14.702936100000002</c:v>
                </c:pt>
                <c:pt idx="2">
                  <c:v>25.9279625</c:v>
                </c:pt>
                <c:pt idx="3">
                  <c:v>16.961795000000002</c:v>
                </c:pt>
                <c:pt idx="4">
                  <c:v>18.528962499999999</c:v>
                </c:pt>
                <c:pt idx="5">
                  <c:v>16.6861155</c:v>
                </c:pt>
                <c:pt idx="6">
                  <c:v>15.220963999999999</c:v>
                </c:pt>
                <c:pt idx="7">
                  <c:v>14.753169999999999</c:v>
                </c:pt>
                <c:pt idx="8">
                  <c:v>15.449035000000002</c:v>
                </c:pt>
                <c:pt idx="9">
                  <c:v>12.008475000000001</c:v>
                </c:pt>
                <c:pt idx="10">
                  <c:v>10.588674000000001</c:v>
                </c:pt>
                <c:pt idx="11">
                  <c:v>14.1295775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9A-4834-BFD6-09A55F78A4AA}"/>
            </c:ext>
          </c:extLst>
        </c:ser>
        <c:ser>
          <c:idx val="1"/>
          <c:order val="1"/>
          <c:tx>
            <c:strRef>
              <c:f>伊朗!$AB$1</c:f>
              <c:strCache>
                <c:ptCount val="1"/>
                <c:pt idx="0">
                  <c:v>2017年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伊朗!$Z$2:$Z$13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伊朗!$AB$2:$AB$13</c:f>
              <c:numCache>
                <c:formatCode>0.0_);[Red]\(0.0\)</c:formatCode>
                <c:ptCount val="12"/>
                <c:pt idx="0">
                  <c:v>14.555425000000001</c:v>
                </c:pt>
                <c:pt idx="1">
                  <c:v>16.3531774</c:v>
                </c:pt>
                <c:pt idx="2">
                  <c:v>21.085474999999999</c:v>
                </c:pt>
                <c:pt idx="3">
                  <c:v>17.291420000000002</c:v>
                </c:pt>
                <c:pt idx="4">
                  <c:v>12.966750000000001</c:v>
                </c:pt>
                <c:pt idx="5">
                  <c:v>11.706975</c:v>
                </c:pt>
                <c:pt idx="6">
                  <c:v>13.1546249</c:v>
                </c:pt>
                <c:pt idx="7">
                  <c:v>20.662402200000002</c:v>
                </c:pt>
                <c:pt idx="8">
                  <c:v>19.215726</c:v>
                </c:pt>
                <c:pt idx="9">
                  <c:v>16.668903100000001</c:v>
                </c:pt>
                <c:pt idx="10">
                  <c:v>15.955375</c:v>
                </c:pt>
                <c:pt idx="11">
                  <c:v>17.128900000000002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9A-4834-BFD6-09A55F78A4AA}"/>
            </c:ext>
          </c:extLst>
        </c:ser>
        <c:ser>
          <c:idx val="2"/>
          <c:order val="2"/>
          <c:tx>
            <c:strRef>
              <c:f>伊朗!$AC$1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伊朗!$Z$2:$Z$13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伊朗!$AC$2:$AC$13</c:f>
              <c:numCache>
                <c:formatCode>0.0_);[Red]\(0.0\)</c:formatCode>
                <c:ptCount val="12"/>
                <c:pt idx="0">
                  <c:v>18.0063627</c:v>
                </c:pt>
                <c:pt idx="1">
                  <c:v>11.306620000000001</c:v>
                </c:pt>
                <c:pt idx="2">
                  <c:v>17.362782100000004</c:v>
                </c:pt>
                <c:pt idx="3">
                  <c:v>21.000433732200001</c:v>
                </c:pt>
                <c:pt idx="4">
                  <c:v>24.517197500000002</c:v>
                </c:pt>
                <c:pt idx="5">
                  <c:v>15.1342806</c:v>
                </c:pt>
                <c:pt idx="6">
                  <c:v>12.561003456999998</c:v>
                </c:pt>
                <c:pt idx="7">
                  <c:v>14.973749999999999</c:v>
                </c:pt>
                <c:pt idx="8">
                  <c:v>15.617158228899999</c:v>
                </c:pt>
                <c:pt idx="9">
                  <c:v>15.055382779</c:v>
                </c:pt>
                <c:pt idx="10">
                  <c:v>11.2953875</c:v>
                </c:pt>
                <c:pt idx="11">
                  <c:v>12.037585999999999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9A-4834-BFD6-09A55F78A4AA}"/>
            </c:ext>
          </c:extLst>
        </c:ser>
        <c:ser>
          <c:idx val="3"/>
          <c:order val="3"/>
          <c:tx>
            <c:strRef>
              <c:f>伊朗!$AD$1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39A-4834-BFD6-09A55F78A4AA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39A-4834-BFD6-09A55F78A4AA}"/>
              </c:ext>
            </c:extLst>
          </c:dPt>
          <c:cat>
            <c:strRef>
              <c:f>伊朗!$Z$2:$Z$13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伊朗!$AD$2:$AD$13</c:f>
              <c:numCache>
                <c:formatCode>0.0_);[Red]\(0.0\)</c:formatCode>
                <c:ptCount val="12"/>
                <c:pt idx="0">
                  <c:v>10.3001229</c:v>
                </c:pt>
                <c:pt idx="1">
                  <c:v>15.323885000000001</c:v>
                </c:pt>
                <c:pt idx="2">
                  <c:v>22.607484200000002</c:v>
                </c:pt>
                <c:pt idx="3">
                  <c:v>29.239666999999997</c:v>
                </c:pt>
                <c:pt idx="4">
                  <c:v>25.049086899999999</c:v>
                </c:pt>
                <c:pt idx="5">
                  <c:v>20.236615</c:v>
                </c:pt>
                <c:pt idx="6">
                  <c:v>16.2191571</c:v>
                </c:pt>
                <c:pt idx="7">
                  <c:v>26.121450599999999</c:v>
                </c:pt>
                <c:pt idx="8">
                  <c:v>24.2088489</c:v>
                </c:pt>
                <c:pt idx="9">
                  <c:v>17.006238499999998</c:v>
                </c:pt>
                <c:pt idx="10">
                  <c:v>25.061185011120003</c:v>
                </c:pt>
                <c:pt idx="11">
                  <c:v>25.084641353000002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9A-4834-BFD6-09A55F78A4AA}"/>
            </c:ext>
          </c:extLst>
        </c:ser>
        <c:ser>
          <c:idx val="4"/>
          <c:order val="4"/>
          <c:tx>
            <c:strRef>
              <c:f>伊朗!$AE$1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伊朗!$Z$2:$Z$13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伊朗!$AE$2:$AE$13</c:f>
              <c:numCache>
                <c:formatCode>0.0_);[Red]\(0.0\)</c:formatCode>
                <c:ptCount val="12"/>
                <c:pt idx="0">
                  <c:v>0</c:v>
                </c:pt>
                <c:pt idx="1">
                  <c:v>32.484746000000001</c:v>
                </c:pt>
                <c:pt idx="2">
                  <c:v>24.910649999999997</c:v>
                </c:pt>
                <c:pt idx="3">
                  <c:v>21.835999999999999</c:v>
                </c:pt>
                <c:pt idx="4">
                  <c:v>19.620825</c:v>
                </c:pt>
                <c:pt idx="5">
                  <c:v>15.001781000000001</c:v>
                </c:pt>
                <c:pt idx="6" formatCode="0.00_);[Red]\(0.00\)">
                  <c:v>8.794274999999999</c:v>
                </c:pt>
                <c:pt idx="7" formatCode="0.00_);[Red]\(0.00\)">
                  <c:v>9.6916049999999991</c:v>
                </c:pt>
                <c:pt idx="8" formatCode="0.00_);[Red]\(0.00\)">
                  <c:v>25.655300199999999</c:v>
                </c:pt>
                <c:pt idx="9" formatCode="0.00_);[Red]\(0.00\)">
                  <c:v>30.1239481</c:v>
                </c:pt>
                <c:pt idx="10" formatCode="0.00_);[Red]\(0.00\)">
                  <c:v>23.782555700000003</c:v>
                </c:pt>
                <c:pt idx="11" formatCode="0.00_);[Red]\(0.00\)">
                  <c:v>19.617317499999999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9A-4834-BFD6-09A55F78A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659520"/>
        <c:axId val="646658960"/>
      </c:barChart>
      <c:catAx>
        <c:axId val="64665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658960"/>
        <c:crosses val="autoZero"/>
        <c:auto val="1"/>
        <c:lblAlgn val="ctr"/>
        <c:lblOffset val="100"/>
        <c:noMultiLvlLbl val="0"/>
      </c:catAx>
      <c:valAx>
        <c:axId val="64665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65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伊朗</a:t>
            </a:r>
            <a:r>
              <a:rPr lang="en-US" altLang="zh-CN"/>
              <a:t>LL</a:t>
            </a:r>
            <a:r>
              <a:rPr lang="zh-CN" altLang="en-US"/>
              <a:t>进口量</a:t>
            </a:r>
          </a:p>
        </c:rich>
      </c:tx>
      <c:layout>
        <c:manualLayout>
          <c:xMode val="edge"/>
          <c:yMode val="edge"/>
          <c:x val="0.389208223972003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伊朗!$B$1</c:f>
              <c:strCache>
                <c:ptCount val="1"/>
                <c:pt idx="0">
                  <c:v>2016年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伊朗!$A$2:$A$13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伊朗!$B$2:$B$13</c:f>
              <c:numCache>
                <c:formatCode>0.00_);[Red]\(0.00\)</c:formatCode>
                <c:ptCount val="12"/>
                <c:pt idx="0">
                  <c:v>0.249975</c:v>
                </c:pt>
                <c:pt idx="1">
                  <c:v>1.5906</c:v>
                </c:pt>
                <c:pt idx="2">
                  <c:v>1.982775</c:v>
                </c:pt>
                <c:pt idx="3">
                  <c:v>1.0965750000000001</c:v>
                </c:pt>
                <c:pt idx="4">
                  <c:v>2.20905</c:v>
                </c:pt>
                <c:pt idx="5">
                  <c:v>1.149</c:v>
                </c:pt>
                <c:pt idx="6">
                  <c:v>2.3342499999999999</c:v>
                </c:pt>
                <c:pt idx="7">
                  <c:v>0.83640000000000003</c:v>
                </c:pt>
                <c:pt idx="8">
                  <c:v>0.36809999999999998</c:v>
                </c:pt>
                <c:pt idx="9">
                  <c:v>0.59947499999999998</c:v>
                </c:pt>
                <c:pt idx="10">
                  <c:v>0.83377500000000004</c:v>
                </c:pt>
                <c:pt idx="11">
                  <c:v>0.83512500000000001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D-422A-9338-CAC359524615}"/>
            </c:ext>
          </c:extLst>
        </c:ser>
        <c:ser>
          <c:idx val="1"/>
          <c:order val="1"/>
          <c:tx>
            <c:strRef>
              <c:f>伊朗!$C$1</c:f>
              <c:strCache>
                <c:ptCount val="1"/>
                <c:pt idx="0">
                  <c:v>2017年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伊朗!$A$2:$A$13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伊朗!#REF!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D-422A-9338-CAC359524615}"/>
            </c:ext>
          </c:extLst>
        </c:ser>
        <c:ser>
          <c:idx val="2"/>
          <c:order val="2"/>
          <c:tx>
            <c:strRef>
              <c:f>伊朗!$D$1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伊朗!$A$2:$A$13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伊朗!$D$2:$D$13</c:f>
              <c:numCache>
                <c:formatCode>0.00_);[Red]\(0.00\)</c:formatCode>
                <c:ptCount val="12"/>
                <c:pt idx="0">
                  <c:v>2.3861750000000002</c:v>
                </c:pt>
                <c:pt idx="1">
                  <c:v>1.9459500000000001</c:v>
                </c:pt>
                <c:pt idx="2">
                  <c:v>2.5653000000000001</c:v>
                </c:pt>
                <c:pt idx="3">
                  <c:v>2.2172999999999998</c:v>
                </c:pt>
                <c:pt idx="4">
                  <c:v>2.64255</c:v>
                </c:pt>
                <c:pt idx="5">
                  <c:v>1.917505</c:v>
                </c:pt>
                <c:pt idx="6">
                  <c:v>1.3573500000000001</c:v>
                </c:pt>
                <c:pt idx="7">
                  <c:v>1.0712999999999999</c:v>
                </c:pt>
                <c:pt idx="8">
                  <c:v>1.1475</c:v>
                </c:pt>
                <c:pt idx="9">
                  <c:v>1.4726999999999999</c:v>
                </c:pt>
                <c:pt idx="10">
                  <c:v>1.5403</c:v>
                </c:pt>
                <c:pt idx="11">
                  <c:v>1.4149499999999999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5D-422A-9338-CAC359524615}"/>
            </c:ext>
          </c:extLst>
        </c:ser>
        <c:ser>
          <c:idx val="3"/>
          <c:order val="3"/>
          <c:tx>
            <c:strRef>
              <c:f>伊朗!$D$13</c:f>
              <c:strCache>
                <c:ptCount val="1"/>
                <c:pt idx="0">
                  <c:v>1.41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F5D-422A-9338-CAC359524615}"/>
              </c:ext>
            </c:extLst>
          </c:dPt>
          <c:cat>
            <c:strRef>
              <c:f>伊朗!$A$2:$A$13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伊朗!$E$2:$E$13</c:f>
              <c:numCache>
                <c:formatCode>0.00_);[Red]\(0.00\)</c:formatCode>
                <c:ptCount val="12"/>
                <c:pt idx="0">
                  <c:v>1.06575</c:v>
                </c:pt>
                <c:pt idx="1">
                  <c:v>1.8465</c:v>
                </c:pt>
                <c:pt idx="2">
                  <c:v>3.5790000000000002</c:v>
                </c:pt>
                <c:pt idx="3">
                  <c:v>3.92685</c:v>
                </c:pt>
                <c:pt idx="4">
                  <c:v>3.1385999999999998</c:v>
                </c:pt>
                <c:pt idx="5">
                  <c:v>2.0717249999999998</c:v>
                </c:pt>
                <c:pt idx="6">
                  <c:v>1.6305000000000001</c:v>
                </c:pt>
                <c:pt idx="7">
                  <c:v>2.4204750000000002</c:v>
                </c:pt>
                <c:pt idx="8">
                  <c:v>2.3032499999999998</c:v>
                </c:pt>
                <c:pt idx="9">
                  <c:v>1.1917500000000001</c:v>
                </c:pt>
                <c:pt idx="10">
                  <c:v>3.4361999999999999</c:v>
                </c:pt>
                <c:pt idx="11">
                  <c:v>3.6779999999999999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5D-422A-9338-CAC359524615}"/>
            </c:ext>
          </c:extLst>
        </c:ser>
        <c:ser>
          <c:idx val="4"/>
          <c:order val="4"/>
          <c:tx>
            <c:strRef>
              <c:f>伊朗!$E$13</c:f>
              <c:strCache>
                <c:ptCount val="1"/>
                <c:pt idx="0">
                  <c:v>3.68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伊朗!$A$2:$A$13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伊朗!$F$2:$F$13</c:f>
              <c:numCache>
                <c:formatCode>0.00_);[Red]\(0.00\)</c:formatCode>
                <c:ptCount val="12"/>
                <c:pt idx="0">
                  <c:v>0</c:v>
                </c:pt>
                <c:pt idx="1">
                  <c:v>3.9376260000000003</c:v>
                </c:pt>
                <c:pt idx="2">
                  <c:v>2.3769</c:v>
                </c:pt>
                <c:pt idx="3">
                  <c:v>2.1037499999999998</c:v>
                </c:pt>
                <c:pt idx="4">
                  <c:v>2.0492249999999999</c:v>
                </c:pt>
                <c:pt idx="5">
                  <c:v>1.711875</c:v>
                </c:pt>
                <c:pt idx="6">
                  <c:v>0.97845000000000004</c:v>
                </c:pt>
                <c:pt idx="7">
                  <c:v>0.84205499999999989</c:v>
                </c:pt>
                <c:pt idx="8">
                  <c:v>1.3545750000000001</c:v>
                </c:pt>
                <c:pt idx="9">
                  <c:v>3.6867230000000002</c:v>
                </c:pt>
                <c:pt idx="10">
                  <c:v>4.0128779999999997</c:v>
                </c:pt>
                <c:pt idx="11">
                  <c:v>3.9922219999999999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5D-422A-9338-CAC359524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249280"/>
        <c:axId val="571253760"/>
      </c:barChart>
      <c:catAx>
        <c:axId val="57124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253760"/>
        <c:crosses val="autoZero"/>
        <c:auto val="1"/>
        <c:lblAlgn val="ctr"/>
        <c:lblOffset val="100"/>
        <c:noMultiLvlLbl val="0"/>
      </c:catAx>
      <c:valAx>
        <c:axId val="57125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24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[副本PE分国别-2105.xlsx]LDPE透视!数据透视表3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LDPE透视!$B$3:$B$4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LDPE透视!$A$5:$A$21</c:f>
              <c:strCache>
                <c:ptCount val="17"/>
                <c:pt idx="0">
                  <c:v>平均值项:伊朗</c:v>
                </c:pt>
                <c:pt idx="1">
                  <c:v>求和项:俄罗斯联邦</c:v>
                </c:pt>
                <c:pt idx="2">
                  <c:v>平均值项:沙特</c:v>
                </c:pt>
                <c:pt idx="3">
                  <c:v>平均值项:卡塔尔</c:v>
                </c:pt>
                <c:pt idx="4">
                  <c:v>平均值项:阿联酋</c:v>
                </c:pt>
                <c:pt idx="5">
                  <c:v>平均值项:韩国</c:v>
                </c:pt>
                <c:pt idx="6">
                  <c:v>平均值项:美国</c:v>
                </c:pt>
                <c:pt idx="7">
                  <c:v>求和项:阿塞拜疆</c:v>
                </c:pt>
                <c:pt idx="8">
                  <c:v>平均值项:日本</c:v>
                </c:pt>
                <c:pt idx="9">
                  <c:v>平均值项:印度</c:v>
                </c:pt>
                <c:pt idx="10">
                  <c:v>平均值项:新加坡</c:v>
                </c:pt>
                <c:pt idx="11">
                  <c:v>平均值项:马来西亚</c:v>
                </c:pt>
                <c:pt idx="12">
                  <c:v>平均值项:德国</c:v>
                </c:pt>
                <c:pt idx="13">
                  <c:v>平均值项:泰国</c:v>
                </c:pt>
                <c:pt idx="14">
                  <c:v>平均值项:台湾</c:v>
                </c:pt>
                <c:pt idx="15">
                  <c:v>平均值项:土耳其</c:v>
                </c:pt>
                <c:pt idx="16">
                  <c:v>平均值项:巴西</c:v>
                </c:pt>
              </c:strCache>
            </c:strRef>
          </c:cat>
          <c:val>
            <c:numRef>
              <c:f>LDPE透视!$B$5:$B$21</c:f>
              <c:numCache>
                <c:formatCode>0_);[Red]\(0\)</c:formatCode>
                <c:ptCount val="17"/>
                <c:pt idx="0">
                  <c:v>66057</c:v>
                </c:pt>
                <c:pt idx="1">
                  <c:v>12136.825000000001</c:v>
                </c:pt>
                <c:pt idx="2">
                  <c:v>39453.110999999997</c:v>
                </c:pt>
                <c:pt idx="3">
                  <c:v>34671.525000000001</c:v>
                </c:pt>
                <c:pt idx="4">
                  <c:v>28414.724999999999</c:v>
                </c:pt>
                <c:pt idx="5">
                  <c:v>14327.797</c:v>
                </c:pt>
                <c:pt idx="6">
                  <c:v>22637.512999999999</c:v>
                </c:pt>
                <c:pt idx="7">
                  <c:v>2919</c:v>
                </c:pt>
                <c:pt idx="8">
                  <c:v>9964.6020000000008</c:v>
                </c:pt>
                <c:pt idx="9">
                  <c:v>773</c:v>
                </c:pt>
                <c:pt idx="10">
                  <c:v>9297.5650000000005</c:v>
                </c:pt>
                <c:pt idx="11">
                  <c:v>11323.133</c:v>
                </c:pt>
                <c:pt idx="12">
                  <c:v>5283.5680000000002</c:v>
                </c:pt>
                <c:pt idx="13">
                  <c:v>11051.787</c:v>
                </c:pt>
                <c:pt idx="14">
                  <c:v>3541.4740000000002</c:v>
                </c:pt>
                <c:pt idx="15">
                  <c:v>7192.0590000000002</c:v>
                </c:pt>
                <c:pt idx="16">
                  <c:v>2089.0749999999998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9B-4021-A08C-38277066397C}"/>
            </c:ext>
          </c:extLst>
        </c:ser>
        <c:ser>
          <c:idx val="1"/>
          <c:order val="1"/>
          <c:tx>
            <c:strRef>
              <c:f>LDPE透视!$C$3:$C$4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LDPE透视!$A$5:$A$21</c:f>
              <c:strCache>
                <c:ptCount val="17"/>
                <c:pt idx="0">
                  <c:v>平均值项:伊朗</c:v>
                </c:pt>
                <c:pt idx="1">
                  <c:v>求和项:俄罗斯联邦</c:v>
                </c:pt>
                <c:pt idx="2">
                  <c:v>平均值项:沙特</c:v>
                </c:pt>
                <c:pt idx="3">
                  <c:v>平均值项:卡塔尔</c:v>
                </c:pt>
                <c:pt idx="4">
                  <c:v>平均值项:阿联酋</c:v>
                </c:pt>
                <c:pt idx="5">
                  <c:v>平均值项:韩国</c:v>
                </c:pt>
                <c:pt idx="6">
                  <c:v>平均值项:美国</c:v>
                </c:pt>
                <c:pt idx="7">
                  <c:v>求和项:阿塞拜疆</c:v>
                </c:pt>
                <c:pt idx="8">
                  <c:v>平均值项:日本</c:v>
                </c:pt>
                <c:pt idx="9">
                  <c:v>平均值项:印度</c:v>
                </c:pt>
                <c:pt idx="10">
                  <c:v>平均值项:新加坡</c:v>
                </c:pt>
                <c:pt idx="11">
                  <c:v>平均值项:马来西亚</c:v>
                </c:pt>
                <c:pt idx="12">
                  <c:v>平均值项:德国</c:v>
                </c:pt>
                <c:pt idx="13">
                  <c:v>平均值项:泰国</c:v>
                </c:pt>
                <c:pt idx="14">
                  <c:v>平均值项:台湾</c:v>
                </c:pt>
                <c:pt idx="15">
                  <c:v>平均值项:土耳其</c:v>
                </c:pt>
                <c:pt idx="16">
                  <c:v>平均值项:巴西</c:v>
                </c:pt>
              </c:strCache>
            </c:strRef>
          </c:cat>
          <c:val>
            <c:numRef>
              <c:f>LDPE透视!$C$5:$C$21</c:f>
              <c:numCache>
                <c:formatCode>0</c:formatCode>
                <c:ptCount val="17"/>
                <c:pt idx="0">
                  <c:v>58281</c:v>
                </c:pt>
                <c:pt idx="1">
                  <c:v>7598.9279999999999</c:v>
                </c:pt>
                <c:pt idx="2">
                  <c:v>23306.985000000001</c:v>
                </c:pt>
                <c:pt idx="3">
                  <c:v>16425.575000000001</c:v>
                </c:pt>
                <c:pt idx="4">
                  <c:v>19529.32</c:v>
                </c:pt>
                <c:pt idx="5">
                  <c:v>9204.8549999999996</c:v>
                </c:pt>
                <c:pt idx="6">
                  <c:v>24239.62</c:v>
                </c:pt>
                <c:pt idx="7">
                  <c:v>4956</c:v>
                </c:pt>
                <c:pt idx="8">
                  <c:v>6859.8059999999996</c:v>
                </c:pt>
                <c:pt idx="9">
                  <c:v>6240.2</c:v>
                </c:pt>
                <c:pt idx="10">
                  <c:v>6282.0749999999998</c:v>
                </c:pt>
                <c:pt idx="11">
                  <c:v>3097.95</c:v>
                </c:pt>
                <c:pt idx="12">
                  <c:v>5115.7610000000004</c:v>
                </c:pt>
                <c:pt idx="13">
                  <c:v>4905.8999999999996</c:v>
                </c:pt>
                <c:pt idx="14">
                  <c:v>1378.0940000000001</c:v>
                </c:pt>
                <c:pt idx="15">
                  <c:v>6247.0889999999999</c:v>
                </c:pt>
                <c:pt idx="16">
                  <c:v>718.3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9B-4021-A08C-38277066397C}"/>
            </c:ext>
          </c:extLst>
        </c:ser>
        <c:ser>
          <c:idx val="2"/>
          <c:order val="2"/>
          <c:tx>
            <c:strRef>
              <c:f>LDPE透视!$D$3:$D$4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LDPE透视!$A$5:$A$21</c:f>
              <c:strCache>
                <c:ptCount val="17"/>
                <c:pt idx="0">
                  <c:v>平均值项:伊朗</c:v>
                </c:pt>
                <c:pt idx="1">
                  <c:v>求和项:俄罗斯联邦</c:v>
                </c:pt>
                <c:pt idx="2">
                  <c:v>平均值项:沙特</c:v>
                </c:pt>
                <c:pt idx="3">
                  <c:v>平均值项:卡塔尔</c:v>
                </c:pt>
                <c:pt idx="4">
                  <c:v>平均值项:阿联酋</c:v>
                </c:pt>
                <c:pt idx="5">
                  <c:v>平均值项:韩国</c:v>
                </c:pt>
                <c:pt idx="6">
                  <c:v>平均值项:美国</c:v>
                </c:pt>
                <c:pt idx="7">
                  <c:v>求和项:阿塞拜疆</c:v>
                </c:pt>
                <c:pt idx="8">
                  <c:v>平均值项:日本</c:v>
                </c:pt>
                <c:pt idx="9">
                  <c:v>平均值项:印度</c:v>
                </c:pt>
                <c:pt idx="10">
                  <c:v>平均值项:新加坡</c:v>
                </c:pt>
                <c:pt idx="11">
                  <c:v>平均值项:马来西亚</c:v>
                </c:pt>
                <c:pt idx="12">
                  <c:v>平均值项:德国</c:v>
                </c:pt>
                <c:pt idx="13">
                  <c:v>平均值项:泰国</c:v>
                </c:pt>
                <c:pt idx="14">
                  <c:v>平均值项:台湾</c:v>
                </c:pt>
                <c:pt idx="15">
                  <c:v>平均值项:土耳其</c:v>
                </c:pt>
                <c:pt idx="16">
                  <c:v>平均值项:巴西</c:v>
                </c:pt>
              </c:strCache>
            </c:strRef>
          </c:cat>
          <c:val>
            <c:numRef>
              <c:f>LDPE透视!$D$5:$D$21</c:f>
              <c:numCache>
                <c:formatCode>0</c:formatCode>
                <c:ptCount val="17"/>
                <c:pt idx="0">
                  <c:v>72328</c:v>
                </c:pt>
                <c:pt idx="1">
                  <c:v>16614</c:v>
                </c:pt>
                <c:pt idx="2">
                  <c:v>46567.999999999993</c:v>
                </c:pt>
                <c:pt idx="3">
                  <c:v>40906</c:v>
                </c:pt>
                <c:pt idx="4">
                  <c:v>26154</c:v>
                </c:pt>
                <c:pt idx="5">
                  <c:v>15603</c:v>
                </c:pt>
                <c:pt idx="6">
                  <c:v>42876</c:v>
                </c:pt>
                <c:pt idx="7">
                  <c:v>1233</c:v>
                </c:pt>
                <c:pt idx="8">
                  <c:v>15238</c:v>
                </c:pt>
                <c:pt idx="9">
                  <c:v>11621.999999999998</c:v>
                </c:pt>
                <c:pt idx="10">
                  <c:v>14337</c:v>
                </c:pt>
                <c:pt idx="11">
                  <c:v>12578</c:v>
                </c:pt>
                <c:pt idx="12">
                  <c:v>7092.0000000000009</c:v>
                </c:pt>
                <c:pt idx="13">
                  <c:v>11768</c:v>
                </c:pt>
                <c:pt idx="14">
                  <c:v>2811</c:v>
                </c:pt>
                <c:pt idx="15">
                  <c:v>3288</c:v>
                </c:pt>
                <c:pt idx="16">
                  <c:v>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9B-4021-A08C-38277066397C}"/>
            </c:ext>
          </c:extLst>
        </c:ser>
        <c:ser>
          <c:idx val="3"/>
          <c:order val="3"/>
          <c:tx>
            <c:strRef>
              <c:f>LDPE透视!$E$3:$E$4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LDPE透视!$A$5:$A$21</c:f>
              <c:strCache>
                <c:ptCount val="17"/>
                <c:pt idx="0">
                  <c:v>平均值项:伊朗</c:v>
                </c:pt>
                <c:pt idx="1">
                  <c:v>求和项:俄罗斯联邦</c:v>
                </c:pt>
                <c:pt idx="2">
                  <c:v>平均值项:沙特</c:v>
                </c:pt>
                <c:pt idx="3">
                  <c:v>平均值项:卡塔尔</c:v>
                </c:pt>
                <c:pt idx="4">
                  <c:v>平均值项:阿联酋</c:v>
                </c:pt>
                <c:pt idx="5">
                  <c:v>平均值项:韩国</c:v>
                </c:pt>
                <c:pt idx="6">
                  <c:v>平均值项:美国</c:v>
                </c:pt>
                <c:pt idx="7">
                  <c:v>求和项:阿塞拜疆</c:v>
                </c:pt>
                <c:pt idx="8">
                  <c:v>平均值项:日本</c:v>
                </c:pt>
                <c:pt idx="9">
                  <c:v>平均值项:印度</c:v>
                </c:pt>
                <c:pt idx="10">
                  <c:v>平均值项:新加坡</c:v>
                </c:pt>
                <c:pt idx="11">
                  <c:v>平均值项:马来西亚</c:v>
                </c:pt>
                <c:pt idx="12">
                  <c:v>平均值项:德国</c:v>
                </c:pt>
                <c:pt idx="13">
                  <c:v>平均值项:泰国</c:v>
                </c:pt>
                <c:pt idx="14">
                  <c:v>平均值项:台湾</c:v>
                </c:pt>
                <c:pt idx="15">
                  <c:v>平均值项:土耳其</c:v>
                </c:pt>
                <c:pt idx="16">
                  <c:v>平均值项:巴西</c:v>
                </c:pt>
              </c:strCache>
            </c:strRef>
          </c:cat>
          <c:val>
            <c:numRef>
              <c:f>LDPE透视!$E$5:$E$21</c:f>
              <c:numCache>
                <c:formatCode>0</c:formatCode>
                <c:ptCount val="17"/>
                <c:pt idx="0">
                  <c:v>60050.353999999999</c:v>
                </c:pt>
                <c:pt idx="1">
                  <c:v>7630.7280000000001</c:v>
                </c:pt>
                <c:pt idx="2">
                  <c:v>27474.294999999998</c:v>
                </c:pt>
                <c:pt idx="3">
                  <c:v>22710.525000000001</c:v>
                </c:pt>
                <c:pt idx="4">
                  <c:v>20868.16</c:v>
                </c:pt>
                <c:pt idx="5">
                  <c:v>12615.06</c:v>
                </c:pt>
                <c:pt idx="6">
                  <c:v>26766.108</c:v>
                </c:pt>
                <c:pt idx="7">
                  <c:v>3784.5</c:v>
                </c:pt>
                <c:pt idx="8">
                  <c:v>10661.058000000001</c:v>
                </c:pt>
                <c:pt idx="9">
                  <c:v>3588</c:v>
                </c:pt>
                <c:pt idx="10">
                  <c:v>14972.9</c:v>
                </c:pt>
                <c:pt idx="11">
                  <c:v>8106.625</c:v>
                </c:pt>
                <c:pt idx="12">
                  <c:v>6272.3090000000002</c:v>
                </c:pt>
                <c:pt idx="13">
                  <c:v>7338.1909999999998</c:v>
                </c:pt>
                <c:pt idx="14">
                  <c:v>2444.6579999999999</c:v>
                </c:pt>
                <c:pt idx="15">
                  <c:v>922.79</c:v>
                </c:pt>
                <c:pt idx="16">
                  <c:v>380.94600000000003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9B-4021-A08C-382770663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1972080"/>
        <c:axId val="941972736"/>
      </c:barChart>
      <c:catAx>
        <c:axId val="94197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1972736"/>
        <c:crosses val="autoZero"/>
        <c:auto val="1"/>
        <c:lblAlgn val="ctr"/>
        <c:lblOffset val="100"/>
        <c:noMultiLvlLbl val="0"/>
      </c:catAx>
      <c:valAx>
        <c:axId val="94197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197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阿联酋</a:t>
            </a:r>
            <a:r>
              <a:rPr lang="en-US" altLang="zh-CN"/>
              <a:t>LL</a:t>
            </a:r>
            <a:r>
              <a:rPr lang="zh-CN" altLang="en-US"/>
              <a:t>进口量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阿联酋!$B$1</c:f>
              <c:strCache>
                <c:ptCount val="1"/>
                <c:pt idx="0">
                  <c:v>2016年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阿联酋!$A$2:$A$13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阿联酋!$B$2:$B$13</c:f>
              <c:numCache>
                <c:formatCode>0.00_ </c:formatCode>
                <c:ptCount val="12"/>
                <c:pt idx="0">
                  <c:v>1.6224532</c:v>
                </c:pt>
                <c:pt idx="1">
                  <c:v>1.5100779999999998</c:v>
                </c:pt>
                <c:pt idx="2">
                  <c:v>1.2471451</c:v>
                </c:pt>
                <c:pt idx="3">
                  <c:v>1.6319026000000001</c:v>
                </c:pt>
                <c:pt idx="4">
                  <c:v>1.4255958</c:v>
                </c:pt>
                <c:pt idx="5">
                  <c:v>2.0583813000000002</c:v>
                </c:pt>
                <c:pt idx="6">
                  <c:v>2.229079</c:v>
                </c:pt>
                <c:pt idx="7">
                  <c:v>2.4372997000000005</c:v>
                </c:pt>
                <c:pt idx="8">
                  <c:v>2.3647811999999999</c:v>
                </c:pt>
                <c:pt idx="9">
                  <c:v>2.1275470999999997</c:v>
                </c:pt>
                <c:pt idx="10">
                  <c:v>2.2363840000000001</c:v>
                </c:pt>
                <c:pt idx="11">
                  <c:v>4.3496901999999995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4-45E5-96AA-FA79F1EFF7E5}"/>
            </c:ext>
          </c:extLst>
        </c:ser>
        <c:ser>
          <c:idx val="1"/>
          <c:order val="1"/>
          <c:tx>
            <c:strRef>
              <c:f>阿联酋!$C$1</c:f>
              <c:strCache>
                <c:ptCount val="1"/>
                <c:pt idx="0">
                  <c:v>2017年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阿联酋!$A$2:$A$13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阿联酋!$C$2:$C$13</c:f>
              <c:numCache>
                <c:formatCode>0.00_ </c:formatCode>
                <c:ptCount val="12"/>
                <c:pt idx="0">
                  <c:v>2.4773575999999999</c:v>
                </c:pt>
                <c:pt idx="1">
                  <c:v>2.0801680999999999</c:v>
                </c:pt>
                <c:pt idx="2">
                  <c:v>1.7574334999999999</c:v>
                </c:pt>
                <c:pt idx="3">
                  <c:v>2.5635319999999999</c:v>
                </c:pt>
                <c:pt idx="4">
                  <c:v>1.771895</c:v>
                </c:pt>
                <c:pt idx="5">
                  <c:v>2.4037557000000001</c:v>
                </c:pt>
                <c:pt idx="6">
                  <c:v>2.7127221000000001</c:v>
                </c:pt>
                <c:pt idx="7">
                  <c:v>1.9796262999999998</c:v>
                </c:pt>
                <c:pt idx="8">
                  <c:v>2.6211316999999998</c:v>
                </c:pt>
                <c:pt idx="9">
                  <c:v>1.4237718000000001</c:v>
                </c:pt>
                <c:pt idx="10">
                  <c:v>1.2114091</c:v>
                </c:pt>
                <c:pt idx="11">
                  <c:v>1.8234433000000001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44-45E5-96AA-FA79F1EFF7E5}"/>
            </c:ext>
          </c:extLst>
        </c:ser>
        <c:ser>
          <c:idx val="2"/>
          <c:order val="2"/>
          <c:tx>
            <c:strRef>
              <c:f>阿联酋!$D$1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阿联酋!$A$2:$A$13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阿联酋!$D$2:$D$13</c:f>
              <c:numCache>
                <c:formatCode>0.00_ </c:formatCode>
                <c:ptCount val="12"/>
                <c:pt idx="0">
                  <c:v>2.6275599999999999</c:v>
                </c:pt>
                <c:pt idx="1">
                  <c:v>2.1176655000000002</c:v>
                </c:pt>
                <c:pt idx="2">
                  <c:v>4.4861342999999998</c:v>
                </c:pt>
                <c:pt idx="3">
                  <c:v>2.7624587824</c:v>
                </c:pt>
                <c:pt idx="4">
                  <c:v>1.4114093000000001</c:v>
                </c:pt>
                <c:pt idx="5">
                  <c:v>1.3821650000000001</c:v>
                </c:pt>
                <c:pt idx="6">
                  <c:v>1.648954</c:v>
                </c:pt>
                <c:pt idx="7">
                  <c:v>3.5236816421999997</c:v>
                </c:pt>
                <c:pt idx="8" formatCode="0.00_);[Red]\(0.00\)">
                  <c:v>4.0205134999999999</c:v>
                </c:pt>
                <c:pt idx="9" formatCode="0.00_);[Red]\(0.00\)">
                  <c:v>3.2477010000000002</c:v>
                </c:pt>
                <c:pt idx="10" formatCode="0.00_);[Red]\(0.00\)">
                  <c:v>4.1078870200000006</c:v>
                </c:pt>
                <c:pt idx="11" formatCode="0.00_);[Red]\(0.00\)">
                  <c:v>3.8292537000000002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44-45E5-96AA-FA79F1EFF7E5}"/>
            </c:ext>
          </c:extLst>
        </c:ser>
        <c:ser>
          <c:idx val="3"/>
          <c:order val="3"/>
          <c:tx>
            <c:strRef>
              <c:f>阿联酋!$E$1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阿联酋!$A$2:$A$13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阿联酋!$E$2:$E$13</c:f>
              <c:numCache>
                <c:formatCode>0.00_);[Red]\(0.00\)</c:formatCode>
                <c:ptCount val="12"/>
                <c:pt idx="0" formatCode="0.00_ ">
                  <c:v>3.0214778</c:v>
                </c:pt>
                <c:pt idx="1">
                  <c:v>2.8117008999999999</c:v>
                </c:pt>
                <c:pt idx="2">
                  <c:v>1.066567</c:v>
                </c:pt>
                <c:pt idx="3" formatCode="0.00">
                  <c:v>1.7266168</c:v>
                </c:pt>
                <c:pt idx="4" formatCode="0.00">
                  <c:v>2.5320716999999999</c:v>
                </c:pt>
                <c:pt idx="5">
                  <c:v>3.0752011000000001</c:v>
                </c:pt>
                <c:pt idx="6">
                  <c:v>3.1472934000000001</c:v>
                </c:pt>
                <c:pt idx="7">
                  <c:v>2.1310030000000002</c:v>
                </c:pt>
                <c:pt idx="8">
                  <c:v>3.2166744999999999</c:v>
                </c:pt>
                <c:pt idx="9">
                  <c:v>3.2902852249000003</c:v>
                </c:pt>
                <c:pt idx="10">
                  <c:v>2.4480813531000001</c:v>
                </c:pt>
                <c:pt idx="11">
                  <c:v>2.7805867750000002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44-45E5-96AA-FA79F1EFF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243120"/>
        <c:axId val="571245360"/>
      </c:barChart>
      <c:catAx>
        <c:axId val="57124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245360"/>
        <c:crosses val="autoZero"/>
        <c:auto val="1"/>
        <c:lblAlgn val="ctr"/>
        <c:lblOffset val="100"/>
        <c:noMultiLvlLbl val="0"/>
      </c:catAx>
      <c:valAx>
        <c:axId val="5712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24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阿联酋</a:t>
            </a:r>
            <a:r>
              <a:rPr lang="en-US" altLang="zh-CN"/>
              <a:t>LD</a:t>
            </a:r>
            <a:r>
              <a:rPr lang="zh-CN" altLang="en-US"/>
              <a:t>进口量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阿联酋!$I$1</c:f>
              <c:strCache>
                <c:ptCount val="1"/>
                <c:pt idx="0">
                  <c:v>2016年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阿联酋!$H$2:$H$13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阿联酋!$I$2:$I$13</c:f>
              <c:numCache>
                <c:formatCode>0.00_ </c:formatCode>
                <c:ptCount val="12"/>
                <c:pt idx="0">
                  <c:v>1.1274573000000001</c:v>
                </c:pt>
                <c:pt idx="1">
                  <c:v>1.7504277999999998</c:v>
                </c:pt>
                <c:pt idx="2">
                  <c:v>1.2417794</c:v>
                </c:pt>
                <c:pt idx="3">
                  <c:v>1.3642399000000001</c:v>
                </c:pt>
                <c:pt idx="4">
                  <c:v>0.71015800000000007</c:v>
                </c:pt>
                <c:pt idx="5">
                  <c:v>1.2135895000000001</c:v>
                </c:pt>
                <c:pt idx="6">
                  <c:v>2.3266544999999996</c:v>
                </c:pt>
                <c:pt idx="7">
                  <c:v>1.2419989000000002</c:v>
                </c:pt>
                <c:pt idx="8">
                  <c:v>1.5431613999999998</c:v>
                </c:pt>
                <c:pt idx="9">
                  <c:v>1.0455299999999998</c:v>
                </c:pt>
                <c:pt idx="10">
                  <c:v>1.6862376000000001</c:v>
                </c:pt>
                <c:pt idx="11">
                  <c:v>1.6736526000000003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1-4E5F-8928-A793849E21E0}"/>
            </c:ext>
          </c:extLst>
        </c:ser>
        <c:ser>
          <c:idx val="1"/>
          <c:order val="1"/>
          <c:tx>
            <c:strRef>
              <c:f>阿联酋!$J$1</c:f>
              <c:strCache>
                <c:ptCount val="1"/>
                <c:pt idx="0">
                  <c:v>2017年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阿联酋!$H$2:$H$13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阿联酋!$J$2:$J$13</c:f>
              <c:numCache>
                <c:formatCode>0.00_ </c:formatCode>
                <c:ptCount val="12"/>
                <c:pt idx="0">
                  <c:v>0.94629250000000009</c:v>
                </c:pt>
                <c:pt idx="1">
                  <c:v>1.6589256000000001</c:v>
                </c:pt>
                <c:pt idx="2">
                  <c:v>1.9819633999999995</c:v>
                </c:pt>
                <c:pt idx="3">
                  <c:v>1.2128325</c:v>
                </c:pt>
                <c:pt idx="4">
                  <c:v>1.6730775000000002</c:v>
                </c:pt>
                <c:pt idx="5">
                  <c:v>0.93871360000000004</c:v>
                </c:pt>
                <c:pt idx="6">
                  <c:v>1.6585247000000003</c:v>
                </c:pt>
                <c:pt idx="7">
                  <c:v>1.6448925000000003</c:v>
                </c:pt>
                <c:pt idx="8">
                  <c:v>2.1467499999999999</c:v>
                </c:pt>
                <c:pt idx="9">
                  <c:v>2.5780687000000002</c:v>
                </c:pt>
                <c:pt idx="10">
                  <c:v>2.7614649999999998</c:v>
                </c:pt>
                <c:pt idx="11">
                  <c:v>2.3466713000000001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41-4E5F-8928-A793849E21E0}"/>
            </c:ext>
          </c:extLst>
        </c:ser>
        <c:ser>
          <c:idx val="2"/>
          <c:order val="2"/>
          <c:tx>
            <c:strRef>
              <c:f>阿联酋!$K$1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阿联酋!$H$2:$H$13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阿联酋!$K$2:$K$13</c:f>
              <c:numCache>
                <c:formatCode>0.00_ </c:formatCode>
                <c:ptCount val="12"/>
                <c:pt idx="0">
                  <c:v>2.7760349</c:v>
                </c:pt>
                <c:pt idx="1">
                  <c:v>2.5837333</c:v>
                </c:pt>
                <c:pt idx="2">
                  <c:v>2.6567008000000003</c:v>
                </c:pt>
                <c:pt idx="3">
                  <c:v>3.744520364</c:v>
                </c:pt>
                <c:pt idx="4">
                  <c:v>2.5852236</c:v>
                </c:pt>
                <c:pt idx="5">
                  <c:v>1.9246757999999999</c:v>
                </c:pt>
                <c:pt idx="6">
                  <c:v>2.0159273999999998</c:v>
                </c:pt>
                <c:pt idx="7">
                  <c:v>2.4251874999999998</c:v>
                </c:pt>
                <c:pt idx="8" formatCode="0.00_);[Red]\(0.00\)">
                  <c:v>1.9126000000000001</c:v>
                </c:pt>
                <c:pt idx="9" formatCode="0.00_);[Red]\(0.00\)">
                  <c:v>1.5777494999999999</c:v>
                </c:pt>
                <c:pt idx="10" formatCode="0.00_);[Red]\(0.00\)">
                  <c:v>1.6974664399999999</c:v>
                </c:pt>
                <c:pt idx="11" formatCode="0.00_);[Red]\(0.00\)">
                  <c:v>1.6629664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41-4E5F-8928-A793849E21E0}"/>
            </c:ext>
          </c:extLst>
        </c:ser>
        <c:ser>
          <c:idx val="3"/>
          <c:order val="3"/>
          <c:tx>
            <c:strRef>
              <c:f>阿联酋!$L$1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阿联酋!$H$2:$H$13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阿联酋!$L$2:$L$13</c:f>
              <c:numCache>
                <c:formatCode>0.00_);[Red]\(0.00\)</c:formatCode>
                <c:ptCount val="12"/>
                <c:pt idx="0" formatCode="0.00_ ">
                  <c:v>2.0460115000000001</c:v>
                </c:pt>
                <c:pt idx="1">
                  <c:v>1.4492997000000001</c:v>
                </c:pt>
                <c:pt idx="2">
                  <c:v>1.2100930999999999</c:v>
                </c:pt>
                <c:pt idx="3">
                  <c:v>1.8983779999999999</c:v>
                </c:pt>
                <c:pt idx="4">
                  <c:v>1.3723118999999999</c:v>
                </c:pt>
                <c:pt idx="5">
                  <c:v>1.6412894</c:v>
                </c:pt>
                <c:pt idx="6">
                  <c:v>1.5699494000000001</c:v>
                </c:pt>
                <c:pt idx="7">
                  <c:v>2.2697835999999998</c:v>
                </c:pt>
                <c:pt idx="8">
                  <c:v>1.5680266</c:v>
                </c:pt>
                <c:pt idx="9">
                  <c:v>1.9082650999999997</c:v>
                </c:pt>
                <c:pt idx="10">
                  <c:v>2.540975</c:v>
                </c:pt>
                <c:pt idx="11">
                  <c:v>2.6479069000000002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41-4E5F-8928-A793849E2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232480"/>
        <c:axId val="571235280"/>
      </c:barChart>
      <c:catAx>
        <c:axId val="57123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235280"/>
        <c:crosses val="autoZero"/>
        <c:auto val="1"/>
        <c:lblAlgn val="ctr"/>
        <c:lblOffset val="100"/>
        <c:noMultiLvlLbl val="0"/>
      </c:catAx>
      <c:valAx>
        <c:axId val="57123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23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阿联酋</a:t>
            </a:r>
            <a:r>
              <a:rPr lang="en-US" altLang="zh-CN"/>
              <a:t>HD</a:t>
            </a:r>
            <a:r>
              <a:rPr lang="zh-CN" altLang="en-US"/>
              <a:t>进口量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阿联酋!$P$1</c:f>
              <c:strCache>
                <c:ptCount val="1"/>
                <c:pt idx="0">
                  <c:v>2016年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阿联酋!$O$2:$O$13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阿联酋!$P$2:$P$13</c:f>
              <c:numCache>
                <c:formatCode>0.00</c:formatCode>
                <c:ptCount val="12"/>
                <c:pt idx="0">
                  <c:v>5.1933593</c:v>
                </c:pt>
                <c:pt idx="1">
                  <c:v>5.9622155000000001</c:v>
                </c:pt>
                <c:pt idx="2">
                  <c:v>7.7389033999999999</c:v>
                </c:pt>
                <c:pt idx="3">
                  <c:v>7.4984744999999995</c:v>
                </c:pt>
                <c:pt idx="4">
                  <c:v>4.7175892999999993</c:v>
                </c:pt>
                <c:pt idx="5">
                  <c:v>7.3955914999999992</c:v>
                </c:pt>
                <c:pt idx="6">
                  <c:v>6.9576162999999998</c:v>
                </c:pt>
                <c:pt idx="7">
                  <c:v>6.0255286999999997</c:v>
                </c:pt>
                <c:pt idx="8">
                  <c:v>6.8118791999999999</c:v>
                </c:pt>
                <c:pt idx="9">
                  <c:v>5.8305243999999998</c:v>
                </c:pt>
                <c:pt idx="10">
                  <c:v>6.6715482999999995</c:v>
                </c:pt>
                <c:pt idx="11">
                  <c:v>6.9710935999999997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2-44AD-A171-ECD851BDB072}"/>
            </c:ext>
          </c:extLst>
        </c:ser>
        <c:ser>
          <c:idx val="1"/>
          <c:order val="1"/>
          <c:tx>
            <c:strRef>
              <c:f>阿联酋!$Q$1</c:f>
              <c:strCache>
                <c:ptCount val="1"/>
                <c:pt idx="0">
                  <c:v>2017年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阿联酋!$O$2:$O$13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阿联酋!$Q$2:$Q$13</c:f>
              <c:numCache>
                <c:formatCode>0.00</c:formatCode>
                <c:ptCount val="12"/>
                <c:pt idx="0">
                  <c:v>5.2529757000000012</c:v>
                </c:pt>
                <c:pt idx="1">
                  <c:v>6.6463641999999989</c:v>
                </c:pt>
                <c:pt idx="2">
                  <c:v>9.7280598000000005</c:v>
                </c:pt>
                <c:pt idx="3">
                  <c:v>8.5223129999999987</c:v>
                </c:pt>
                <c:pt idx="4">
                  <c:v>8.1086098999999994</c:v>
                </c:pt>
                <c:pt idx="5">
                  <c:v>8.1208325000000023</c:v>
                </c:pt>
                <c:pt idx="6">
                  <c:v>9.3718074000000033</c:v>
                </c:pt>
                <c:pt idx="7">
                  <c:v>10.174764300000001</c:v>
                </c:pt>
                <c:pt idx="8">
                  <c:v>9.1184863000000025</c:v>
                </c:pt>
                <c:pt idx="9">
                  <c:v>9.8488672000000026</c:v>
                </c:pt>
                <c:pt idx="10">
                  <c:v>10.206212900000001</c:v>
                </c:pt>
                <c:pt idx="11">
                  <c:v>8.7150306000000004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D2-44AD-A171-ECD851BDB072}"/>
            </c:ext>
          </c:extLst>
        </c:ser>
        <c:ser>
          <c:idx val="2"/>
          <c:order val="2"/>
          <c:tx>
            <c:strRef>
              <c:f>阿联酋!$R$1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阿联酋!$O$2:$O$13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阿联酋!$R$2:$R$13</c:f>
              <c:numCache>
                <c:formatCode>0.00_ </c:formatCode>
                <c:ptCount val="12"/>
                <c:pt idx="0" formatCode="0.00">
                  <c:v>11.077759199999999</c:v>
                </c:pt>
                <c:pt idx="1">
                  <c:v>5.5414798999999997</c:v>
                </c:pt>
                <c:pt idx="2">
                  <c:v>8.1004683999999987</c:v>
                </c:pt>
                <c:pt idx="3">
                  <c:v>7.4797702879999992</c:v>
                </c:pt>
                <c:pt idx="4">
                  <c:v>7.1872332999999999</c:v>
                </c:pt>
                <c:pt idx="5">
                  <c:v>5.0570195</c:v>
                </c:pt>
                <c:pt idx="6">
                  <c:v>8.6573414</c:v>
                </c:pt>
                <c:pt idx="7">
                  <c:v>7.8142437999999999</c:v>
                </c:pt>
                <c:pt idx="8" formatCode="0.00_);[Red]\(0.00\)">
                  <c:v>6.1935465000000001</c:v>
                </c:pt>
                <c:pt idx="9" formatCode="0.00_);[Red]\(0.00\)">
                  <c:v>8.9047000000000001</c:v>
                </c:pt>
                <c:pt idx="10" formatCode="0.00_);[Red]\(0.00\)">
                  <c:v>6.7529244999999998</c:v>
                </c:pt>
                <c:pt idx="11" formatCode="0.00_);[Red]\(0.00\)">
                  <c:v>7.0179140000000002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D2-44AD-A171-ECD851BDB072}"/>
            </c:ext>
          </c:extLst>
        </c:ser>
        <c:ser>
          <c:idx val="3"/>
          <c:order val="3"/>
          <c:tx>
            <c:strRef>
              <c:f>阿联酋!$S$1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阿联酋!$O$2:$O$13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阿联酋!$S$2:$S$13</c:f>
              <c:numCache>
                <c:formatCode>0.00_);[Red]\(0.00\)</c:formatCode>
                <c:ptCount val="12"/>
                <c:pt idx="0" formatCode="0.00_ ">
                  <c:v>8.0236262000000007</c:v>
                </c:pt>
                <c:pt idx="1">
                  <c:v>6.8642433</c:v>
                </c:pt>
                <c:pt idx="2">
                  <c:v>7.1493544</c:v>
                </c:pt>
                <c:pt idx="3">
                  <c:v>6.7207441000000001</c:v>
                </c:pt>
                <c:pt idx="4">
                  <c:v>7.0685890000000002</c:v>
                </c:pt>
                <c:pt idx="5">
                  <c:v>6.9681403</c:v>
                </c:pt>
                <c:pt idx="6">
                  <c:v>8.5318319999999996</c:v>
                </c:pt>
                <c:pt idx="7">
                  <c:v>7.8510591999999999</c:v>
                </c:pt>
                <c:pt idx="8">
                  <c:v>8.8925006999999994</c:v>
                </c:pt>
                <c:pt idx="9">
                  <c:v>10.816403948199993</c:v>
                </c:pt>
                <c:pt idx="10">
                  <c:v>11.880000994000001</c:v>
                </c:pt>
                <c:pt idx="11">
                  <c:v>11.139744599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D2-44AD-A171-ECD851BD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235840"/>
        <c:axId val="571225760"/>
      </c:barChart>
      <c:catAx>
        <c:axId val="57123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225760"/>
        <c:crosses val="autoZero"/>
        <c:auto val="1"/>
        <c:lblAlgn val="ctr"/>
        <c:lblOffset val="100"/>
        <c:noMultiLvlLbl val="0"/>
      </c:catAx>
      <c:valAx>
        <c:axId val="57122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23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阿联酋</a:t>
            </a:r>
            <a:r>
              <a:rPr lang="en-US" altLang="zh-CN"/>
              <a:t>PE</a:t>
            </a:r>
            <a:r>
              <a:rPr lang="zh-CN" altLang="en-US"/>
              <a:t>进口量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阿联酋!$W$1</c:f>
              <c:strCache>
                <c:ptCount val="1"/>
                <c:pt idx="0">
                  <c:v>2016年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阿联酋!$V$2:$V$13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阿联酋!$W$2:$W$13</c:f>
              <c:numCache>
                <c:formatCode>0.0_);[Red]\(0.0\)</c:formatCode>
                <c:ptCount val="12"/>
                <c:pt idx="0">
                  <c:v>7.9432698000000004</c:v>
                </c:pt>
                <c:pt idx="1">
                  <c:v>9.2227212999999999</c:v>
                </c:pt>
                <c:pt idx="2">
                  <c:v>10.227827899999999</c:v>
                </c:pt>
                <c:pt idx="3">
                  <c:v>10.494617</c:v>
                </c:pt>
                <c:pt idx="4">
                  <c:v>6.8533430999999991</c:v>
                </c:pt>
                <c:pt idx="5">
                  <c:v>10.6675623</c:v>
                </c:pt>
                <c:pt idx="6">
                  <c:v>11.5133498</c:v>
                </c:pt>
                <c:pt idx="7">
                  <c:v>9.7048273000000016</c:v>
                </c:pt>
                <c:pt idx="8">
                  <c:v>10.7198218</c:v>
                </c:pt>
                <c:pt idx="9">
                  <c:v>9.0036014999999985</c:v>
                </c:pt>
                <c:pt idx="10">
                  <c:v>10.594169900000001</c:v>
                </c:pt>
                <c:pt idx="11">
                  <c:v>12.9944364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B-4EED-911E-2ACB8854437D}"/>
            </c:ext>
          </c:extLst>
        </c:ser>
        <c:ser>
          <c:idx val="1"/>
          <c:order val="1"/>
          <c:tx>
            <c:strRef>
              <c:f>阿联酋!$X$1</c:f>
              <c:strCache>
                <c:ptCount val="1"/>
                <c:pt idx="0">
                  <c:v>2017年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阿联酋!$V$2:$V$13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阿联酋!$X$2:$X$13</c:f>
              <c:numCache>
                <c:formatCode>0.0_);[Red]\(0.0\)</c:formatCode>
                <c:ptCount val="12"/>
                <c:pt idx="0">
                  <c:v>8.6766258000000018</c:v>
                </c:pt>
                <c:pt idx="1">
                  <c:v>10.385457899999999</c:v>
                </c:pt>
                <c:pt idx="2">
                  <c:v>13.4674567</c:v>
                </c:pt>
                <c:pt idx="3">
                  <c:v>12.298677499999998</c:v>
                </c:pt>
                <c:pt idx="4">
                  <c:v>11.5535824</c:v>
                </c:pt>
                <c:pt idx="5">
                  <c:v>11.463301800000004</c:v>
                </c:pt>
                <c:pt idx="6">
                  <c:v>13.743054200000003</c:v>
                </c:pt>
                <c:pt idx="7">
                  <c:v>13.799283100000002</c:v>
                </c:pt>
                <c:pt idx="8">
                  <c:v>13.886368000000003</c:v>
                </c:pt>
                <c:pt idx="9">
                  <c:v>13.850707700000003</c:v>
                </c:pt>
                <c:pt idx="10">
                  <c:v>14.179087000000001</c:v>
                </c:pt>
                <c:pt idx="11">
                  <c:v>12.8851452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B-4EED-911E-2ACB8854437D}"/>
            </c:ext>
          </c:extLst>
        </c:ser>
        <c:ser>
          <c:idx val="2"/>
          <c:order val="2"/>
          <c:tx>
            <c:strRef>
              <c:f>阿联酋!$Y$1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阿联酋!$V$2:$V$13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阿联酋!$Y$2:$Y$13</c:f>
              <c:numCache>
                <c:formatCode>0.0_);[Red]\(0.0\)</c:formatCode>
                <c:ptCount val="12"/>
                <c:pt idx="0">
                  <c:v>16.481354099999997</c:v>
                </c:pt>
                <c:pt idx="1">
                  <c:v>10.242878699999999</c:v>
                </c:pt>
                <c:pt idx="2">
                  <c:v>15.2433035</c:v>
                </c:pt>
                <c:pt idx="3">
                  <c:v>13.9867494344</c:v>
                </c:pt>
                <c:pt idx="4">
                  <c:v>11.183866200000001</c:v>
                </c:pt>
                <c:pt idx="5">
                  <c:v>8.3638602999999989</c:v>
                </c:pt>
                <c:pt idx="6">
                  <c:v>12.322222799999999</c:v>
                </c:pt>
                <c:pt idx="7">
                  <c:v>13.763112942199999</c:v>
                </c:pt>
                <c:pt idx="8">
                  <c:v>12.126660000000001</c:v>
                </c:pt>
                <c:pt idx="9">
                  <c:v>13.730150500000001</c:v>
                </c:pt>
                <c:pt idx="10">
                  <c:v>12.558277960000002</c:v>
                </c:pt>
                <c:pt idx="11">
                  <c:v>12.5101341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B-4EED-911E-2ACB8854437D}"/>
            </c:ext>
          </c:extLst>
        </c:ser>
        <c:ser>
          <c:idx val="3"/>
          <c:order val="3"/>
          <c:tx>
            <c:strRef>
              <c:f>阿联酋!$Z$1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阿联酋!$V$2:$V$13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阿联酋!$Z$2:$Z$13</c:f>
              <c:numCache>
                <c:formatCode>0.0_);[Red]\(0.0\)</c:formatCode>
                <c:ptCount val="12"/>
                <c:pt idx="0">
                  <c:v>13.091115500000001</c:v>
                </c:pt>
                <c:pt idx="1">
                  <c:v>11.125243900000001</c:v>
                </c:pt>
                <c:pt idx="2">
                  <c:v>9.4260145000000009</c:v>
                </c:pt>
                <c:pt idx="3">
                  <c:v>10.345738900000001</c:v>
                </c:pt>
                <c:pt idx="4">
                  <c:v>10.9729726</c:v>
                </c:pt>
                <c:pt idx="5">
                  <c:v>11.684630800000001</c:v>
                </c:pt>
                <c:pt idx="6">
                  <c:v>13.249074799999999</c:v>
                </c:pt>
                <c:pt idx="7">
                  <c:v>12.2518458</c:v>
                </c:pt>
                <c:pt idx="8">
                  <c:v>13.677201799999999</c:v>
                </c:pt>
                <c:pt idx="9">
                  <c:v>16.014954273099992</c:v>
                </c:pt>
                <c:pt idx="10">
                  <c:v>16.869057347100004</c:v>
                </c:pt>
                <c:pt idx="11">
                  <c:v>16.568238274000002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B-4EED-911E-2ACB8854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229680"/>
        <c:axId val="571229120"/>
      </c:barChart>
      <c:catAx>
        <c:axId val="57122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229120"/>
        <c:crosses val="autoZero"/>
        <c:auto val="1"/>
        <c:lblAlgn val="ctr"/>
        <c:lblOffset val="100"/>
        <c:noMultiLvlLbl val="0"/>
      </c:catAx>
      <c:valAx>
        <c:axId val="5712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22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'伊朗+阿联酋'!$B$1</c:f>
              <c:strCache>
                <c:ptCount val="1"/>
                <c:pt idx="0">
                  <c:v>2016年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'伊朗+阿联酋'!$A$2:$A$13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'伊朗+阿联酋'!$B$2:$B$13</c:f>
              <c:numCache>
                <c:formatCode>0.00_);[Red]\(0.00\)</c:formatCode>
                <c:ptCount val="12"/>
                <c:pt idx="0">
                  <c:v>1.8724282000000001</c:v>
                </c:pt>
                <c:pt idx="1">
                  <c:v>3.1006779999999998</c:v>
                </c:pt>
                <c:pt idx="2">
                  <c:v>3.2299201000000002</c:v>
                </c:pt>
                <c:pt idx="3">
                  <c:v>2.7284776000000002</c:v>
                </c:pt>
                <c:pt idx="4">
                  <c:v>3.6346457999999999</c:v>
                </c:pt>
                <c:pt idx="5">
                  <c:v>3.2073813000000002</c:v>
                </c:pt>
                <c:pt idx="6">
                  <c:v>4.5633289999999995</c:v>
                </c:pt>
                <c:pt idx="7">
                  <c:v>3.2736997000000008</c:v>
                </c:pt>
                <c:pt idx="8">
                  <c:v>2.7328812</c:v>
                </c:pt>
                <c:pt idx="9">
                  <c:v>2.7270220999999997</c:v>
                </c:pt>
                <c:pt idx="10">
                  <c:v>3.0701590000000003</c:v>
                </c:pt>
                <c:pt idx="11">
                  <c:v>5.1848151999999992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E-43C3-B1C9-F5E60D0F1B68}"/>
            </c:ext>
          </c:extLst>
        </c:ser>
        <c:ser>
          <c:idx val="1"/>
          <c:order val="1"/>
          <c:tx>
            <c:strRef>
              <c:f>'伊朗+阿联酋'!$C$1</c:f>
              <c:strCache>
                <c:ptCount val="1"/>
                <c:pt idx="0">
                  <c:v>2017年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'伊朗+阿联酋'!$A$2:$A$13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'伊朗+阿联酋'!$C$2:$C$13</c:f>
              <c:numCache>
                <c:formatCode>0.00_);[Red]\(0.00\)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EE-43C3-B1C9-F5E60D0F1B68}"/>
            </c:ext>
          </c:extLst>
        </c:ser>
        <c:ser>
          <c:idx val="2"/>
          <c:order val="2"/>
          <c:tx>
            <c:strRef>
              <c:f>'伊朗+阿联酋'!$D$1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'伊朗+阿联酋'!$A$2:$A$13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'伊朗+阿联酋'!$D$2:$D$13</c:f>
              <c:numCache>
                <c:formatCode>0.00_);[Red]\(0.00\)</c:formatCode>
                <c:ptCount val="12"/>
                <c:pt idx="0">
                  <c:v>5.0137350000000005</c:v>
                </c:pt>
                <c:pt idx="1">
                  <c:v>4.0636155</c:v>
                </c:pt>
                <c:pt idx="2">
                  <c:v>7.0514343000000004</c:v>
                </c:pt>
                <c:pt idx="3">
                  <c:v>4.9797587823999994</c:v>
                </c:pt>
                <c:pt idx="4">
                  <c:v>4.0539592999999998</c:v>
                </c:pt>
                <c:pt idx="5">
                  <c:v>3.2996699999999999</c:v>
                </c:pt>
                <c:pt idx="6">
                  <c:v>3.0063040000000001</c:v>
                </c:pt>
                <c:pt idx="7">
                  <c:v>4.5949816421999996</c:v>
                </c:pt>
                <c:pt idx="8">
                  <c:v>5.1680134999999998</c:v>
                </c:pt>
                <c:pt idx="9">
                  <c:v>4.7204009999999998</c:v>
                </c:pt>
                <c:pt idx="10">
                  <c:v>5.6481870200000008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E-43C3-B1C9-F5E60D0F1B68}"/>
            </c:ext>
          </c:extLst>
        </c:ser>
        <c:ser>
          <c:idx val="3"/>
          <c:order val="3"/>
          <c:tx>
            <c:strRef>
              <c:f>'伊朗+阿联酋'!$E$1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'伊朗+阿联酋'!$A$2:$A$13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'伊朗+阿联酋'!$E$2:$E$13</c:f>
              <c:numCache>
                <c:formatCode>0.00_);[Red]\(0.00\)</c:formatCode>
                <c:ptCount val="12"/>
                <c:pt idx="0">
                  <c:v>4.0872278</c:v>
                </c:pt>
                <c:pt idx="1">
                  <c:v>4.6582008999999998</c:v>
                </c:pt>
                <c:pt idx="2">
                  <c:v>4.6455669999999998</c:v>
                </c:pt>
                <c:pt idx="3">
                  <c:v>5.6534668000000003</c:v>
                </c:pt>
                <c:pt idx="4">
                  <c:v>5.6706716999999998</c:v>
                </c:pt>
                <c:pt idx="5">
                  <c:v>5.1469260999999999</c:v>
                </c:pt>
                <c:pt idx="6">
                  <c:v>4.7777934000000002</c:v>
                </c:pt>
                <c:pt idx="7">
                  <c:v>4.5514780000000004</c:v>
                </c:pt>
                <c:pt idx="8">
                  <c:v>5.5199245000000001</c:v>
                </c:pt>
                <c:pt idx="9">
                  <c:v>4.4820352249000006</c:v>
                </c:pt>
                <c:pt idx="10">
                  <c:v>5.8842813531000004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EE-43C3-B1C9-F5E60D0F1B68}"/>
            </c:ext>
          </c:extLst>
        </c:ser>
        <c:ser>
          <c:idx val="4"/>
          <c:order val="4"/>
          <c:tx>
            <c:strRef>
              <c:f>'伊朗+阿联酋'!$F$1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'伊朗+阿联酋'!$A$2:$A$13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'伊朗+阿联酋'!$F$2:$F$13</c:f>
              <c:numCache>
                <c:formatCode>0.00_);[Red]\(0.00\)</c:formatCode>
                <c:ptCount val="12"/>
                <c:pt idx="1">
                  <c:v>10.957625999999999</c:v>
                </c:pt>
                <c:pt idx="2">
                  <c:v>6.6392085999999999</c:v>
                </c:pt>
                <c:pt idx="3">
                  <c:v>6.7268490000000005</c:v>
                </c:pt>
                <c:pt idx="4">
                  <c:v>6.0740249999999998</c:v>
                </c:pt>
                <c:pt idx="5">
                  <c:v>4.1048928</c:v>
                </c:pt>
                <c:pt idx="6">
                  <c:v>2.9821710000000001</c:v>
                </c:pt>
                <c:pt idx="7">
                  <c:v>3.2720549999999999</c:v>
                </c:pt>
                <c:pt idx="8">
                  <c:v>4.0945750000000007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EE-43C3-B1C9-F5E60D0F1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250400"/>
        <c:axId val="571248160"/>
      </c:barChart>
      <c:catAx>
        <c:axId val="57125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248160"/>
        <c:crosses val="autoZero"/>
        <c:auto val="1"/>
        <c:lblAlgn val="ctr"/>
        <c:lblOffset val="100"/>
        <c:noMultiLvlLbl val="0"/>
      </c:catAx>
      <c:valAx>
        <c:axId val="5712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25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'伊朗+阿联酋'!$W$1</c:f>
              <c:strCache>
                <c:ptCount val="1"/>
                <c:pt idx="0">
                  <c:v>2016年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'伊朗+阿联酋'!$V$2:$V$13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'伊朗+阿联酋'!$W$2:$W$13</c:f>
              <c:numCache>
                <c:formatCode>0.00_);[Red]\(0.00\)</c:formatCode>
                <c:ptCount val="12"/>
                <c:pt idx="0">
                  <c:v>20.750423599999998</c:v>
                </c:pt>
                <c:pt idx="1">
                  <c:v>23.925657399999999</c:v>
                </c:pt>
                <c:pt idx="2">
                  <c:v>36.155790400000001</c:v>
                </c:pt>
                <c:pt idx="3">
                  <c:v>27.456412</c:v>
                </c:pt>
                <c:pt idx="4">
                  <c:v>25.382305599999999</c:v>
                </c:pt>
                <c:pt idx="5">
                  <c:v>27.3536778</c:v>
                </c:pt>
                <c:pt idx="6">
                  <c:v>26.734313799999999</c:v>
                </c:pt>
                <c:pt idx="7">
                  <c:v>24.457997300000002</c:v>
                </c:pt>
                <c:pt idx="8">
                  <c:v>26.1688568</c:v>
                </c:pt>
                <c:pt idx="9">
                  <c:v>21.012076499999999</c:v>
                </c:pt>
                <c:pt idx="10">
                  <c:v>21.182843900000002</c:v>
                </c:pt>
                <c:pt idx="11">
                  <c:v>27.124013899999998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A-4E46-80CF-4C40C9EC87D0}"/>
            </c:ext>
          </c:extLst>
        </c:ser>
        <c:ser>
          <c:idx val="1"/>
          <c:order val="1"/>
          <c:tx>
            <c:strRef>
              <c:f>'伊朗+阿联酋'!$X$1</c:f>
              <c:strCache>
                <c:ptCount val="1"/>
                <c:pt idx="0">
                  <c:v>2017年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'伊朗+阿联酋'!$V$2:$V$13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'伊朗+阿联酋'!$X$2:$X$13</c:f>
              <c:numCache>
                <c:formatCode>0.00_);[Red]\(0.00\)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3A-4E46-80CF-4C40C9EC87D0}"/>
            </c:ext>
          </c:extLst>
        </c:ser>
        <c:ser>
          <c:idx val="2"/>
          <c:order val="2"/>
          <c:tx>
            <c:strRef>
              <c:f>'伊朗+阿联酋'!$Y$1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'伊朗+阿联酋'!$V$2:$V$13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'伊朗+阿联酋'!$Y$2:$Y$13</c:f>
              <c:numCache>
                <c:formatCode>0.00_);[Red]\(0.00\)</c:formatCode>
                <c:ptCount val="12"/>
                <c:pt idx="0">
                  <c:v>34.487716800000001</c:v>
                </c:pt>
                <c:pt idx="1">
                  <c:v>21.549498700000001</c:v>
                </c:pt>
                <c:pt idx="2">
                  <c:v>32.6060856</c:v>
                </c:pt>
                <c:pt idx="3">
                  <c:v>34.987183166599998</c:v>
                </c:pt>
                <c:pt idx="4">
                  <c:v>35.701063699999999</c:v>
                </c:pt>
                <c:pt idx="5">
                  <c:v>23.498140899999999</c:v>
                </c:pt>
                <c:pt idx="6">
                  <c:v>24.883226257</c:v>
                </c:pt>
                <c:pt idx="7">
                  <c:v>28.736862942199998</c:v>
                </c:pt>
                <c:pt idx="8">
                  <c:v>27.7438182289</c:v>
                </c:pt>
                <c:pt idx="9">
                  <c:v>28.785533279000003</c:v>
                </c:pt>
                <c:pt idx="10">
                  <c:v>23.853665460000002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3A-4E46-80CF-4C40C9EC87D0}"/>
            </c:ext>
          </c:extLst>
        </c:ser>
        <c:ser>
          <c:idx val="3"/>
          <c:order val="3"/>
          <c:tx>
            <c:strRef>
              <c:f>'伊朗+阿联酋'!$Z$1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'伊朗+阿联酋'!$V$2:$V$13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'伊朗+阿联酋'!$Z$2:$Z$13</c:f>
              <c:numCache>
                <c:formatCode>0.00_);[Red]\(0.00\)</c:formatCode>
                <c:ptCount val="12"/>
                <c:pt idx="0">
                  <c:v>23.391238399999999</c:v>
                </c:pt>
                <c:pt idx="1">
                  <c:v>26.449128899999998</c:v>
                </c:pt>
                <c:pt idx="2">
                  <c:v>32.033498699999996</c:v>
                </c:pt>
                <c:pt idx="3">
                  <c:v>39.585405899999998</c:v>
                </c:pt>
                <c:pt idx="4">
                  <c:v>36.022059499999997</c:v>
                </c:pt>
                <c:pt idx="5">
                  <c:v>31.921245800000001</c:v>
                </c:pt>
                <c:pt idx="6">
                  <c:v>29.468231899999999</c:v>
                </c:pt>
                <c:pt idx="7">
                  <c:v>38.373296400000001</c:v>
                </c:pt>
                <c:pt idx="8">
                  <c:v>37.886050699999998</c:v>
                </c:pt>
                <c:pt idx="9">
                  <c:v>33.02119277309999</c:v>
                </c:pt>
                <c:pt idx="10">
                  <c:v>41.930242358219999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3A-4E46-80CF-4C40C9EC87D0}"/>
            </c:ext>
          </c:extLst>
        </c:ser>
        <c:ser>
          <c:idx val="4"/>
          <c:order val="4"/>
          <c:tx>
            <c:strRef>
              <c:f>'伊朗+阿联酋'!$AA$1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'伊朗+阿联酋'!$V$2:$V$13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'伊朗+阿联酋'!$AA$2:$AA$13</c:f>
              <c:numCache>
                <c:formatCode>0.00_);[Red]\(0.00\)</c:formatCode>
                <c:ptCount val="12"/>
                <c:pt idx="0">
                  <c:v>0</c:v>
                </c:pt>
                <c:pt idx="1">
                  <c:v>57.3112639</c:v>
                </c:pt>
                <c:pt idx="2">
                  <c:v>41.995008799999994</c:v>
                </c:pt>
                <c:pt idx="3">
                  <c:v>38.486890199999998</c:v>
                </c:pt>
                <c:pt idx="4">
                  <c:v>35.5609076</c:v>
                </c:pt>
                <c:pt idx="5">
                  <c:v>27.6628446</c:v>
                </c:pt>
                <c:pt idx="6">
                  <c:v>24.334923399999997</c:v>
                </c:pt>
                <c:pt idx="7">
                  <c:v>23.111605000000001</c:v>
                </c:pt>
                <c:pt idx="8">
                  <c:v>46.135300200000003</c:v>
                </c:pt>
                <c:pt idx="9">
                  <c:v>34</c:v>
                </c:pt>
                <c:pt idx="10">
                  <c:v>30</c:v>
                </c:pt>
                <c:pt idx="1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3A-4E46-80CF-4C40C9EC8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747840"/>
        <c:axId val="652747280"/>
      </c:barChart>
      <c:catAx>
        <c:axId val="65274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747280"/>
        <c:crosses val="autoZero"/>
        <c:auto val="1"/>
        <c:lblAlgn val="ctr"/>
        <c:lblOffset val="100"/>
        <c:noMultiLvlLbl val="0"/>
      </c:catAx>
      <c:valAx>
        <c:axId val="65274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74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'伊朗+阿联酋'!$I$1</c:f>
              <c:strCache>
                <c:ptCount val="1"/>
                <c:pt idx="0">
                  <c:v>2016年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'伊朗+阿联酋'!$H$2:$H$13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'伊朗+阿联酋'!$I$2:$I$13</c:f>
              <c:numCache>
                <c:formatCode>0.00_);[Red]\(0.00\)</c:formatCode>
                <c:ptCount val="12"/>
                <c:pt idx="0">
                  <c:v>5.3305317999999993</c:v>
                </c:pt>
                <c:pt idx="1">
                  <c:v>5.7726389000000005</c:v>
                </c:pt>
                <c:pt idx="2">
                  <c:v>9.5082669000000006</c:v>
                </c:pt>
                <c:pt idx="3">
                  <c:v>5.2677098999999998</c:v>
                </c:pt>
                <c:pt idx="4">
                  <c:v>4.8755829999999998</c:v>
                </c:pt>
                <c:pt idx="5">
                  <c:v>5.3889145000000003</c:v>
                </c:pt>
                <c:pt idx="6">
                  <c:v>6.2122684999999995</c:v>
                </c:pt>
                <c:pt idx="7">
                  <c:v>3.9052739000000001</c:v>
                </c:pt>
                <c:pt idx="8">
                  <c:v>4.3624863999999999</c:v>
                </c:pt>
                <c:pt idx="9">
                  <c:v>3.8249549999999997</c:v>
                </c:pt>
                <c:pt idx="10">
                  <c:v>4.4852626000000004</c:v>
                </c:pt>
                <c:pt idx="11">
                  <c:v>6.4111026000000004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1-4F68-A66B-62180CA599AA}"/>
            </c:ext>
          </c:extLst>
        </c:ser>
        <c:ser>
          <c:idx val="1"/>
          <c:order val="1"/>
          <c:tx>
            <c:strRef>
              <c:f>'伊朗+阿联酋'!$J$1</c:f>
              <c:strCache>
                <c:ptCount val="1"/>
                <c:pt idx="0">
                  <c:v>2017年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'伊朗+阿联酋'!$H$2:$H$13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'伊朗+阿联酋'!$J$2:$J$13</c:f>
              <c:numCache>
                <c:formatCode>0.00_);[Red]\(0.00\)</c:formatCode>
                <c:ptCount val="12"/>
                <c:pt idx="0">
                  <c:v>4.9409799999999997</c:v>
                </c:pt>
                <c:pt idx="1">
                  <c:v>5.9972980999999992</c:v>
                </c:pt>
                <c:pt idx="2">
                  <c:v>7.1127383999999996</c:v>
                </c:pt>
                <c:pt idx="3">
                  <c:v>7.0393024999999998</c:v>
                </c:pt>
                <c:pt idx="4">
                  <c:v>6.2988525000000006</c:v>
                </c:pt>
                <c:pt idx="5">
                  <c:v>4.0131886000000003</c:v>
                </c:pt>
                <c:pt idx="6">
                  <c:v>4.1485997000000001</c:v>
                </c:pt>
                <c:pt idx="7">
                  <c:v>10.0993127</c:v>
                </c:pt>
                <c:pt idx="8">
                  <c:v>8.3016249999999996</c:v>
                </c:pt>
                <c:pt idx="9">
                  <c:v>8.2827218000000009</c:v>
                </c:pt>
                <c:pt idx="10">
                  <c:v>8.6689899999999991</c:v>
                </c:pt>
                <c:pt idx="11">
                  <c:v>7.1247913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51-4F68-A66B-62180CA599AA}"/>
            </c:ext>
          </c:extLst>
        </c:ser>
        <c:ser>
          <c:idx val="2"/>
          <c:order val="2"/>
          <c:tx>
            <c:strRef>
              <c:f>'伊朗+阿联酋'!$K$1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'伊朗+阿联酋'!$H$2:$H$13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'伊朗+阿联酋'!$K$2:$K$13</c:f>
              <c:numCache>
                <c:formatCode>0.00_);[Red]\(0.00\)</c:formatCode>
                <c:ptCount val="12"/>
                <c:pt idx="0">
                  <c:v>7.9227476000000001</c:v>
                </c:pt>
                <c:pt idx="1">
                  <c:v>5.8851958</c:v>
                </c:pt>
                <c:pt idx="2">
                  <c:v>8.3863073999999997</c:v>
                </c:pt>
                <c:pt idx="3">
                  <c:v>10.403517970499999</c:v>
                </c:pt>
                <c:pt idx="4">
                  <c:v>10.838253600000002</c:v>
                </c:pt>
                <c:pt idx="5">
                  <c:v>6.1827198000000001</c:v>
                </c:pt>
                <c:pt idx="6">
                  <c:v>5.6129274000000002</c:v>
                </c:pt>
                <c:pt idx="7">
                  <c:v>7.7332624999999995</c:v>
                </c:pt>
                <c:pt idx="8">
                  <c:v>6.2166082289000011</c:v>
                </c:pt>
                <c:pt idx="9">
                  <c:v>6.2611244999999993</c:v>
                </c:pt>
                <c:pt idx="10">
                  <c:v>5.0351689400000001</c:v>
                </c:pt>
                <c:pt idx="11">
                  <c:v>5.4105663999999996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51-4F68-A66B-62180CA599AA}"/>
            </c:ext>
          </c:extLst>
        </c:ser>
        <c:ser>
          <c:idx val="3"/>
          <c:order val="3"/>
          <c:tx>
            <c:strRef>
              <c:f>'伊朗+阿联酋'!$L$1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'伊朗+阿联酋'!$H$2:$H$13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'伊朗+阿联酋'!$L$2:$L$13</c:f>
              <c:numCache>
                <c:formatCode>0.00_);[Red]\(0.00\)</c:formatCode>
                <c:ptCount val="12"/>
                <c:pt idx="0">
                  <c:v>5.3811713000000001</c:v>
                </c:pt>
                <c:pt idx="1">
                  <c:v>6.5292997000000002</c:v>
                </c:pt>
                <c:pt idx="2">
                  <c:v>7.6659652999999999</c:v>
                </c:pt>
                <c:pt idx="3">
                  <c:v>11.262507999999999</c:v>
                </c:pt>
                <c:pt idx="4">
                  <c:v>8.9196988000000008</c:v>
                </c:pt>
                <c:pt idx="5">
                  <c:v>7.9484143999999999</c:v>
                </c:pt>
                <c:pt idx="6">
                  <c:v>5.8968494000000007</c:v>
                </c:pt>
                <c:pt idx="7">
                  <c:v>9.8165041999999989</c:v>
                </c:pt>
                <c:pt idx="8">
                  <c:v>8.6164629999999995</c:v>
                </c:pt>
                <c:pt idx="9">
                  <c:v>6.8064400999999997</c:v>
                </c:pt>
                <c:pt idx="10">
                  <c:v>9.1936250000000008</c:v>
                </c:pt>
                <c:pt idx="11">
                  <c:v>9.0231569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51-4F68-A66B-62180CA599AA}"/>
            </c:ext>
          </c:extLst>
        </c:ser>
        <c:ser>
          <c:idx val="4"/>
          <c:order val="4"/>
          <c:tx>
            <c:strRef>
              <c:f>'伊朗+阿联酋'!$M$1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'伊朗+阿联酋'!$H$2:$H$13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'伊朗+阿联酋'!$M$2:$M$13</c:f>
              <c:numCache>
                <c:formatCode>0.00_);[Red]\(0.00\)</c:formatCode>
                <c:ptCount val="12"/>
                <c:pt idx="1">
                  <c:v>14.1735492</c:v>
                </c:pt>
                <c:pt idx="2">
                  <c:v>11.040208499999999</c:v>
                </c:pt>
                <c:pt idx="3">
                  <c:v>10.086083199999999</c:v>
                </c:pt>
                <c:pt idx="4">
                  <c:v>8.2455369999999988</c:v>
                </c:pt>
                <c:pt idx="5">
                  <c:v>7.0168195999999998</c:v>
                </c:pt>
                <c:pt idx="6">
                  <c:v>5.4604657999999997</c:v>
                </c:pt>
                <c:pt idx="7">
                  <c:v>5.4758499999999994</c:v>
                </c:pt>
                <c:pt idx="8">
                  <c:v>11.800525199999999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51-4F68-A66B-62180CA59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741120"/>
        <c:axId val="652740560"/>
      </c:barChart>
      <c:catAx>
        <c:axId val="65274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740560"/>
        <c:crosses val="autoZero"/>
        <c:auto val="1"/>
        <c:lblAlgn val="ctr"/>
        <c:lblOffset val="100"/>
        <c:noMultiLvlLbl val="0"/>
      </c:catAx>
      <c:valAx>
        <c:axId val="65274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74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'伊朗+阿联酋'!$P$1</c:f>
              <c:strCache>
                <c:ptCount val="1"/>
                <c:pt idx="0">
                  <c:v>2016年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'伊朗+阿联酋'!$O$2:$O$13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'伊朗+阿联酋'!$P$2:$P$13</c:f>
              <c:numCache>
                <c:formatCode>0.00_);[Red]\(0.00\)</c:formatCode>
                <c:ptCount val="12"/>
                <c:pt idx="0">
                  <c:v>13.5474636</c:v>
                </c:pt>
                <c:pt idx="1">
                  <c:v>15.0523405</c:v>
                </c:pt>
                <c:pt idx="2">
                  <c:v>23.417603399999997</c:v>
                </c:pt>
                <c:pt idx="3">
                  <c:v>19.460224499999999</c:v>
                </c:pt>
                <c:pt idx="4">
                  <c:v>16.872076799999999</c:v>
                </c:pt>
                <c:pt idx="5">
                  <c:v>18.757382</c:v>
                </c:pt>
                <c:pt idx="6">
                  <c:v>15.958716299999999</c:v>
                </c:pt>
                <c:pt idx="7">
                  <c:v>17.2790237</c:v>
                </c:pt>
                <c:pt idx="8">
                  <c:v>19.073489200000001</c:v>
                </c:pt>
                <c:pt idx="9">
                  <c:v>14.460099400000001</c:v>
                </c:pt>
                <c:pt idx="10">
                  <c:v>13.627422299999999</c:v>
                </c:pt>
                <c:pt idx="11">
                  <c:v>15.528096099999999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0-4AE0-A85B-A5BC007588E1}"/>
            </c:ext>
          </c:extLst>
        </c:ser>
        <c:ser>
          <c:idx val="1"/>
          <c:order val="1"/>
          <c:tx>
            <c:strRef>
              <c:f>'伊朗+阿联酋'!$Q$1</c:f>
              <c:strCache>
                <c:ptCount val="1"/>
                <c:pt idx="0">
                  <c:v>2017年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'伊朗+阿联酋'!$O$2:$O$13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'伊朗+阿联酋'!$Q$2:$Q$13</c:f>
              <c:numCache>
                <c:formatCode>0.00_);[Red]\(0.00\)</c:formatCode>
                <c:ptCount val="12"/>
                <c:pt idx="0">
                  <c:v>15.118013200000004</c:v>
                </c:pt>
                <c:pt idx="1">
                  <c:v>17.475619099999999</c:v>
                </c:pt>
                <c:pt idx="2">
                  <c:v>24.266309800000002</c:v>
                </c:pt>
                <c:pt idx="3">
                  <c:v>18.878762999999999</c:v>
                </c:pt>
                <c:pt idx="4">
                  <c:v>15.4030349</c:v>
                </c:pt>
                <c:pt idx="5">
                  <c:v>15.622482500000002</c:v>
                </c:pt>
                <c:pt idx="6">
                  <c:v>17.664857300000001</c:v>
                </c:pt>
                <c:pt idx="7">
                  <c:v>19.847596300000003</c:v>
                </c:pt>
                <c:pt idx="8">
                  <c:v>20.114737300000002</c:v>
                </c:pt>
                <c:pt idx="9">
                  <c:v>19.645167200000003</c:v>
                </c:pt>
                <c:pt idx="10">
                  <c:v>19.270062899999999</c:v>
                </c:pt>
                <c:pt idx="11">
                  <c:v>20.229710600000001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0-4AE0-A85B-A5BC007588E1}"/>
            </c:ext>
          </c:extLst>
        </c:ser>
        <c:ser>
          <c:idx val="2"/>
          <c:order val="2"/>
          <c:tx>
            <c:strRef>
              <c:f>'伊朗+阿联酋'!$R$1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'伊朗+阿联酋'!$O$2:$O$13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'伊朗+阿联酋'!$R$2:$R$13</c:f>
              <c:numCache>
                <c:formatCode>0.00_);[Red]\(0.00\)</c:formatCode>
                <c:ptCount val="12"/>
                <c:pt idx="0">
                  <c:v>21.5512342</c:v>
                </c:pt>
                <c:pt idx="1">
                  <c:v>11.6006874</c:v>
                </c:pt>
                <c:pt idx="2">
                  <c:v>17.1683439</c:v>
                </c:pt>
                <c:pt idx="3">
                  <c:v>19.603906413699999</c:v>
                </c:pt>
                <c:pt idx="4">
                  <c:v>20.808850799999998</c:v>
                </c:pt>
                <c:pt idx="5">
                  <c:v>14.015751099999999</c:v>
                </c:pt>
                <c:pt idx="6">
                  <c:v>16.263994857</c:v>
                </c:pt>
                <c:pt idx="7">
                  <c:v>16.408618799999999</c:v>
                </c:pt>
                <c:pt idx="8">
                  <c:v>16.359196499999999</c:v>
                </c:pt>
                <c:pt idx="9">
                  <c:v>17.804007779000003</c:v>
                </c:pt>
                <c:pt idx="10">
                  <c:v>13.1703095</c:v>
                </c:pt>
                <c:pt idx="11">
                  <c:v>13.892949999999999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10-4AE0-A85B-A5BC007588E1}"/>
            </c:ext>
          </c:extLst>
        </c:ser>
        <c:ser>
          <c:idx val="3"/>
          <c:order val="3"/>
          <c:tx>
            <c:strRef>
              <c:f>'伊朗+阿联酋'!$S$1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'伊朗+阿联酋'!$O$2:$O$13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'伊朗+阿联酋'!$S$2:$S$13</c:f>
              <c:numCache>
                <c:formatCode>0.00_);[Red]\(0.00\)</c:formatCode>
                <c:ptCount val="12"/>
                <c:pt idx="0">
                  <c:v>13.9228393</c:v>
                </c:pt>
                <c:pt idx="1">
                  <c:v>15.2616283</c:v>
                </c:pt>
                <c:pt idx="2">
                  <c:v>19.721966399999999</c:v>
                </c:pt>
                <c:pt idx="3">
                  <c:v>22.669431100000001</c:v>
                </c:pt>
                <c:pt idx="4">
                  <c:v>21.431688999999999</c:v>
                </c:pt>
                <c:pt idx="5">
                  <c:v>18.825905300000002</c:v>
                </c:pt>
                <c:pt idx="6">
                  <c:v>18.793589099999998</c:v>
                </c:pt>
                <c:pt idx="7">
                  <c:v>24.005314200000001</c:v>
                </c:pt>
                <c:pt idx="8">
                  <c:v>23.749663200000001</c:v>
                </c:pt>
                <c:pt idx="9">
                  <c:v>21.732717448199992</c:v>
                </c:pt>
                <c:pt idx="10">
                  <c:v>26.852336005120002</c:v>
                </c:pt>
                <c:pt idx="11">
                  <c:v>26.171135952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10-4AE0-A85B-A5BC007588E1}"/>
            </c:ext>
          </c:extLst>
        </c:ser>
        <c:ser>
          <c:idx val="4"/>
          <c:order val="4"/>
          <c:tx>
            <c:strRef>
              <c:f>'伊朗+阿联酋'!$T$1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'伊朗+阿联酋'!$O$2:$O$13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'伊朗+阿联酋'!$T$2:$T$13</c:f>
              <c:numCache>
                <c:formatCode>0.00_);[Red]\(0.00\)</c:formatCode>
                <c:ptCount val="12"/>
                <c:pt idx="1">
                  <c:v>32.180088699999999</c:v>
                </c:pt>
                <c:pt idx="2">
                  <c:v>24.315591699999999</c:v>
                </c:pt>
                <c:pt idx="3">
                  <c:v>21.673957999999999</c:v>
                </c:pt>
                <c:pt idx="4">
                  <c:v>21.241345600000002</c:v>
                </c:pt>
                <c:pt idx="5">
                  <c:v>16.5411322</c:v>
                </c:pt>
                <c:pt idx="6">
                  <c:v>15.892286599999998</c:v>
                </c:pt>
                <c:pt idx="7">
                  <c:v>14.363700000000001</c:v>
                </c:pt>
                <c:pt idx="8">
                  <c:v>30.240200000000002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10-4AE0-A85B-A5BC00758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735520"/>
        <c:axId val="652734400"/>
      </c:barChart>
      <c:catAx>
        <c:axId val="65273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734400"/>
        <c:crosses val="autoZero"/>
        <c:auto val="1"/>
        <c:lblAlgn val="ctr"/>
        <c:lblOffset val="100"/>
        <c:noMultiLvlLbl val="0"/>
      </c:catAx>
      <c:valAx>
        <c:axId val="65273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73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沙特</a:t>
            </a:r>
            <a:r>
              <a:rPr lang="en-US" altLang="zh-CN"/>
              <a:t>LL</a:t>
            </a:r>
            <a:r>
              <a:rPr lang="zh-CN" altLang="en-US"/>
              <a:t>进口量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沙特!$B$1</c:f>
              <c:strCache>
                <c:ptCount val="1"/>
                <c:pt idx="0">
                  <c:v>2016年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沙特!$A$2:$A$13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沙特!$B$2:$B$13</c:f>
              <c:numCache>
                <c:formatCode>0.00_);[Red]\(0.00\)</c:formatCode>
                <c:ptCount val="12"/>
                <c:pt idx="0">
                  <c:v>2.7487529999999993</c:v>
                </c:pt>
                <c:pt idx="1">
                  <c:v>2.3259175000000001</c:v>
                </c:pt>
                <c:pt idx="2">
                  <c:v>4.5589524999999993</c:v>
                </c:pt>
                <c:pt idx="3">
                  <c:v>4.6441904999999988</c:v>
                </c:pt>
                <c:pt idx="4">
                  <c:v>3.7755724999999982</c:v>
                </c:pt>
                <c:pt idx="5">
                  <c:v>3.6516538000000009</c:v>
                </c:pt>
                <c:pt idx="6">
                  <c:v>3.451508</c:v>
                </c:pt>
                <c:pt idx="7">
                  <c:v>4.1577199999999985</c:v>
                </c:pt>
                <c:pt idx="8">
                  <c:v>3.889898000000001</c:v>
                </c:pt>
                <c:pt idx="9">
                  <c:v>3.3593825000000006</c:v>
                </c:pt>
                <c:pt idx="10">
                  <c:v>6.5011599999999987</c:v>
                </c:pt>
                <c:pt idx="11">
                  <c:v>9.4807484999999971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D4-400E-9CB3-34A19077456C}"/>
            </c:ext>
          </c:extLst>
        </c:ser>
        <c:ser>
          <c:idx val="1"/>
          <c:order val="1"/>
          <c:tx>
            <c:strRef>
              <c:f>沙特!$C$1</c:f>
              <c:strCache>
                <c:ptCount val="1"/>
                <c:pt idx="0">
                  <c:v>2017年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沙特!$A$2:$A$13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沙特!$C$2:$C$13</c:f>
              <c:numCache>
                <c:formatCode>0.00_);[Red]\(0.00\)</c:formatCode>
                <c:ptCount val="12"/>
                <c:pt idx="0">
                  <c:v>6.0835959999999991</c:v>
                </c:pt>
                <c:pt idx="1">
                  <c:v>4.5402999999999984</c:v>
                </c:pt>
                <c:pt idx="2">
                  <c:v>5.0686168999999976</c:v>
                </c:pt>
                <c:pt idx="3">
                  <c:v>4.6819849999999974</c:v>
                </c:pt>
                <c:pt idx="4">
                  <c:v>5.993929999999998</c:v>
                </c:pt>
                <c:pt idx="5">
                  <c:v>4.6947657999999999</c:v>
                </c:pt>
                <c:pt idx="6">
                  <c:v>4.9442167999999995</c:v>
                </c:pt>
                <c:pt idx="7">
                  <c:v>7.8470669999999956</c:v>
                </c:pt>
                <c:pt idx="8">
                  <c:v>8.6604549999999989</c:v>
                </c:pt>
                <c:pt idx="9">
                  <c:v>7.5438580999999987</c:v>
                </c:pt>
                <c:pt idx="10">
                  <c:v>7.7215749999999996</c:v>
                </c:pt>
                <c:pt idx="11">
                  <c:v>7.6499150000000009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D4-400E-9CB3-34A19077456C}"/>
            </c:ext>
          </c:extLst>
        </c:ser>
        <c:ser>
          <c:idx val="2"/>
          <c:order val="2"/>
          <c:tx>
            <c:strRef>
              <c:f>沙特!$D$1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沙特!$A$2:$A$13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沙特!$D$2:$D$13</c:f>
              <c:numCache>
                <c:formatCode>0.00_);[Red]\(0.00\)</c:formatCode>
                <c:ptCount val="12"/>
                <c:pt idx="0">
                  <c:v>9.6067029000000002</c:v>
                </c:pt>
                <c:pt idx="1">
                  <c:v>4.0419450000000001</c:v>
                </c:pt>
                <c:pt idx="2">
                  <c:v>7.1922420000000002</c:v>
                </c:pt>
                <c:pt idx="3">
                  <c:v>7.3276376282999989</c:v>
                </c:pt>
                <c:pt idx="4">
                  <c:v>10.645080500000001</c:v>
                </c:pt>
                <c:pt idx="5">
                  <c:v>8.5317790000000002</c:v>
                </c:pt>
                <c:pt idx="6">
                  <c:v>8.8363325200000009</c:v>
                </c:pt>
                <c:pt idx="7">
                  <c:v>10.0410068</c:v>
                </c:pt>
                <c:pt idx="8">
                  <c:v>10.6361739495</c:v>
                </c:pt>
                <c:pt idx="9">
                  <c:v>10.800857208</c:v>
                </c:pt>
                <c:pt idx="10">
                  <c:v>11.323990359</c:v>
                </c:pt>
                <c:pt idx="11">
                  <c:v>10.305133191099999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D4-400E-9CB3-34A19077456C}"/>
            </c:ext>
          </c:extLst>
        </c:ser>
        <c:ser>
          <c:idx val="3"/>
          <c:order val="3"/>
          <c:tx>
            <c:strRef>
              <c:f>沙特!$E$1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沙特!$A$2:$A$13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沙特!$E$2:$E$13</c:f>
              <c:numCache>
                <c:formatCode>0.00_);[Red]\(0.00\)</c:formatCode>
                <c:ptCount val="12"/>
                <c:pt idx="0">
                  <c:v>11.858317100000001</c:v>
                </c:pt>
                <c:pt idx="1">
                  <c:v>9.1490950000000009</c:v>
                </c:pt>
                <c:pt idx="2">
                  <c:v>12.094433499999999</c:v>
                </c:pt>
                <c:pt idx="3">
                  <c:v>12.4325812</c:v>
                </c:pt>
                <c:pt idx="4">
                  <c:v>10.807008</c:v>
                </c:pt>
                <c:pt idx="5">
                  <c:v>8.9399625</c:v>
                </c:pt>
                <c:pt idx="6">
                  <c:v>11.518300099999999</c:v>
                </c:pt>
                <c:pt idx="7">
                  <c:v>10.10585</c:v>
                </c:pt>
                <c:pt idx="8">
                  <c:v>10.9071575</c:v>
                </c:pt>
                <c:pt idx="9">
                  <c:v>11.101127797289998</c:v>
                </c:pt>
                <c:pt idx="10">
                  <c:v>11.513302051840004</c:v>
                </c:pt>
                <c:pt idx="11">
                  <c:v>10.585667500000001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D4-400E-9CB3-34A19077456C}"/>
            </c:ext>
          </c:extLst>
        </c:ser>
        <c:ser>
          <c:idx val="4"/>
          <c:order val="4"/>
          <c:tx>
            <c:strRef>
              <c:f>沙特!$F$1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沙特!$A$2:$A$13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沙特!$F$2:$F$13</c:f>
              <c:numCache>
                <c:formatCode>0.00_);[Red]\(0.00\)</c:formatCode>
                <c:ptCount val="12"/>
                <c:pt idx="0" formatCode="0.00">
                  <c:v>0</c:v>
                </c:pt>
                <c:pt idx="1">
                  <c:v>17</c:v>
                </c:pt>
                <c:pt idx="2">
                  <c:v>9.1719000000000008</c:v>
                </c:pt>
                <c:pt idx="3">
                  <c:v>7.1802474999999992</c:v>
                </c:pt>
                <c:pt idx="4">
                  <c:v>11.472799999999999</c:v>
                </c:pt>
                <c:pt idx="5">
                  <c:v>13.2158</c:v>
                </c:pt>
                <c:pt idx="6">
                  <c:v>10.759889999999999</c:v>
                </c:pt>
                <c:pt idx="7">
                  <c:v>8.9130000000000003</c:v>
                </c:pt>
                <c:pt idx="8">
                  <c:v>13.14</c:v>
                </c:pt>
                <c:pt idx="9">
                  <c:v>11.7505025</c:v>
                </c:pt>
                <c:pt idx="10">
                  <c:v>13.362295000000001</c:v>
                </c:pt>
                <c:pt idx="11">
                  <c:v>12.355455000000001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D4-400E-9CB3-34A19077456C}"/>
            </c:ext>
          </c:extLst>
        </c:ser>
        <c:ser>
          <c:idx val="5"/>
          <c:order val="5"/>
          <c:tx>
            <c:strRef>
              <c:f>沙特!$G$1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沙特!$A$2:$A$13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沙特!$G$2:$G$13</c:f>
              <c:numCache>
                <c:formatCode>0.00_);[Red]\(0.00\)</c:formatCode>
                <c:ptCount val="12"/>
                <c:pt idx="0">
                  <c:v>13.0406625</c:v>
                </c:pt>
                <c:pt idx="1">
                  <c:v>7.3921074999999998</c:v>
                </c:pt>
                <c:pt idx="2">
                  <c:v>13.638</c:v>
                </c:pt>
                <c:pt idx="3">
                  <c:v>8.8669449999999994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49-45F2-A231-CBA58D8C3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728240"/>
        <c:axId val="652727680"/>
      </c:barChart>
      <c:catAx>
        <c:axId val="65272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727680"/>
        <c:crosses val="autoZero"/>
        <c:auto val="1"/>
        <c:lblAlgn val="ctr"/>
        <c:lblOffset val="100"/>
        <c:noMultiLvlLbl val="0"/>
      </c:catAx>
      <c:valAx>
        <c:axId val="65272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72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沙特</a:t>
            </a:r>
            <a:r>
              <a:rPr lang="en-US" altLang="zh-CN"/>
              <a:t>LD</a:t>
            </a:r>
            <a:r>
              <a:rPr lang="zh-CN" altLang="en-US"/>
              <a:t>进口量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沙特!$K$1</c:f>
              <c:strCache>
                <c:ptCount val="1"/>
                <c:pt idx="0">
                  <c:v>2016年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沙特!$J$2:$J$13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沙特!$K$2:$K$13</c:f>
              <c:numCache>
                <c:formatCode>0.00_);[Red]\(0.00\)</c:formatCode>
                <c:ptCount val="12"/>
                <c:pt idx="0">
                  <c:v>1.6496755000000001</c:v>
                </c:pt>
                <c:pt idx="1">
                  <c:v>1.4414955</c:v>
                </c:pt>
                <c:pt idx="2">
                  <c:v>1.7174459999999998</c:v>
                </c:pt>
                <c:pt idx="3">
                  <c:v>1.5119809999999998</c:v>
                </c:pt>
                <c:pt idx="4">
                  <c:v>1.3590711000000002</c:v>
                </c:pt>
                <c:pt idx="5">
                  <c:v>1.0906273000000002</c:v>
                </c:pt>
                <c:pt idx="6">
                  <c:v>1.3608804999999999</c:v>
                </c:pt>
                <c:pt idx="7">
                  <c:v>1.0353159999999999</c:v>
                </c:pt>
                <c:pt idx="8">
                  <c:v>1.0317960000000002</c:v>
                </c:pt>
                <c:pt idx="9">
                  <c:v>1.769822</c:v>
                </c:pt>
                <c:pt idx="10">
                  <c:v>1.9238408999999996</c:v>
                </c:pt>
                <c:pt idx="11">
                  <c:v>2.8580725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7-44E2-B284-B72A8351DBC9}"/>
            </c:ext>
          </c:extLst>
        </c:ser>
        <c:ser>
          <c:idx val="1"/>
          <c:order val="1"/>
          <c:tx>
            <c:strRef>
              <c:f>沙特!$L$1</c:f>
              <c:strCache>
                <c:ptCount val="1"/>
                <c:pt idx="0">
                  <c:v>2017年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沙特!$J$2:$J$13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沙特!$L$2:$L$13</c:f>
              <c:numCache>
                <c:formatCode>0.00_);[Red]\(0.00\)</c:formatCode>
                <c:ptCount val="12"/>
                <c:pt idx="0">
                  <c:v>1.8613075000000001</c:v>
                </c:pt>
                <c:pt idx="1">
                  <c:v>1.8183550000000004</c:v>
                </c:pt>
                <c:pt idx="2">
                  <c:v>1.5727149999999999</c:v>
                </c:pt>
                <c:pt idx="3">
                  <c:v>1.3697830000000004</c:v>
                </c:pt>
                <c:pt idx="4">
                  <c:v>1.1644810999999999</c:v>
                </c:pt>
                <c:pt idx="5">
                  <c:v>1.1549304999999999</c:v>
                </c:pt>
                <c:pt idx="6">
                  <c:v>1.4198587</c:v>
                </c:pt>
                <c:pt idx="7">
                  <c:v>1.7636654000000003</c:v>
                </c:pt>
                <c:pt idx="8">
                  <c:v>1.9956364000000002</c:v>
                </c:pt>
                <c:pt idx="9">
                  <c:v>2.2962552000000005</c:v>
                </c:pt>
                <c:pt idx="10">
                  <c:v>3.3081841999999999</c:v>
                </c:pt>
                <c:pt idx="11">
                  <c:v>2.6685951999999999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B7-44E2-B284-B72A8351DBC9}"/>
            </c:ext>
          </c:extLst>
        </c:ser>
        <c:ser>
          <c:idx val="2"/>
          <c:order val="2"/>
          <c:tx>
            <c:strRef>
              <c:f>沙特!$M$1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沙特!$J$2:$J$13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沙特!$M$2:$M$13</c:f>
              <c:numCache>
                <c:formatCode>0.00_);[Red]\(0.00\)</c:formatCode>
                <c:ptCount val="12"/>
                <c:pt idx="0">
                  <c:v>3.2425416</c:v>
                </c:pt>
                <c:pt idx="1">
                  <c:v>1.9727002</c:v>
                </c:pt>
                <c:pt idx="2">
                  <c:v>3.9163525000000003</c:v>
                </c:pt>
                <c:pt idx="3">
                  <c:v>2.072316593</c:v>
                </c:pt>
                <c:pt idx="4">
                  <c:v>3.8335663000000002</c:v>
                </c:pt>
                <c:pt idx="5">
                  <c:v>3.5109941</c:v>
                </c:pt>
                <c:pt idx="6">
                  <c:v>3.5215465001000004</c:v>
                </c:pt>
                <c:pt idx="7">
                  <c:v>4.0266062489999994</c:v>
                </c:pt>
                <c:pt idx="8">
                  <c:v>4.0517455688999995</c:v>
                </c:pt>
                <c:pt idx="9">
                  <c:v>3.8510870000000001</c:v>
                </c:pt>
                <c:pt idx="10">
                  <c:v>4.2868198</c:v>
                </c:pt>
                <c:pt idx="11">
                  <c:v>4.3624655658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B7-44E2-B284-B72A8351DBC9}"/>
            </c:ext>
          </c:extLst>
        </c:ser>
        <c:ser>
          <c:idx val="3"/>
          <c:order val="3"/>
          <c:tx>
            <c:strRef>
              <c:f>沙特!$N$1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沙特!$J$2:$J$13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沙特!$N$2:$N$13</c:f>
              <c:numCache>
                <c:formatCode>0.00_);[Red]\(0.00\)</c:formatCode>
                <c:ptCount val="12"/>
                <c:pt idx="0">
                  <c:v>5.1098306999999998</c:v>
                </c:pt>
                <c:pt idx="1">
                  <c:v>3.7282574999999998</c:v>
                </c:pt>
                <c:pt idx="2">
                  <c:v>3.9829017000000002</c:v>
                </c:pt>
                <c:pt idx="3">
                  <c:v>3.3502626000000002</c:v>
                </c:pt>
                <c:pt idx="4">
                  <c:v>3.1195227999999999</c:v>
                </c:pt>
                <c:pt idx="5">
                  <c:v>3.2685591999999999</c:v>
                </c:pt>
                <c:pt idx="6" formatCode="0.00">
                  <c:v>3.6905237999999998</c:v>
                </c:pt>
                <c:pt idx="7">
                  <c:v>3.8179379</c:v>
                </c:pt>
                <c:pt idx="8">
                  <c:v>3.2167061000000001</c:v>
                </c:pt>
                <c:pt idx="9">
                  <c:v>3.9277326000000001</c:v>
                </c:pt>
                <c:pt idx="10">
                  <c:v>3.9594133</c:v>
                </c:pt>
                <c:pt idx="11">
                  <c:v>4.6732564999999999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B7-44E2-B284-B72A8351DBC9}"/>
            </c:ext>
          </c:extLst>
        </c:ser>
        <c:ser>
          <c:idx val="4"/>
          <c:order val="4"/>
          <c:tx>
            <c:strRef>
              <c:f>沙特!$O$1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沙特!$J$2:$J$13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沙特!$O$2:$O$13</c:f>
              <c:numCache>
                <c:formatCode>0.00_);[Red]\(0.00\)</c:formatCode>
                <c:ptCount val="12"/>
                <c:pt idx="0">
                  <c:v>0</c:v>
                </c:pt>
                <c:pt idx="1">
                  <c:v>7.0523793000000001</c:v>
                </c:pt>
                <c:pt idx="2">
                  <c:v>3.5604165000000001</c:v>
                </c:pt>
                <c:pt idx="3">
                  <c:v>3.0951904999999997</c:v>
                </c:pt>
                <c:pt idx="4">
                  <c:v>2.9687874999999999</c:v>
                </c:pt>
                <c:pt idx="5">
                  <c:v>4.1387099999999997</c:v>
                </c:pt>
                <c:pt idx="6">
                  <c:v>3.252907</c:v>
                </c:pt>
                <c:pt idx="7">
                  <c:v>2.8081</c:v>
                </c:pt>
                <c:pt idx="8">
                  <c:v>4.2890525000000004</c:v>
                </c:pt>
                <c:pt idx="9">
                  <c:v>4.8876455000000005</c:v>
                </c:pt>
                <c:pt idx="10">
                  <c:v>6.1093868000000002</c:v>
                </c:pt>
                <c:pt idx="11">
                  <c:v>4.9816047000000001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B7-44E2-B284-B72A8351DBC9}"/>
            </c:ext>
          </c:extLst>
        </c:ser>
        <c:ser>
          <c:idx val="5"/>
          <c:order val="5"/>
          <c:tx>
            <c:strRef>
              <c:f>沙特!$P$1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沙特!$J$2:$J$13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沙特!$P$2:$P$13</c:f>
              <c:numCache>
                <c:formatCode>0.00_);[Red]\(0.00\)</c:formatCode>
                <c:ptCount val="12"/>
                <c:pt idx="0">
                  <c:v>3.9453110999999996</c:v>
                </c:pt>
                <c:pt idx="1">
                  <c:v>2.3306985</c:v>
                </c:pt>
                <c:pt idx="2">
                  <c:v>4.6567999999999996</c:v>
                </c:pt>
                <c:pt idx="3">
                  <c:v>2.7474295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9-46AF-8967-D8C0EAC61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603072"/>
        <c:axId val="466601952"/>
      </c:barChart>
      <c:catAx>
        <c:axId val="4666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601952"/>
        <c:crosses val="autoZero"/>
        <c:auto val="1"/>
        <c:lblAlgn val="ctr"/>
        <c:lblOffset val="100"/>
        <c:noMultiLvlLbl val="0"/>
      </c:catAx>
      <c:valAx>
        <c:axId val="46660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6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[副本PE分国别-2105.xlsx]HDPE透视!数据透视表1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HDPE透视!$B$3:$B$4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HDPE透视!$A$5:$A$22</c:f>
              <c:strCache>
                <c:ptCount val="18"/>
                <c:pt idx="0">
                  <c:v>平均值项:沙特</c:v>
                </c:pt>
                <c:pt idx="1">
                  <c:v>平均值项:伊朗</c:v>
                </c:pt>
                <c:pt idx="2">
                  <c:v>平均值项:阿联酋</c:v>
                </c:pt>
                <c:pt idx="3">
                  <c:v>平均值项:韩国</c:v>
                </c:pt>
                <c:pt idx="4">
                  <c:v>平均值项:美国</c:v>
                </c:pt>
                <c:pt idx="5">
                  <c:v>平均值项:卡塔尔</c:v>
                </c:pt>
                <c:pt idx="6">
                  <c:v>平均值项:泰国</c:v>
                </c:pt>
                <c:pt idx="7">
                  <c:v>平均值项:科威特</c:v>
                </c:pt>
                <c:pt idx="8">
                  <c:v>平均值项:台湾</c:v>
                </c:pt>
                <c:pt idx="9">
                  <c:v>求和项:印度尼西亚</c:v>
                </c:pt>
                <c:pt idx="10">
                  <c:v>平均值项:日本</c:v>
                </c:pt>
                <c:pt idx="11">
                  <c:v>平均值项:乌兹别克斯坦</c:v>
                </c:pt>
                <c:pt idx="12">
                  <c:v>平均值项:印度</c:v>
                </c:pt>
                <c:pt idx="13">
                  <c:v>平均值项:加拿大</c:v>
                </c:pt>
                <c:pt idx="14">
                  <c:v>平均值项:新加坡</c:v>
                </c:pt>
                <c:pt idx="15">
                  <c:v>求和项:巴西</c:v>
                </c:pt>
                <c:pt idx="16">
                  <c:v>平均值项:墨西哥</c:v>
                </c:pt>
                <c:pt idx="17">
                  <c:v>平均值项:马来西亚</c:v>
                </c:pt>
              </c:strCache>
            </c:strRef>
          </c:cat>
          <c:val>
            <c:numRef>
              <c:f>HDPE透视!$B$5:$B$22</c:f>
              <c:numCache>
                <c:formatCode>0_);[Red]\(0\)</c:formatCode>
                <c:ptCount val="18"/>
                <c:pt idx="0">
                  <c:v>140212.005</c:v>
                </c:pt>
                <c:pt idx="1">
                  <c:v>108917.27499999999</c:v>
                </c:pt>
                <c:pt idx="2">
                  <c:v>99984.486999999994</c:v>
                </c:pt>
                <c:pt idx="3">
                  <c:v>59378.459000000003</c:v>
                </c:pt>
                <c:pt idx="4">
                  <c:v>25535.166000000001</c:v>
                </c:pt>
                <c:pt idx="5">
                  <c:v>20562.3</c:v>
                </c:pt>
                <c:pt idx="6">
                  <c:v>17457.834999999999</c:v>
                </c:pt>
                <c:pt idx="7">
                  <c:v>17532.759999999998</c:v>
                </c:pt>
                <c:pt idx="8">
                  <c:v>27597.215</c:v>
                </c:pt>
                <c:pt idx="9">
                  <c:v>5266.05</c:v>
                </c:pt>
                <c:pt idx="10">
                  <c:v>9570.3889999999992</c:v>
                </c:pt>
                <c:pt idx="11">
                  <c:v>4059</c:v>
                </c:pt>
                <c:pt idx="12">
                  <c:v>3924.7249999999999</c:v>
                </c:pt>
                <c:pt idx="13">
                  <c:v>5909.0150000000003</c:v>
                </c:pt>
                <c:pt idx="14">
                  <c:v>7108.34</c:v>
                </c:pt>
                <c:pt idx="15">
                  <c:v>662.65</c:v>
                </c:pt>
                <c:pt idx="16">
                  <c:v>1766.249</c:v>
                </c:pt>
                <c:pt idx="17">
                  <c:v>4279.3190000000004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5-417C-A4AC-C1599D34F5F7}"/>
            </c:ext>
          </c:extLst>
        </c:ser>
        <c:ser>
          <c:idx val="1"/>
          <c:order val="1"/>
          <c:tx>
            <c:strRef>
              <c:f>HDPE透视!$C$3:$C$4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HDPE透视!$A$5:$A$22</c:f>
              <c:strCache>
                <c:ptCount val="18"/>
                <c:pt idx="0">
                  <c:v>平均值项:沙特</c:v>
                </c:pt>
                <c:pt idx="1">
                  <c:v>平均值项:伊朗</c:v>
                </c:pt>
                <c:pt idx="2">
                  <c:v>平均值项:阿联酋</c:v>
                </c:pt>
                <c:pt idx="3">
                  <c:v>平均值项:韩国</c:v>
                </c:pt>
                <c:pt idx="4">
                  <c:v>平均值项:美国</c:v>
                </c:pt>
                <c:pt idx="5">
                  <c:v>平均值项:卡塔尔</c:v>
                </c:pt>
                <c:pt idx="6">
                  <c:v>平均值项:泰国</c:v>
                </c:pt>
                <c:pt idx="7">
                  <c:v>平均值项:科威特</c:v>
                </c:pt>
                <c:pt idx="8">
                  <c:v>平均值项:台湾</c:v>
                </c:pt>
                <c:pt idx="9">
                  <c:v>求和项:印度尼西亚</c:v>
                </c:pt>
                <c:pt idx="10">
                  <c:v>平均值项:日本</c:v>
                </c:pt>
                <c:pt idx="11">
                  <c:v>平均值项:乌兹别克斯坦</c:v>
                </c:pt>
                <c:pt idx="12">
                  <c:v>平均值项:印度</c:v>
                </c:pt>
                <c:pt idx="13">
                  <c:v>平均值项:加拿大</c:v>
                </c:pt>
                <c:pt idx="14">
                  <c:v>平均值项:新加坡</c:v>
                </c:pt>
                <c:pt idx="15">
                  <c:v>求和项:巴西</c:v>
                </c:pt>
                <c:pt idx="16">
                  <c:v>平均值项:墨西哥</c:v>
                </c:pt>
                <c:pt idx="17">
                  <c:v>平均值项:马来西亚</c:v>
                </c:pt>
              </c:strCache>
            </c:strRef>
          </c:cat>
          <c:val>
            <c:numRef>
              <c:f>HDPE透视!$C$5:$C$22</c:f>
              <c:numCache>
                <c:formatCode>0_);[Red]\(0\)</c:formatCode>
                <c:ptCount val="18"/>
                <c:pt idx="0">
                  <c:v>93089.53</c:v>
                </c:pt>
                <c:pt idx="1">
                  <c:v>93920.25</c:v>
                </c:pt>
                <c:pt idx="2">
                  <c:v>51182.790999999997</c:v>
                </c:pt>
                <c:pt idx="3">
                  <c:v>52922.794000000002</c:v>
                </c:pt>
                <c:pt idx="4">
                  <c:v>30445.544999999998</c:v>
                </c:pt>
                <c:pt idx="5">
                  <c:v>12295.5</c:v>
                </c:pt>
                <c:pt idx="6">
                  <c:v>10228.893</c:v>
                </c:pt>
                <c:pt idx="7">
                  <c:v>15278.25</c:v>
                </c:pt>
                <c:pt idx="8">
                  <c:v>11348.97</c:v>
                </c:pt>
                <c:pt idx="9">
                  <c:v>2456.75</c:v>
                </c:pt>
                <c:pt idx="10">
                  <c:v>6298.817</c:v>
                </c:pt>
                <c:pt idx="11">
                  <c:v>4331.25</c:v>
                </c:pt>
                <c:pt idx="12">
                  <c:v>13354.74</c:v>
                </c:pt>
                <c:pt idx="13">
                  <c:v>5973.0110000000004</c:v>
                </c:pt>
                <c:pt idx="14">
                  <c:v>4092.55</c:v>
                </c:pt>
                <c:pt idx="15">
                  <c:v>1012.75</c:v>
                </c:pt>
                <c:pt idx="16">
                  <c:v>2884.7260000000001</c:v>
                </c:pt>
                <c:pt idx="17">
                  <c:v>1174.28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05-417C-A4AC-C1599D34F5F7}"/>
            </c:ext>
          </c:extLst>
        </c:ser>
        <c:ser>
          <c:idx val="2"/>
          <c:order val="2"/>
          <c:tx>
            <c:strRef>
              <c:f>HDPE透视!$D$3:$D$4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HDPE透视!$A$5:$A$22</c:f>
              <c:strCache>
                <c:ptCount val="18"/>
                <c:pt idx="0">
                  <c:v>平均值项:沙特</c:v>
                </c:pt>
                <c:pt idx="1">
                  <c:v>平均值项:伊朗</c:v>
                </c:pt>
                <c:pt idx="2">
                  <c:v>平均值项:阿联酋</c:v>
                </c:pt>
                <c:pt idx="3">
                  <c:v>平均值项:韩国</c:v>
                </c:pt>
                <c:pt idx="4">
                  <c:v>平均值项:美国</c:v>
                </c:pt>
                <c:pt idx="5">
                  <c:v>平均值项:卡塔尔</c:v>
                </c:pt>
                <c:pt idx="6">
                  <c:v>平均值项:泰国</c:v>
                </c:pt>
                <c:pt idx="7">
                  <c:v>平均值项:科威特</c:v>
                </c:pt>
                <c:pt idx="8">
                  <c:v>平均值项:台湾</c:v>
                </c:pt>
                <c:pt idx="9">
                  <c:v>求和项:印度尼西亚</c:v>
                </c:pt>
                <c:pt idx="10">
                  <c:v>平均值项:日本</c:v>
                </c:pt>
                <c:pt idx="11">
                  <c:v>平均值项:乌兹别克斯坦</c:v>
                </c:pt>
                <c:pt idx="12">
                  <c:v>平均值项:印度</c:v>
                </c:pt>
                <c:pt idx="13">
                  <c:v>平均值项:加拿大</c:v>
                </c:pt>
                <c:pt idx="14">
                  <c:v>平均值项:新加坡</c:v>
                </c:pt>
                <c:pt idx="15">
                  <c:v>求和项:巴西</c:v>
                </c:pt>
                <c:pt idx="16">
                  <c:v>平均值项:墨西哥</c:v>
                </c:pt>
                <c:pt idx="17">
                  <c:v>平均值项:马来西亚</c:v>
                </c:pt>
              </c:strCache>
            </c:strRef>
          </c:cat>
          <c:val>
            <c:numRef>
              <c:f>HDPE透视!$D$5:$D$22</c:f>
              <c:numCache>
                <c:formatCode>0_);[Red]\(0\)</c:formatCode>
                <c:ptCount val="18"/>
                <c:pt idx="0">
                  <c:v>142279</c:v>
                </c:pt>
                <c:pt idx="1">
                  <c:v>112977.00000000001</c:v>
                </c:pt>
                <c:pt idx="2">
                  <c:v>97596</c:v>
                </c:pt>
                <c:pt idx="3">
                  <c:v>76391</c:v>
                </c:pt>
                <c:pt idx="4">
                  <c:v>49420</c:v>
                </c:pt>
                <c:pt idx="5">
                  <c:v>27082</c:v>
                </c:pt>
                <c:pt idx="6">
                  <c:v>23687</c:v>
                </c:pt>
                <c:pt idx="7">
                  <c:v>23149</c:v>
                </c:pt>
                <c:pt idx="8">
                  <c:v>15018</c:v>
                </c:pt>
                <c:pt idx="9">
                  <c:v>5444</c:v>
                </c:pt>
                <c:pt idx="10">
                  <c:v>12850</c:v>
                </c:pt>
                <c:pt idx="11">
                  <c:v>13019</c:v>
                </c:pt>
                <c:pt idx="12">
                  <c:v>4660</c:v>
                </c:pt>
                <c:pt idx="13">
                  <c:v>8715</c:v>
                </c:pt>
                <c:pt idx="14">
                  <c:v>4904</c:v>
                </c:pt>
                <c:pt idx="15">
                  <c:v>1616</c:v>
                </c:pt>
                <c:pt idx="16">
                  <c:v>2688.9999999999995</c:v>
                </c:pt>
                <c:pt idx="17">
                  <c:v>1458.0000000000002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05-417C-A4AC-C1599D34F5F7}"/>
            </c:ext>
          </c:extLst>
        </c:ser>
        <c:ser>
          <c:idx val="3"/>
          <c:order val="3"/>
          <c:tx>
            <c:strRef>
              <c:f>HDPE透视!$E$3:$E$4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HDPE透视!$A$5:$A$22</c:f>
              <c:strCache>
                <c:ptCount val="18"/>
                <c:pt idx="0">
                  <c:v>平均值项:沙特</c:v>
                </c:pt>
                <c:pt idx="1">
                  <c:v>平均值项:伊朗</c:v>
                </c:pt>
                <c:pt idx="2">
                  <c:v>平均值项:阿联酋</c:v>
                </c:pt>
                <c:pt idx="3">
                  <c:v>平均值项:韩国</c:v>
                </c:pt>
                <c:pt idx="4">
                  <c:v>平均值项:美国</c:v>
                </c:pt>
                <c:pt idx="5">
                  <c:v>平均值项:卡塔尔</c:v>
                </c:pt>
                <c:pt idx="6">
                  <c:v>平均值项:泰国</c:v>
                </c:pt>
                <c:pt idx="7">
                  <c:v>平均值项:科威特</c:v>
                </c:pt>
                <c:pt idx="8">
                  <c:v>平均值项:台湾</c:v>
                </c:pt>
                <c:pt idx="9">
                  <c:v>求和项:印度尼西亚</c:v>
                </c:pt>
                <c:pt idx="10">
                  <c:v>平均值项:日本</c:v>
                </c:pt>
                <c:pt idx="11">
                  <c:v>平均值项:乌兹别克斯坦</c:v>
                </c:pt>
                <c:pt idx="12">
                  <c:v>平均值项:印度</c:v>
                </c:pt>
                <c:pt idx="13">
                  <c:v>平均值项:加拿大</c:v>
                </c:pt>
                <c:pt idx="14">
                  <c:v>平均值项:新加坡</c:v>
                </c:pt>
                <c:pt idx="15">
                  <c:v>求和项:巴西</c:v>
                </c:pt>
                <c:pt idx="16">
                  <c:v>平均值项:墨西哥</c:v>
                </c:pt>
                <c:pt idx="17">
                  <c:v>平均值项:马来西亚</c:v>
                </c:pt>
              </c:strCache>
            </c:strRef>
          </c:cat>
          <c:val>
            <c:numRef>
              <c:f>HDPE透视!$E$5:$E$22</c:f>
              <c:numCache>
                <c:formatCode>0_);[Red]\(0\)</c:formatCode>
                <c:ptCount val="18"/>
                <c:pt idx="0">
                  <c:v>112018.048</c:v>
                </c:pt>
                <c:pt idx="1">
                  <c:v>98937.75</c:v>
                </c:pt>
                <c:pt idx="2">
                  <c:v>102410.371</c:v>
                </c:pt>
                <c:pt idx="3">
                  <c:v>56231.368999999999</c:v>
                </c:pt>
                <c:pt idx="4">
                  <c:v>21372.825000000001</c:v>
                </c:pt>
                <c:pt idx="5">
                  <c:v>15549.632</c:v>
                </c:pt>
                <c:pt idx="6">
                  <c:v>20753.544999999998</c:v>
                </c:pt>
                <c:pt idx="7">
                  <c:v>13147.03</c:v>
                </c:pt>
                <c:pt idx="8">
                  <c:v>14607.313</c:v>
                </c:pt>
                <c:pt idx="9">
                  <c:v>3026.69</c:v>
                </c:pt>
                <c:pt idx="10">
                  <c:v>11955.101000000001</c:v>
                </c:pt>
                <c:pt idx="11">
                  <c:v>15072.75</c:v>
                </c:pt>
                <c:pt idx="12">
                  <c:v>3995.123</c:v>
                </c:pt>
                <c:pt idx="13">
                  <c:v>4770.0609999999997</c:v>
                </c:pt>
                <c:pt idx="14">
                  <c:v>5019.1750000000002</c:v>
                </c:pt>
                <c:pt idx="15">
                  <c:v>1373.828</c:v>
                </c:pt>
                <c:pt idx="16">
                  <c:v>1183.873</c:v>
                </c:pt>
                <c:pt idx="17">
                  <c:v>852.65499999999997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05-417C-A4AC-C1599D34F5F7}"/>
            </c:ext>
          </c:extLst>
        </c:ser>
        <c:ser>
          <c:idx val="4"/>
          <c:order val="4"/>
          <c:tx>
            <c:strRef>
              <c:f>HDPE透视!$F$3:$F$4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HDPE透视!$A$5:$A$22</c:f>
              <c:strCache>
                <c:ptCount val="18"/>
                <c:pt idx="0">
                  <c:v>平均值项:沙特</c:v>
                </c:pt>
                <c:pt idx="1">
                  <c:v>平均值项:伊朗</c:v>
                </c:pt>
                <c:pt idx="2">
                  <c:v>平均值项:阿联酋</c:v>
                </c:pt>
                <c:pt idx="3">
                  <c:v>平均值项:韩国</c:v>
                </c:pt>
                <c:pt idx="4">
                  <c:v>平均值项:美国</c:v>
                </c:pt>
                <c:pt idx="5">
                  <c:v>平均值项:卡塔尔</c:v>
                </c:pt>
                <c:pt idx="6">
                  <c:v>平均值项:泰国</c:v>
                </c:pt>
                <c:pt idx="7">
                  <c:v>平均值项:科威特</c:v>
                </c:pt>
                <c:pt idx="8">
                  <c:v>平均值项:台湾</c:v>
                </c:pt>
                <c:pt idx="9">
                  <c:v>求和项:印度尼西亚</c:v>
                </c:pt>
                <c:pt idx="10">
                  <c:v>平均值项:日本</c:v>
                </c:pt>
                <c:pt idx="11">
                  <c:v>平均值项:乌兹别克斯坦</c:v>
                </c:pt>
                <c:pt idx="12">
                  <c:v>平均值项:印度</c:v>
                </c:pt>
                <c:pt idx="13">
                  <c:v>平均值项:加拿大</c:v>
                </c:pt>
                <c:pt idx="14">
                  <c:v>平均值项:新加坡</c:v>
                </c:pt>
                <c:pt idx="15">
                  <c:v>求和项:巴西</c:v>
                </c:pt>
                <c:pt idx="16">
                  <c:v>平均值项:墨西哥</c:v>
                </c:pt>
                <c:pt idx="17">
                  <c:v>平均值项:马来西亚</c:v>
                </c:pt>
              </c:strCache>
            </c:strRef>
          </c:cat>
          <c:val>
            <c:numRef>
              <c:f>HDPE透视!$F$5:$F$22</c:f>
              <c:numCache>
                <c:formatCode>0_);[Red]\(0\)</c:formatCode>
                <c:ptCount val="18"/>
                <c:pt idx="0">
                  <c:v>92979.417000000001</c:v>
                </c:pt>
                <c:pt idx="1">
                  <c:v>134745</c:v>
                </c:pt>
                <c:pt idx="2">
                  <c:v>96418.540999999997</c:v>
                </c:pt>
                <c:pt idx="3">
                  <c:v>56191.188000000002</c:v>
                </c:pt>
                <c:pt idx="4">
                  <c:v>14615.009</c:v>
                </c:pt>
                <c:pt idx="5">
                  <c:v>18591.464</c:v>
                </c:pt>
                <c:pt idx="6">
                  <c:v>17121.57</c:v>
                </c:pt>
                <c:pt idx="7">
                  <c:v>15945.17</c:v>
                </c:pt>
                <c:pt idx="8">
                  <c:v>20899.560000000001</c:v>
                </c:pt>
                <c:pt idx="9">
                  <c:v>3838.6</c:v>
                </c:pt>
                <c:pt idx="10">
                  <c:v>7209.0450000000001</c:v>
                </c:pt>
                <c:pt idx="11">
                  <c:v>4158</c:v>
                </c:pt>
                <c:pt idx="12">
                  <c:v>1199.55</c:v>
                </c:pt>
                <c:pt idx="13">
                  <c:v>4118.8729999999996</c:v>
                </c:pt>
                <c:pt idx="14">
                  <c:v>4492.9769999999999</c:v>
                </c:pt>
                <c:pt idx="15">
                  <c:v>2093.7249999999999</c:v>
                </c:pt>
                <c:pt idx="16">
                  <c:v>182.05099999999999</c:v>
                </c:pt>
                <c:pt idx="17">
                  <c:v>930.27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7C-4603-907F-7D6133A77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524320"/>
        <c:axId val="634499120"/>
      </c:barChart>
      <c:catAx>
        <c:axId val="63452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499120"/>
        <c:crosses val="autoZero"/>
        <c:auto val="1"/>
        <c:lblAlgn val="ctr"/>
        <c:lblOffset val="100"/>
        <c:noMultiLvlLbl val="0"/>
      </c:catAx>
      <c:valAx>
        <c:axId val="63449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52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沙特</a:t>
            </a:r>
            <a:r>
              <a:rPr lang="en-US" altLang="zh-CN"/>
              <a:t>HD</a:t>
            </a:r>
            <a:r>
              <a:rPr lang="zh-CN" altLang="en-US"/>
              <a:t>进口量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沙特!$T$1</c:f>
              <c:strCache>
                <c:ptCount val="1"/>
                <c:pt idx="0">
                  <c:v>2016年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沙特!$S$2:$S$13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沙特!$T$2:$T$13</c:f>
              <c:numCache>
                <c:formatCode>0.00_);[Red]\(0.00\)</c:formatCode>
                <c:ptCount val="12"/>
                <c:pt idx="0">
                  <c:v>7.9112047999999993</c:v>
                </c:pt>
                <c:pt idx="1">
                  <c:v>6.2561485000000001</c:v>
                </c:pt>
                <c:pt idx="2">
                  <c:v>9.1464859999999994</c:v>
                </c:pt>
                <c:pt idx="3">
                  <c:v>8.1502564999999993</c:v>
                </c:pt>
                <c:pt idx="4">
                  <c:v>7.3941445000000003</c:v>
                </c:pt>
                <c:pt idx="5">
                  <c:v>7.3735550000000005</c:v>
                </c:pt>
                <c:pt idx="6">
                  <c:v>8.171588400000001</c:v>
                </c:pt>
                <c:pt idx="7">
                  <c:v>9.6003825000000003</c:v>
                </c:pt>
                <c:pt idx="8">
                  <c:v>8.7385173999999992</c:v>
                </c:pt>
                <c:pt idx="9">
                  <c:v>5.890879</c:v>
                </c:pt>
                <c:pt idx="10">
                  <c:v>10.994773799999999</c:v>
                </c:pt>
                <c:pt idx="11">
                  <c:v>11.232334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6-4261-ADEE-D52FCC80003F}"/>
            </c:ext>
          </c:extLst>
        </c:ser>
        <c:ser>
          <c:idx val="1"/>
          <c:order val="1"/>
          <c:tx>
            <c:strRef>
              <c:f>沙特!$U$1</c:f>
              <c:strCache>
                <c:ptCount val="1"/>
                <c:pt idx="0">
                  <c:v>2017年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沙特!$S$2:$S$13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沙特!$U$2:$U$13</c:f>
              <c:numCache>
                <c:formatCode>0.00_);[Red]\(0.00\)</c:formatCode>
                <c:ptCount val="12"/>
                <c:pt idx="0">
                  <c:v>9.6513475</c:v>
                </c:pt>
                <c:pt idx="1">
                  <c:v>9.6311950000000017</c:v>
                </c:pt>
                <c:pt idx="2">
                  <c:v>12.273305400000002</c:v>
                </c:pt>
                <c:pt idx="3">
                  <c:v>8.0844305000000016</c:v>
                </c:pt>
                <c:pt idx="4">
                  <c:v>10.4675659</c:v>
                </c:pt>
                <c:pt idx="5">
                  <c:v>11.309968099999999</c:v>
                </c:pt>
                <c:pt idx="6">
                  <c:v>8.8755588000000003</c:v>
                </c:pt>
                <c:pt idx="7">
                  <c:v>11.5885202</c:v>
                </c:pt>
                <c:pt idx="8">
                  <c:v>12.705017999999999</c:v>
                </c:pt>
                <c:pt idx="9">
                  <c:v>13.032649500000003</c:v>
                </c:pt>
                <c:pt idx="10">
                  <c:v>15.006896000000005</c:v>
                </c:pt>
                <c:pt idx="11">
                  <c:v>14.278859700000002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6-4261-ADEE-D52FCC80003F}"/>
            </c:ext>
          </c:extLst>
        </c:ser>
        <c:ser>
          <c:idx val="2"/>
          <c:order val="2"/>
          <c:tx>
            <c:strRef>
              <c:f>沙特!$V$1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沙特!$S$2:$S$13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沙特!$V$2:$V$13</c:f>
              <c:numCache>
                <c:formatCode>0.00_);[Red]\(0.00\)</c:formatCode>
                <c:ptCount val="12"/>
                <c:pt idx="0">
                  <c:v>16.4079652</c:v>
                </c:pt>
                <c:pt idx="1">
                  <c:v>8.3611193000000004</c:v>
                </c:pt>
                <c:pt idx="2">
                  <c:v>18.294854999999998</c:v>
                </c:pt>
                <c:pt idx="3">
                  <c:v>13.305855044883</c:v>
                </c:pt>
                <c:pt idx="4">
                  <c:v>14.7310616</c:v>
                </c:pt>
                <c:pt idx="5">
                  <c:v>9.8767859099999988</c:v>
                </c:pt>
                <c:pt idx="6">
                  <c:v>12.298048336720001</c:v>
                </c:pt>
                <c:pt idx="7">
                  <c:v>11.44756382778</c:v>
                </c:pt>
                <c:pt idx="8">
                  <c:v>12.96568989725</c:v>
                </c:pt>
                <c:pt idx="9">
                  <c:v>13.5527804213</c:v>
                </c:pt>
                <c:pt idx="10">
                  <c:v>16.604828699590001</c:v>
                </c:pt>
                <c:pt idx="11">
                  <c:v>17.447859105699997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6-4261-ADEE-D52FCC80003F}"/>
            </c:ext>
          </c:extLst>
        </c:ser>
        <c:ser>
          <c:idx val="3"/>
          <c:order val="3"/>
          <c:tx>
            <c:strRef>
              <c:f>沙特!$W$1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沙特!$S$2:$S$13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沙特!$W$2:$W$13</c:f>
              <c:numCache>
                <c:formatCode>0.00_);[Red]\(0.00\)</c:formatCode>
                <c:ptCount val="12"/>
                <c:pt idx="0">
                  <c:v>20.332147500000001</c:v>
                </c:pt>
                <c:pt idx="1">
                  <c:v>14.929694100000001</c:v>
                </c:pt>
                <c:pt idx="2">
                  <c:v>19.776655000000002</c:v>
                </c:pt>
                <c:pt idx="3">
                  <c:v>18.8699151</c:v>
                </c:pt>
                <c:pt idx="4">
                  <c:v>16.210903999999999</c:v>
                </c:pt>
                <c:pt idx="5">
                  <c:v>13.7147957</c:v>
                </c:pt>
                <c:pt idx="6" formatCode="0.00">
                  <c:v>15.351689500000001</c:v>
                </c:pt>
                <c:pt idx="7" formatCode="0.00">
                  <c:v>19.3328898</c:v>
                </c:pt>
                <c:pt idx="8" formatCode="0.00">
                  <c:v>15.434854100000001</c:v>
                </c:pt>
                <c:pt idx="9" formatCode="0.0">
                  <c:v>19.065674795590002</c:v>
                </c:pt>
                <c:pt idx="10" formatCode="0.0">
                  <c:v>20.71537904965</c:v>
                </c:pt>
                <c:pt idx="11" formatCode="0.0">
                  <c:v>20.529116863160006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6-4261-ADEE-D52FCC80003F}"/>
            </c:ext>
          </c:extLst>
        </c:ser>
        <c:ser>
          <c:idx val="4"/>
          <c:order val="4"/>
          <c:tx>
            <c:strRef>
              <c:f>沙特!$X$1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沙特!$S$2:$S$13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沙特!$X$2:$X$13</c:f>
              <c:numCache>
                <c:formatCode>0.00_);[Red]\(0.00\)</c:formatCode>
                <c:ptCount val="12"/>
                <c:pt idx="0">
                  <c:v>0</c:v>
                </c:pt>
                <c:pt idx="1">
                  <c:v>29.567376500000002</c:v>
                </c:pt>
                <c:pt idx="2">
                  <c:v>18.837095999999999</c:v>
                </c:pt>
                <c:pt idx="3">
                  <c:v>14.339855999999999</c:v>
                </c:pt>
                <c:pt idx="4">
                  <c:v>15.4678155</c:v>
                </c:pt>
                <c:pt idx="5">
                  <c:v>16.112719800000001</c:v>
                </c:pt>
                <c:pt idx="6">
                  <c:v>17.562200700000002</c:v>
                </c:pt>
                <c:pt idx="7">
                  <c:v>17.845800000000001</c:v>
                </c:pt>
                <c:pt idx="8">
                  <c:v>19.8613</c:v>
                </c:pt>
                <c:pt idx="9">
                  <c:v>16.781703</c:v>
                </c:pt>
                <c:pt idx="10">
                  <c:v>17.508803</c:v>
                </c:pt>
                <c:pt idx="11">
                  <c:v>15.116439000000002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6-4261-ADEE-D52FCC80003F}"/>
            </c:ext>
          </c:extLst>
        </c:ser>
        <c:ser>
          <c:idx val="5"/>
          <c:order val="5"/>
          <c:tx>
            <c:strRef>
              <c:f>沙特!$Y$1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沙特!$S$2:$S$13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沙特!$Y$2:$Y$13</c:f>
              <c:numCache>
                <c:formatCode>0.00_);[Red]\(0.00\)</c:formatCode>
                <c:ptCount val="12"/>
                <c:pt idx="0">
                  <c:v>13.0406625</c:v>
                </c:pt>
                <c:pt idx="1">
                  <c:v>7.3921074999999998</c:v>
                </c:pt>
                <c:pt idx="2">
                  <c:v>14.2279</c:v>
                </c:pt>
                <c:pt idx="3">
                  <c:v>11.2018048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0F-475C-A0EC-A7B89719A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605312"/>
        <c:axId val="466606432"/>
      </c:barChart>
      <c:catAx>
        <c:axId val="46660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606432"/>
        <c:crosses val="autoZero"/>
        <c:auto val="1"/>
        <c:lblAlgn val="ctr"/>
        <c:lblOffset val="100"/>
        <c:noMultiLvlLbl val="0"/>
      </c:catAx>
      <c:valAx>
        <c:axId val="4666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60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沙特</a:t>
            </a:r>
            <a:r>
              <a:rPr lang="en-US" altLang="zh-CN"/>
              <a:t>PE</a:t>
            </a:r>
            <a:r>
              <a:rPr lang="zh-CN" altLang="en-US"/>
              <a:t>进口量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沙特!$AC$1</c:f>
              <c:strCache>
                <c:ptCount val="1"/>
                <c:pt idx="0">
                  <c:v>2016年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沙特!$AB$2:$AB$13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沙特!$AC$2:$AC$13</c:f>
              <c:numCache>
                <c:formatCode>0.0_);[Red]\(0.0\)</c:formatCode>
                <c:ptCount val="12"/>
                <c:pt idx="0">
                  <c:v>12.309633299999998</c:v>
                </c:pt>
                <c:pt idx="1">
                  <c:v>10.0235615</c:v>
                </c:pt>
                <c:pt idx="2">
                  <c:v>15.422884499999999</c:v>
                </c:pt>
                <c:pt idx="3">
                  <c:v>14.306427999999997</c:v>
                </c:pt>
                <c:pt idx="4">
                  <c:v>12.5287881</c:v>
                </c:pt>
                <c:pt idx="5">
                  <c:v>12.115836100000003</c:v>
                </c:pt>
                <c:pt idx="6">
                  <c:v>12.983976900000002</c:v>
                </c:pt>
                <c:pt idx="7">
                  <c:v>14.793418499999998</c:v>
                </c:pt>
                <c:pt idx="8">
                  <c:v>13.660211400000001</c:v>
                </c:pt>
                <c:pt idx="9">
                  <c:v>11.0200835</c:v>
                </c:pt>
                <c:pt idx="10">
                  <c:v>19.419774699999998</c:v>
                </c:pt>
                <c:pt idx="11">
                  <c:v>23.571154999999997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23-4A66-976B-6526FD695735}"/>
            </c:ext>
          </c:extLst>
        </c:ser>
        <c:ser>
          <c:idx val="1"/>
          <c:order val="1"/>
          <c:tx>
            <c:strRef>
              <c:f>沙特!$AD$1</c:f>
              <c:strCache>
                <c:ptCount val="1"/>
                <c:pt idx="0">
                  <c:v>2017年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沙特!$AB$2:$AB$13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沙特!$AD$2:$AD$13</c:f>
              <c:numCache>
                <c:formatCode>0.0_);[Red]\(0.0\)</c:formatCode>
                <c:ptCount val="12"/>
                <c:pt idx="0">
                  <c:v>17.596250999999999</c:v>
                </c:pt>
                <c:pt idx="1">
                  <c:v>15.989850000000001</c:v>
                </c:pt>
                <c:pt idx="2">
                  <c:v>18.914637299999999</c:v>
                </c:pt>
                <c:pt idx="3">
                  <c:v>14.136198499999999</c:v>
                </c:pt>
                <c:pt idx="4">
                  <c:v>17.625976999999999</c:v>
                </c:pt>
                <c:pt idx="5">
                  <c:v>17.159664399999997</c:v>
                </c:pt>
                <c:pt idx="6">
                  <c:v>15.239634299999999</c:v>
                </c:pt>
                <c:pt idx="7">
                  <c:v>21.199252599999994</c:v>
                </c:pt>
                <c:pt idx="8">
                  <c:v>23.361109399999997</c:v>
                </c:pt>
                <c:pt idx="9">
                  <c:v>22.872762800000004</c:v>
                </c:pt>
                <c:pt idx="10">
                  <c:v>26.036655200000006</c:v>
                </c:pt>
                <c:pt idx="11">
                  <c:v>24.597369900000004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23-4A66-976B-6526FD695735}"/>
            </c:ext>
          </c:extLst>
        </c:ser>
        <c:ser>
          <c:idx val="2"/>
          <c:order val="2"/>
          <c:tx>
            <c:strRef>
              <c:f>沙特!$AE$1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沙特!$AB$2:$AB$13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沙特!$AE$2:$AE$13</c:f>
              <c:numCache>
                <c:formatCode>0.0_);[Red]\(0.0\)</c:formatCode>
                <c:ptCount val="12"/>
                <c:pt idx="0">
                  <c:v>29.257209700000001</c:v>
                </c:pt>
                <c:pt idx="1">
                  <c:v>14.375764500000001</c:v>
                </c:pt>
                <c:pt idx="2">
                  <c:v>29.403449500000001</c:v>
                </c:pt>
                <c:pt idx="3">
                  <c:v>22.705809266183</c:v>
                </c:pt>
                <c:pt idx="4">
                  <c:v>29.2097084</c:v>
                </c:pt>
                <c:pt idx="5">
                  <c:v>21.91955901</c:v>
                </c:pt>
                <c:pt idx="6">
                  <c:v>24.655927356820001</c:v>
                </c:pt>
                <c:pt idx="7">
                  <c:v>25.515176876779996</c:v>
                </c:pt>
                <c:pt idx="8">
                  <c:v>27.653609415649999</c:v>
                </c:pt>
                <c:pt idx="9">
                  <c:v>28.204724629299999</c:v>
                </c:pt>
                <c:pt idx="10">
                  <c:v>32.215638858589998</c:v>
                </c:pt>
                <c:pt idx="11">
                  <c:v>32.115457862599996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23-4A66-976B-6526FD695735}"/>
            </c:ext>
          </c:extLst>
        </c:ser>
        <c:ser>
          <c:idx val="3"/>
          <c:order val="3"/>
          <c:tx>
            <c:strRef>
              <c:f>沙特!$AF$1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沙特!$AB$2:$AB$13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沙特!$AF$2:$AF$13</c:f>
              <c:numCache>
                <c:formatCode>0.0_);[Red]\(0.0\)</c:formatCode>
                <c:ptCount val="12"/>
                <c:pt idx="0">
                  <c:v>37.300295300000002</c:v>
                </c:pt>
                <c:pt idx="1">
                  <c:v>27.8070466</c:v>
                </c:pt>
                <c:pt idx="2">
                  <c:v>35.853990199999998</c:v>
                </c:pt>
                <c:pt idx="3">
                  <c:v>34.652758900000002</c:v>
                </c:pt>
                <c:pt idx="4">
                  <c:v>30.137434800000001</c:v>
                </c:pt>
                <c:pt idx="5">
                  <c:v>25.923317400000002</c:v>
                </c:pt>
                <c:pt idx="6">
                  <c:v>30.560513399999998</c:v>
                </c:pt>
                <c:pt idx="7">
                  <c:v>33.256677699999997</c:v>
                </c:pt>
                <c:pt idx="8">
                  <c:v>29.558717700000003</c:v>
                </c:pt>
                <c:pt idx="9">
                  <c:v>34.094535192880002</c:v>
                </c:pt>
                <c:pt idx="10">
                  <c:v>36.188094401490005</c:v>
                </c:pt>
                <c:pt idx="11">
                  <c:v>35.788040863160006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23-4A66-976B-6526FD695735}"/>
            </c:ext>
          </c:extLst>
        </c:ser>
        <c:ser>
          <c:idx val="4"/>
          <c:order val="4"/>
          <c:tx>
            <c:strRef>
              <c:f>沙特!$AG$1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沙特!$AB$2:$AB$13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沙特!$AG$2:$AG$13</c:f>
              <c:numCache>
                <c:formatCode>0.0_);[Red]\(0.0\)</c:formatCode>
                <c:ptCount val="12"/>
                <c:pt idx="0">
                  <c:v>0</c:v>
                </c:pt>
                <c:pt idx="1">
                  <c:v>53.6197558</c:v>
                </c:pt>
                <c:pt idx="2">
                  <c:v>31.569412499999999</c:v>
                </c:pt>
                <c:pt idx="3">
                  <c:v>24.615293999999999</c:v>
                </c:pt>
                <c:pt idx="4">
                  <c:v>29.909402999999998</c:v>
                </c:pt>
                <c:pt idx="5">
                  <c:v>33.467229799999998</c:v>
                </c:pt>
                <c:pt idx="6">
                  <c:v>31.574997700000001</c:v>
                </c:pt>
                <c:pt idx="7">
                  <c:v>29.5669</c:v>
                </c:pt>
                <c:pt idx="8">
                  <c:v>37.290352499999997</c:v>
                </c:pt>
                <c:pt idx="9">
                  <c:v>33.419851000000001</c:v>
                </c:pt>
                <c:pt idx="10">
                  <c:v>36.980484799999999</c:v>
                </c:pt>
                <c:pt idx="11">
                  <c:v>32.453498700000004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23-4A66-976B-6526FD695735}"/>
            </c:ext>
          </c:extLst>
        </c:ser>
        <c:ser>
          <c:idx val="5"/>
          <c:order val="5"/>
          <c:tx>
            <c:strRef>
              <c:f>沙特!$AH$1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沙特!$AB$2:$AB$13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沙特!$AH$2:$AH$13</c:f>
              <c:numCache>
                <c:formatCode>0.0_);[Red]\(0.0\)</c:formatCode>
                <c:ptCount val="12"/>
                <c:pt idx="0">
                  <c:v>30.026636100000001</c:v>
                </c:pt>
                <c:pt idx="1">
                  <c:v>17.1149135</c:v>
                </c:pt>
                <c:pt idx="2">
                  <c:v>32.5227</c:v>
                </c:pt>
                <c:pt idx="3">
                  <c:v>22.816179300000002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9-4B03-B002-F9BF71A28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747984"/>
        <c:axId val="202750224"/>
      </c:barChart>
      <c:catAx>
        <c:axId val="20274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750224"/>
        <c:crosses val="autoZero"/>
        <c:auto val="1"/>
        <c:lblAlgn val="ctr"/>
        <c:lblOffset val="100"/>
        <c:noMultiLvlLbl val="0"/>
      </c:catAx>
      <c:valAx>
        <c:axId val="20275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74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新加坡</a:t>
            </a:r>
            <a:r>
              <a:rPr lang="en-US" altLang="zh-CN"/>
              <a:t>LL</a:t>
            </a:r>
            <a:r>
              <a:rPr lang="zh-CN" altLang="en-US"/>
              <a:t>进口量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新加坡!$B$1</c:f>
              <c:strCache>
                <c:ptCount val="1"/>
                <c:pt idx="0">
                  <c:v>2016年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新加坡!$A$2:$A$13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新加坡!$B$2:$B$13</c:f>
              <c:numCache>
                <c:formatCode>0.00_ </c:formatCode>
                <c:ptCount val="12"/>
                <c:pt idx="0">
                  <c:v>4.8348079999999998</c:v>
                </c:pt>
                <c:pt idx="1">
                  <c:v>4.7365575000000009</c:v>
                </c:pt>
                <c:pt idx="2">
                  <c:v>5.2658549000000017</c:v>
                </c:pt>
                <c:pt idx="3">
                  <c:v>4.5099590000000012</c:v>
                </c:pt>
                <c:pt idx="4">
                  <c:v>4.1534395000000002</c:v>
                </c:pt>
                <c:pt idx="5">
                  <c:v>4.6676590000000004</c:v>
                </c:pt>
                <c:pt idx="6">
                  <c:v>4.5703125</c:v>
                </c:pt>
                <c:pt idx="7">
                  <c:v>6.5074470000000018</c:v>
                </c:pt>
                <c:pt idx="8">
                  <c:v>5.4994603000000009</c:v>
                </c:pt>
                <c:pt idx="9">
                  <c:v>4.6771855000000011</c:v>
                </c:pt>
                <c:pt idx="10">
                  <c:v>4.9928959999999991</c:v>
                </c:pt>
                <c:pt idx="11">
                  <c:v>5.9982284999999989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2-43C1-B8EF-B227ACC30E28}"/>
            </c:ext>
          </c:extLst>
        </c:ser>
        <c:ser>
          <c:idx val="1"/>
          <c:order val="1"/>
          <c:tx>
            <c:strRef>
              <c:f>新加坡!$C$1</c:f>
              <c:strCache>
                <c:ptCount val="1"/>
                <c:pt idx="0">
                  <c:v>2017年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新加坡!$A$2:$A$13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新加坡!$C$2:$C$13</c:f>
              <c:numCache>
                <c:formatCode>0.00_ </c:formatCode>
                <c:ptCount val="12"/>
                <c:pt idx="0">
                  <c:v>4.7005460000000001</c:v>
                </c:pt>
                <c:pt idx="1">
                  <c:v>5.2775374999999993</c:v>
                </c:pt>
                <c:pt idx="2">
                  <c:v>4.6469199999999988</c:v>
                </c:pt>
                <c:pt idx="3">
                  <c:v>3.1863752000000001</c:v>
                </c:pt>
                <c:pt idx="4">
                  <c:v>3.8390175000000002</c:v>
                </c:pt>
                <c:pt idx="5">
                  <c:v>5.6902509999999999</c:v>
                </c:pt>
                <c:pt idx="6">
                  <c:v>5.5610456000000008</c:v>
                </c:pt>
                <c:pt idx="7">
                  <c:v>7.150062000000001</c:v>
                </c:pt>
                <c:pt idx="8">
                  <c:v>7.7826051999999999</c:v>
                </c:pt>
                <c:pt idx="9">
                  <c:v>6.5287964999999994</c:v>
                </c:pt>
                <c:pt idx="10">
                  <c:v>5.4621020000000007</c:v>
                </c:pt>
                <c:pt idx="11">
                  <c:v>6.2547755999999994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A2-43C1-B8EF-B227ACC30E28}"/>
            </c:ext>
          </c:extLst>
        </c:ser>
        <c:ser>
          <c:idx val="2"/>
          <c:order val="2"/>
          <c:tx>
            <c:strRef>
              <c:f>新加坡!$D$1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新加坡!$A$2:$A$13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新加坡!$D$2:$D$13</c:f>
              <c:numCache>
                <c:formatCode>0.00_ </c:formatCode>
                <c:ptCount val="12"/>
                <c:pt idx="0">
                  <c:v>7.8534955000000002</c:v>
                </c:pt>
                <c:pt idx="1">
                  <c:v>4.4777563999999996</c:v>
                </c:pt>
                <c:pt idx="2" formatCode="0.00_);[Red]\(0.00\)">
                  <c:v>8.8804047999999991</c:v>
                </c:pt>
                <c:pt idx="3" formatCode="0.00_);[Red]\(0.00\)">
                  <c:v>6.0482901383000005</c:v>
                </c:pt>
                <c:pt idx="4" formatCode="0.00_);[Red]\(0.00\)">
                  <c:v>6.8946548999999999</c:v>
                </c:pt>
                <c:pt idx="5" formatCode="0.00_);[Red]\(0.00\)">
                  <c:v>5.4442475999999997</c:v>
                </c:pt>
                <c:pt idx="6" formatCode="0.00_);[Red]\(0.00\)">
                  <c:v>5.1492855999999998</c:v>
                </c:pt>
                <c:pt idx="7" formatCode="0.00_);[Red]\(0.00\)">
                  <c:v>8.7787971999999996</c:v>
                </c:pt>
                <c:pt idx="8">
                  <c:v>7.3864536900000006</c:v>
                </c:pt>
                <c:pt idx="9" formatCode="0.00_);[Red]\(0.00\)">
                  <c:v>6.6916285000000002</c:v>
                </c:pt>
                <c:pt idx="10" formatCode="0.00_);[Red]\(0.00\)">
                  <c:v>8.4197074000000001</c:v>
                </c:pt>
                <c:pt idx="11" formatCode="0.00_);[Red]\(0.00\)">
                  <c:v>10.450263100000001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A2-43C1-B8EF-B227ACC30E28}"/>
            </c:ext>
          </c:extLst>
        </c:ser>
        <c:ser>
          <c:idx val="3"/>
          <c:order val="3"/>
          <c:tx>
            <c:strRef>
              <c:f>新加坡!$E$1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新加坡!$A$2:$A$13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新加坡!$E$2:$E$13</c:f>
              <c:numCache>
                <c:formatCode>0.00_);[Red]\(0.00\)</c:formatCode>
                <c:ptCount val="12"/>
                <c:pt idx="0">
                  <c:v>10.7608693</c:v>
                </c:pt>
                <c:pt idx="1">
                  <c:v>7.0631316999999996</c:v>
                </c:pt>
                <c:pt idx="2">
                  <c:v>9.6134550999999995</c:v>
                </c:pt>
                <c:pt idx="3">
                  <c:v>6.6734346000000002</c:v>
                </c:pt>
                <c:pt idx="4">
                  <c:v>6.4239252999999996</c:v>
                </c:pt>
                <c:pt idx="5">
                  <c:v>5.4010422</c:v>
                </c:pt>
                <c:pt idx="6">
                  <c:v>8.1647014000000002</c:v>
                </c:pt>
                <c:pt idx="7">
                  <c:v>9.9562787000000004</c:v>
                </c:pt>
                <c:pt idx="8">
                  <c:v>6.3089575</c:v>
                </c:pt>
                <c:pt idx="9">
                  <c:v>8.9218268289000005</c:v>
                </c:pt>
                <c:pt idx="10">
                  <c:v>9.6048979428999992</c:v>
                </c:pt>
                <c:pt idx="11">
                  <c:v>7.5680590000000008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A2-43C1-B8EF-B227ACC30E28}"/>
            </c:ext>
          </c:extLst>
        </c:ser>
        <c:ser>
          <c:idx val="4"/>
          <c:order val="4"/>
          <c:tx>
            <c:strRef>
              <c:f>新加坡!$F$1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新加坡!$A$2:$A$13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新加坡!$F$2:$F$13</c:f>
              <c:numCache>
                <c:formatCode>0.00</c:formatCode>
                <c:ptCount val="12"/>
                <c:pt idx="0">
                  <c:v>6.1994804999999999</c:v>
                </c:pt>
                <c:pt idx="1">
                  <c:v>6.9926846999999999</c:v>
                </c:pt>
                <c:pt idx="2">
                  <c:v>5.7905841000000002</c:v>
                </c:pt>
                <c:pt idx="3">
                  <c:v>6.152825</c:v>
                </c:pt>
                <c:pt idx="4">
                  <c:v>10.125731500000001</c:v>
                </c:pt>
                <c:pt idx="5">
                  <c:v>11.520002</c:v>
                </c:pt>
                <c:pt idx="6">
                  <c:v>10.7818079</c:v>
                </c:pt>
                <c:pt idx="7">
                  <c:v>10.876246</c:v>
                </c:pt>
                <c:pt idx="8">
                  <c:v>11.290267999999999</c:v>
                </c:pt>
                <c:pt idx="9">
                  <c:v>8.1638774999999999</c:v>
                </c:pt>
                <c:pt idx="10">
                  <c:v>7.7164403000000004</c:v>
                </c:pt>
                <c:pt idx="11">
                  <c:v>6.6646035000000001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A2-43C1-B8EF-B227ACC30E28}"/>
            </c:ext>
          </c:extLst>
        </c:ser>
        <c:ser>
          <c:idx val="5"/>
          <c:order val="5"/>
          <c:tx>
            <c:strRef>
              <c:f>新加坡!$G$1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新加坡!$A$2:$A$13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新加坡!$G$2:$G$13</c:f>
              <c:numCache>
                <c:formatCode>0.00</c:formatCode>
                <c:ptCount val="12"/>
                <c:pt idx="0">
                  <c:v>9.0727070999999988</c:v>
                </c:pt>
                <c:pt idx="1">
                  <c:v>8.3319320000000001</c:v>
                </c:pt>
                <c:pt idx="2">
                  <c:v>10.337400000000001</c:v>
                </c:pt>
                <c:pt idx="3">
                  <c:v>8.5410889999999995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D-4197-A22A-076BF4FA5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055568"/>
        <c:axId val="471409920"/>
      </c:barChart>
      <c:catAx>
        <c:axId val="35905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409920"/>
        <c:crosses val="autoZero"/>
        <c:auto val="1"/>
        <c:lblAlgn val="ctr"/>
        <c:lblOffset val="100"/>
        <c:noMultiLvlLbl val="0"/>
      </c:catAx>
      <c:valAx>
        <c:axId val="47140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0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新加坡</a:t>
            </a:r>
            <a:r>
              <a:rPr lang="en-US" altLang="zh-CN"/>
              <a:t>LD</a:t>
            </a:r>
            <a:r>
              <a:rPr lang="zh-CN" altLang="en-US"/>
              <a:t>进口量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新加坡!$J$1</c:f>
              <c:strCache>
                <c:ptCount val="1"/>
                <c:pt idx="0">
                  <c:v>2016年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新加坡!$I$2:$I$13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新加坡!$J$2:$J$13</c:f>
              <c:numCache>
                <c:formatCode>0.00_ </c:formatCode>
                <c:ptCount val="12"/>
                <c:pt idx="0">
                  <c:v>0.55166879999999996</c:v>
                </c:pt>
                <c:pt idx="1">
                  <c:v>0.40427249999999998</c:v>
                </c:pt>
                <c:pt idx="2">
                  <c:v>1.1052803999999998</c:v>
                </c:pt>
                <c:pt idx="3">
                  <c:v>0.77471920000000005</c:v>
                </c:pt>
                <c:pt idx="4">
                  <c:v>0.564832</c:v>
                </c:pt>
                <c:pt idx="5">
                  <c:v>0.58448529999999999</c:v>
                </c:pt>
                <c:pt idx="6">
                  <c:v>0.54276040000000003</c:v>
                </c:pt>
                <c:pt idx="7">
                  <c:v>0.69668719999999995</c:v>
                </c:pt>
                <c:pt idx="8">
                  <c:v>0.52504750000000011</c:v>
                </c:pt>
                <c:pt idx="9">
                  <c:v>0.53241249999999996</c:v>
                </c:pt>
                <c:pt idx="10">
                  <c:v>0.56736209999999998</c:v>
                </c:pt>
                <c:pt idx="11">
                  <c:v>0.6019255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E-422F-8E70-B99FD16F6192}"/>
            </c:ext>
          </c:extLst>
        </c:ser>
        <c:ser>
          <c:idx val="1"/>
          <c:order val="1"/>
          <c:tx>
            <c:strRef>
              <c:f>新加坡!$K$1</c:f>
              <c:strCache>
                <c:ptCount val="1"/>
                <c:pt idx="0">
                  <c:v>2017年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新加坡!$I$2:$I$13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新加坡!$K$2:$K$13</c:f>
              <c:numCache>
                <c:formatCode>0.00_ </c:formatCode>
                <c:ptCount val="12"/>
                <c:pt idx="0">
                  <c:v>0.42860790000000004</c:v>
                </c:pt>
                <c:pt idx="1">
                  <c:v>0.45176250000000001</c:v>
                </c:pt>
                <c:pt idx="2">
                  <c:v>0.7649996</c:v>
                </c:pt>
                <c:pt idx="3">
                  <c:v>0.60460760000000013</c:v>
                </c:pt>
                <c:pt idx="4">
                  <c:v>0.65967250000000011</c:v>
                </c:pt>
                <c:pt idx="5">
                  <c:v>0.74156049999999996</c:v>
                </c:pt>
                <c:pt idx="6">
                  <c:v>0.71331940000000005</c:v>
                </c:pt>
                <c:pt idx="7">
                  <c:v>0.8143469000000001</c:v>
                </c:pt>
                <c:pt idx="8">
                  <c:v>0.6515072999999999</c:v>
                </c:pt>
                <c:pt idx="9">
                  <c:v>0.48390219999999989</c:v>
                </c:pt>
                <c:pt idx="10">
                  <c:v>0.52314719999999992</c:v>
                </c:pt>
                <c:pt idx="11">
                  <c:v>0.54112899999999986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CE-422F-8E70-B99FD16F6192}"/>
            </c:ext>
          </c:extLst>
        </c:ser>
        <c:ser>
          <c:idx val="2"/>
          <c:order val="2"/>
          <c:tx>
            <c:strRef>
              <c:f>新加坡!$L$1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新加坡!$I$2:$I$13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新加坡!$L$2:$L$13</c:f>
              <c:numCache>
                <c:formatCode>0.00_ </c:formatCode>
                <c:ptCount val="12"/>
                <c:pt idx="0">
                  <c:v>0.44477939999999999</c:v>
                </c:pt>
                <c:pt idx="1">
                  <c:v>0.28611750000000002</c:v>
                </c:pt>
                <c:pt idx="2" formatCode="0.00_);[Red]\(0.00\)">
                  <c:v>0.80919410000000003</c:v>
                </c:pt>
                <c:pt idx="3" formatCode="0.00_);[Red]\(0.00\)">
                  <c:v>0.84667734830000008</c:v>
                </c:pt>
                <c:pt idx="4" formatCode="0.00_);[Red]\(0.00\)">
                  <c:v>0.83756059999999999</c:v>
                </c:pt>
                <c:pt idx="5" formatCode="0.00_);[Red]\(0.00\)">
                  <c:v>0.45715159999999999</c:v>
                </c:pt>
                <c:pt idx="6" formatCode="0.00_);[Red]\(0.00\)">
                  <c:v>0.58746450800000005</c:v>
                </c:pt>
                <c:pt idx="7" formatCode="0.00_);[Red]\(0.00\)">
                  <c:v>1.10945939</c:v>
                </c:pt>
                <c:pt idx="8">
                  <c:v>0.82751420099999995</c:v>
                </c:pt>
                <c:pt idx="9" formatCode="0.00_);[Red]\(0.00\)">
                  <c:v>0.51471816289999994</c:v>
                </c:pt>
                <c:pt idx="10" formatCode="0.00_);[Red]\(0.00\)">
                  <c:v>0.51602289499999987</c:v>
                </c:pt>
                <c:pt idx="11" formatCode="0.00_);[Red]\(0.00\)">
                  <c:v>0.47872900000000002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CE-422F-8E70-B99FD16F6192}"/>
            </c:ext>
          </c:extLst>
        </c:ser>
        <c:ser>
          <c:idx val="3"/>
          <c:order val="3"/>
          <c:tx>
            <c:strRef>
              <c:f>新加坡!$M$1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新加坡!$I$2:$I$13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新加坡!$M$2:$M$13</c:f>
              <c:numCache>
                <c:formatCode>0.00_);[Red]\(0.00\)</c:formatCode>
                <c:ptCount val="12"/>
                <c:pt idx="0">
                  <c:v>0.47883310000000001</c:v>
                </c:pt>
                <c:pt idx="1">
                  <c:v>0.46257999999999999</c:v>
                </c:pt>
                <c:pt idx="2">
                  <c:v>0.92245750000000004</c:v>
                </c:pt>
                <c:pt idx="3">
                  <c:v>0.79926149999999996</c:v>
                </c:pt>
                <c:pt idx="4">
                  <c:v>0.94153770000000003</c:v>
                </c:pt>
                <c:pt idx="5">
                  <c:v>0.80026739999999996</c:v>
                </c:pt>
                <c:pt idx="6">
                  <c:v>0.81398999999999999</c:v>
                </c:pt>
                <c:pt idx="7">
                  <c:v>0.81940500000000005</c:v>
                </c:pt>
                <c:pt idx="8">
                  <c:v>0.78177099999999999</c:v>
                </c:pt>
                <c:pt idx="9">
                  <c:v>0.78824219999999989</c:v>
                </c:pt>
                <c:pt idx="10">
                  <c:v>0.84390330000000013</c:v>
                </c:pt>
                <c:pt idx="11">
                  <c:v>0.80707000000000018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CE-422F-8E70-B99FD16F6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045120"/>
        <c:axId val="583045680"/>
      </c:barChart>
      <c:catAx>
        <c:axId val="58304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045680"/>
        <c:crosses val="autoZero"/>
        <c:auto val="1"/>
        <c:lblAlgn val="ctr"/>
        <c:lblOffset val="100"/>
        <c:noMultiLvlLbl val="0"/>
      </c:catAx>
      <c:valAx>
        <c:axId val="58304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04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美国</a:t>
            </a:r>
            <a:r>
              <a:rPr lang="en-US" altLang="zh-CN"/>
              <a:t>LL</a:t>
            </a:r>
            <a:r>
              <a:rPr lang="zh-CN" altLang="en-US"/>
              <a:t>进口量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美国!$B$1</c:f>
              <c:strCache>
                <c:ptCount val="1"/>
                <c:pt idx="0">
                  <c:v>2016年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美国!$A$2:$A$13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美国!$B$2:$B$13</c:f>
              <c:numCache>
                <c:formatCode>0.00_);[Red]\(0.00\)</c:formatCode>
                <c:ptCount val="12"/>
                <c:pt idx="0">
                  <c:v>0.73347390000000001</c:v>
                </c:pt>
                <c:pt idx="1">
                  <c:v>0.4884097</c:v>
                </c:pt>
                <c:pt idx="2">
                  <c:v>1.2631523</c:v>
                </c:pt>
                <c:pt idx="3">
                  <c:v>1.4802764999999998</c:v>
                </c:pt>
                <c:pt idx="4">
                  <c:v>0.98041739999999988</c:v>
                </c:pt>
                <c:pt idx="5">
                  <c:v>0.93075450000000004</c:v>
                </c:pt>
                <c:pt idx="6">
                  <c:v>0.58905269999999987</c:v>
                </c:pt>
                <c:pt idx="7">
                  <c:v>0.84364800000000018</c:v>
                </c:pt>
                <c:pt idx="8">
                  <c:v>0.82261890000000026</c:v>
                </c:pt>
                <c:pt idx="9">
                  <c:v>0.78313889999999986</c:v>
                </c:pt>
                <c:pt idx="10">
                  <c:v>0.83413050000000022</c:v>
                </c:pt>
                <c:pt idx="11">
                  <c:v>0.91993659999999977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23-4FCC-A109-0780E685B48C}"/>
            </c:ext>
          </c:extLst>
        </c:ser>
        <c:ser>
          <c:idx val="1"/>
          <c:order val="1"/>
          <c:tx>
            <c:strRef>
              <c:f>美国!$C$1</c:f>
              <c:strCache>
                <c:ptCount val="1"/>
                <c:pt idx="0">
                  <c:v>2017年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美国!$A$2:$A$13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美国!$C$2:$C$13</c:f>
              <c:numCache>
                <c:formatCode>0.00_);[Red]\(0.00\)</c:formatCode>
                <c:ptCount val="12"/>
                <c:pt idx="0">
                  <c:v>0.68589650000000002</c:v>
                </c:pt>
                <c:pt idx="1">
                  <c:v>1.2998974999999999</c:v>
                </c:pt>
                <c:pt idx="2">
                  <c:v>2.0005097999999997</c:v>
                </c:pt>
                <c:pt idx="3">
                  <c:v>1.8645596999999998</c:v>
                </c:pt>
                <c:pt idx="4">
                  <c:v>1.5443400999999999</c:v>
                </c:pt>
                <c:pt idx="5">
                  <c:v>0.6186235000000001</c:v>
                </c:pt>
                <c:pt idx="6">
                  <c:v>0.73240130000000003</c:v>
                </c:pt>
                <c:pt idx="7">
                  <c:v>0.6283728999999999</c:v>
                </c:pt>
                <c:pt idx="8">
                  <c:v>0.82240190000000002</c:v>
                </c:pt>
                <c:pt idx="9">
                  <c:v>0.48067350000000003</c:v>
                </c:pt>
                <c:pt idx="10">
                  <c:v>0.96842759999999994</c:v>
                </c:pt>
                <c:pt idx="11">
                  <c:v>1.0564352000000001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23-4FCC-A109-0780E685B48C}"/>
            </c:ext>
          </c:extLst>
        </c:ser>
        <c:ser>
          <c:idx val="2"/>
          <c:order val="2"/>
          <c:tx>
            <c:strRef>
              <c:f>美国!$D$1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美国!$A$2:$A$13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美国!$D$2:$D$13</c:f>
              <c:numCache>
                <c:formatCode>0.00_);[Red]\(0.00\)</c:formatCode>
                <c:ptCount val="12"/>
                <c:pt idx="0">
                  <c:v>1.5119967000000001</c:v>
                </c:pt>
                <c:pt idx="1">
                  <c:v>1.2824709000000001</c:v>
                </c:pt>
                <c:pt idx="2">
                  <c:v>2.3408159999999998</c:v>
                </c:pt>
                <c:pt idx="3">
                  <c:v>2.8409558669999999</c:v>
                </c:pt>
                <c:pt idx="4">
                  <c:v>2.8838595600000003</c:v>
                </c:pt>
                <c:pt idx="5">
                  <c:v>2.4453391515000003</c:v>
                </c:pt>
                <c:pt idx="6">
                  <c:v>1.9683604601</c:v>
                </c:pt>
                <c:pt idx="7">
                  <c:v>2.1187288536000004</c:v>
                </c:pt>
                <c:pt idx="8">
                  <c:v>1.3458057983999998</c:v>
                </c:pt>
                <c:pt idx="9">
                  <c:v>0.70380216430000009</c:v>
                </c:pt>
                <c:pt idx="10">
                  <c:v>0.74889696610000001</c:v>
                </c:pt>
                <c:pt idx="11">
                  <c:v>0.47472277890000009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23-4FCC-A109-0780E685B48C}"/>
            </c:ext>
          </c:extLst>
        </c:ser>
        <c:ser>
          <c:idx val="3"/>
          <c:order val="3"/>
          <c:tx>
            <c:strRef>
              <c:f>美国!$E$1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美国!$A$2:$A$13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美国!$E$2:$E$13</c:f>
              <c:numCache>
                <c:formatCode>0.00_);[Red]\(0.00\)</c:formatCode>
                <c:ptCount val="12"/>
                <c:pt idx="0">
                  <c:v>0.57384930000000001</c:v>
                </c:pt>
                <c:pt idx="1">
                  <c:v>0.90842920000000005</c:v>
                </c:pt>
                <c:pt idx="2">
                  <c:v>0.74795120000000004</c:v>
                </c:pt>
                <c:pt idx="3">
                  <c:v>1.3644597000000001</c:v>
                </c:pt>
                <c:pt idx="4">
                  <c:v>1.1990947999999999</c:v>
                </c:pt>
                <c:pt idx="5">
                  <c:v>0.80782770000000004</c:v>
                </c:pt>
                <c:pt idx="6">
                  <c:v>1.0640050000000001</c:v>
                </c:pt>
                <c:pt idx="7">
                  <c:v>0.91805990000000004</c:v>
                </c:pt>
                <c:pt idx="8">
                  <c:v>0.86715679999999995</c:v>
                </c:pt>
                <c:pt idx="9">
                  <c:v>1.0446442772</c:v>
                </c:pt>
                <c:pt idx="10">
                  <c:v>1.1743658782599995</c:v>
                </c:pt>
                <c:pt idx="11">
                  <c:v>1.1844139185999996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23-4FCC-A109-0780E685B48C}"/>
            </c:ext>
          </c:extLst>
        </c:ser>
        <c:ser>
          <c:idx val="4"/>
          <c:order val="4"/>
          <c:tx>
            <c:strRef>
              <c:f>美国!$F$1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美国!$A$2:$A$13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美国!$F$2:$F$13</c:f>
              <c:numCache>
                <c:formatCode>0.00</c:formatCode>
                <c:ptCount val="12"/>
                <c:pt idx="0">
                  <c:v>1.0414000000000001</c:v>
                </c:pt>
                <c:pt idx="1">
                  <c:v>1.0414000000000001</c:v>
                </c:pt>
                <c:pt idx="2" formatCode="0.00_);[Red]\(0.00\)">
                  <c:v>1.4706973999999999</c:v>
                </c:pt>
                <c:pt idx="3" formatCode="0.00_);[Red]\(0.00\)">
                  <c:v>1.3035204000000002</c:v>
                </c:pt>
                <c:pt idx="4" formatCode="0.00_);[Red]\(0.00\)">
                  <c:v>1.8535999999999999</c:v>
                </c:pt>
                <c:pt idx="5" formatCode="0.00_);[Red]\(0.00\)">
                  <c:v>4.3676000000000004</c:v>
                </c:pt>
                <c:pt idx="6" formatCode="0.00_);[Red]\(0.00\)">
                  <c:v>7.09</c:v>
                </c:pt>
                <c:pt idx="7" formatCode="0.00_);[Red]\(0.00\)">
                  <c:v>6.6105999999999998</c:v>
                </c:pt>
                <c:pt idx="8" formatCode="0.00_);[Red]\(0.00\)">
                  <c:v>5.79</c:v>
                </c:pt>
                <c:pt idx="9" formatCode="0.00_);[Red]\(0.00\)">
                  <c:v>4.9940739000000001</c:v>
                </c:pt>
                <c:pt idx="10" formatCode="0.00_);[Red]\(0.00\)">
                  <c:v>4.0246241000000005</c:v>
                </c:pt>
                <c:pt idx="11" formatCode="0.00_);[Red]\(0.00\)">
                  <c:v>3.8531504000000001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23-4FCC-A109-0780E685B48C}"/>
            </c:ext>
          </c:extLst>
        </c:ser>
        <c:ser>
          <c:idx val="5"/>
          <c:order val="5"/>
          <c:tx>
            <c:strRef>
              <c:f>美国!$G$1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美国!$A$2:$A$13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美国!$G$2:$G$13</c:f>
              <c:numCache>
                <c:formatCode>0.00_);[Red]\(0.00\)</c:formatCode>
                <c:ptCount val="12"/>
                <c:pt idx="0">
                  <c:v>5.754143</c:v>
                </c:pt>
                <c:pt idx="1">
                  <c:v>3.8611249000000005</c:v>
                </c:pt>
                <c:pt idx="2">
                  <c:v>4.9701000000000004</c:v>
                </c:pt>
                <c:pt idx="3">
                  <c:v>2.7774686000000002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3-4475-9138-1302CFC4D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050720"/>
        <c:axId val="583051280"/>
      </c:barChart>
      <c:catAx>
        <c:axId val="58305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051280"/>
        <c:crosses val="autoZero"/>
        <c:auto val="1"/>
        <c:lblAlgn val="ctr"/>
        <c:lblOffset val="100"/>
        <c:noMultiLvlLbl val="0"/>
      </c:catAx>
      <c:valAx>
        <c:axId val="58305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0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美国</a:t>
            </a:r>
            <a:r>
              <a:rPr lang="en-US" altLang="zh-CN"/>
              <a:t>LD</a:t>
            </a:r>
            <a:r>
              <a:rPr lang="zh-CN" altLang="en-US"/>
              <a:t>进口量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美国!$K$1</c:f>
              <c:strCache>
                <c:ptCount val="1"/>
                <c:pt idx="0">
                  <c:v>2016年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美国!$J$2:$J$13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美国!$K$2:$K$13</c:f>
              <c:numCache>
                <c:formatCode>0.00_);[Red]\(0.00\)</c:formatCode>
                <c:ptCount val="12"/>
                <c:pt idx="0">
                  <c:v>0.8974049999999999</c:v>
                </c:pt>
                <c:pt idx="1">
                  <c:v>0.7152253999999999</c:v>
                </c:pt>
                <c:pt idx="2">
                  <c:v>0.88120760000000009</c:v>
                </c:pt>
                <c:pt idx="3">
                  <c:v>0.84812810000000005</c:v>
                </c:pt>
                <c:pt idx="4">
                  <c:v>1.0586692</c:v>
                </c:pt>
                <c:pt idx="5">
                  <c:v>1.0557775</c:v>
                </c:pt>
                <c:pt idx="6">
                  <c:v>1.0257826000000001</c:v>
                </c:pt>
                <c:pt idx="7">
                  <c:v>1.1501851999999995</c:v>
                </c:pt>
                <c:pt idx="8">
                  <c:v>0.90190480000000028</c:v>
                </c:pt>
                <c:pt idx="9">
                  <c:v>0.87245570000000006</c:v>
                </c:pt>
                <c:pt idx="10">
                  <c:v>0.9067915999999997</c:v>
                </c:pt>
                <c:pt idx="11">
                  <c:v>0.9271315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4-4702-8DB7-C28AF83EBC85}"/>
            </c:ext>
          </c:extLst>
        </c:ser>
        <c:ser>
          <c:idx val="1"/>
          <c:order val="1"/>
          <c:tx>
            <c:strRef>
              <c:f>美国!$L$1</c:f>
              <c:strCache>
                <c:ptCount val="1"/>
                <c:pt idx="0">
                  <c:v>2017年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美国!$J$2:$J$13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美国!$L$2:$L$13</c:f>
              <c:numCache>
                <c:formatCode>0.00_);[Red]\(0.00\)</c:formatCode>
                <c:ptCount val="12"/>
                <c:pt idx="0">
                  <c:v>1.1982809000000003</c:v>
                </c:pt>
                <c:pt idx="1">
                  <c:v>1.8428473999999999</c:v>
                </c:pt>
                <c:pt idx="2">
                  <c:v>2.0008010999999999</c:v>
                </c:pt>
                <c:pt idx="3">
                  <c:v>1.4849391999999999</c:v>
                </c:pt>
                <c:pt idx="4">
                  <c:v>1.2352879000000001</c:v>
                </c:pt>
                <c:pt idx="5">
                  <c:v>1.0521465999999999</c:v>
                </c:pt>
                <c:pt idx="6">
                  <c:v>1.1832079</c:v>
                </c:pt>
                <c:pt idx="7">
                  <c:v>0.99368210000000035</c:v>
                </c:pt>
                <c:pt idx="8">
                  <c:v>1.1053121999999995</c:v>
                </c:pt>
                <c:pt idx="9">
                  <c:v>1.0157018999999996</c:v>
                </c:pt>
                <c:pt idx="10">
                  <c:v>1.0532915999999999</c:v>
                </c:pt>
                <c:pt idx="11">
                  <c:v>1.3268518999999999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94-4702-8DB7-C28AF83EBC85}"/>
            </c:ext>
          </c:extLst>
        </c:ser>
        <c:ser>
          <c:idx val="2"/>
          <c:order val="2"/>
          <c:tx>
            <c:strRef>
              <c:f>美国!$M$1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美国!$J$2:$J$13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美国!$M$2:$M$13</c:f>
              <c:numCache>
                <c:formatCode>0.00_);[Red]\(0.00\)</c:formatCode>
                <c:ptCount val="12"/>
                <c:pt idx="0">
                  <c:v>1.5784397999999999</c:v>
                </c:pt>
                <c:pt idx="1">
                  <c:v>1.0159423000000001</c:v>
                </c:pt>
                <c:pt idx="2">
                  <c:v>1.0103092</c:v>
                </c:pt>
                <c:pt idx="3">
                  <c:v>1.1788597475160001</c:v>
                </c:pt>
                <c:pt idx="4">
                  <c:v>1.3937521815200005</c:v>
                </c:pt>
                <c:pt idx="5">
                  <c:v>1.3254512578000002</c:v>
                </c:pt>
                <c:pt idx="6">
                  <c:v>1.01174836927</c:v>
                </c:pt>
                <c:pt idx="7">
                  <c:v>1.3191551843100002</c:v>
                </c:pt>
                <c:pt idx="8">
                  <c:v>1.1620563980799998</c:v>
                </c:pt>
                <c:pt idx="9">
                  <c:v>1.27615174782</c:v>
                </c:pt>
                <c:pt idx="10">
                  <c:v>1.2226346425700001</c:v>
                </c:pt>
                <c:pt idx="11">
                  <c:v>1.1957731078800002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94-4702-8DB7-C28AF83EBC85}"/>
            </c:ext>
          </c:extLst>
        </c:ser>
        <c:ser>
          <c:idx val="3"/>
          <c:order val="3"/>
          <c:tx>
            <c:strRef>
              <c:f>美国!$N$1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美国!$J$2:$J$13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美国!$N$2:$N$13</c:f>
              <c:numCache>
                <c:formatCode>0.00_);[Red]\(0.00\)</c:formatCode>
                <c:ptCount val="12"/>
                <c:pt idx="0">
                  <c:v>1.4909508</c:v>
                </c:pt>
                <c:pt idx="1">
                  <c:v>1.6915560999999999</c:v>
                </c:pt>
                <c:pt idx="2">
                  <c:v>2.1186022000000002</c:v>
                </c:pt>
                <c:pt idx="3">
                  <c:v>3.0993290999999998</c:v>
                </c:pt>
                <c:pt idx="4">
                  <c:v>4.0042932999999996</c:v>
                </c:pt>
                <c:pt idx="5">
                  <c:v>4.1024874000000002</c:v>
                </c:pt>
                <c:pt idx="6">
                  <c:v>3.5643321000000001</c:v>
                </c:pt>
                <c:pt idx="7">
                  <c:v>2.4016028999999999</c:v>
                </c:pt>
                <c:pt idx="8">
                  <c:v>2.5106655</c:v>
                </c:pt>
                <c:pt idx="9">
                  <c:v>2.7999271000000001</c:v>
                </c:pt>
                <c:pt idx="10">
                  <c:v>2.6369758000000014</c:v>
                </c:pt>
                <c:pt idx="11">
                  <c:v>1.7331146000000011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94-4702-8DB7-C28AF83EBC85}"/>
            </c:ext>
          </c:extLst>
        </c:ser>
        <c:ser>
          <c:idx val="4"/>
          <c:order val="4"/>
          <c:tx>
            <c:strRef>
              <c:f>美国!$O$1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美国!$J$2:$J$13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美国!$O$2:$O$13</c:f>
              <c:numCache>
                <c:formatCode>0.00_);[Red]\(0.00\)</c:formatCode>
                <c:ptCount val="12"/>
                <c:pt idx="0">
                  <c:v>1.32595</c:v>
                </c:pt>
                <c:pt idx="1">
                  <c:v>1.32595</c:v>
                </c:pt>
                <c:pt idx="2">
                  <c:v>1.6785000000000001</c:v>
                </c:pt>
                <c:pt idx="3">
                  <c:v>1.5804</c:v>
                </c:pt>
                <c:pt idx="4">
                  <c:v>1.2963</c:v>
                </c:pt>
                <c:pt idx="5">
                  <c:v>2.1017000000000001</c:v>
                </c:pt>
                <c:pt idx="6">
                  <c:v>1.766</c:v>
                </c:pt>
                <c:pt idx="7">
                  <c:v>1.5491999999999999</c:v>
                </c:pt>
                <c:pt idx="8">
                  <c:v>2.2200000000000002</c:v>
                </c:pt>
                <c:pt idx="9">
                  <c:v>1.9973406999999999</c:v>
                </c:pt>
                <c:pt idx="10">
                  <c:v>1.7241559000000002</c:v>
                </c:pt>
                <c:pt idx="11">
                  <c:v>1.7485727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94-4702-8DB7-C28AF83EBC85}"/>
            </c:ext>
          </c:extLst>
        </c:ser>
        <c:ser>
          <c:idx val="5"/>
          <c:order val="5"/>
          <c:tx>
            <c:strRef>
              <c:f>美国!$P$1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美国!$J$2:$J$13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美国!$P$2:$P$13</c:f>
              <c:numCache>
                <c:formatCode>0.00_);[Red]\(0.00\)</c:formatCode>
                <c:ptCount val="12"/>
                <c:pt idx="0">
                  <c:v>2.2637513</c:v>
                </c:pt>
                <c:pt idx="1">
                  <c:v>2.423962</c:v>
                </c:pt>
                <c:pt idx="2">
                  <c:v>4.2876000000000003</c:v>
                </c:pt>
                <c:pt idx="3">
                  <c:v>2.6766108000000002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7-450F-A480-D83EF1EB5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056320"/>
        <c:axId val="583056880"/>
      </c:barChart>
      <c:catAx>
        <c:axId val="58305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056880"/>
        <c:crosses val="autoZero"/>
        <c:auto val="1"/>
        <c:lblAlgn val="ctr"/>
        <c:lblOffset val="100"/>
        <c:noMultiLvlLbl val="0"/>
      </c:catAx>
      <c:valAx>
        <c:axId val="58305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05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美国</a:t>
            </a:r>
            <a:r>
              <a:rPr lang="en-US" altLang="zh-CN"/>
              <a:t>HD</a:t>
            </a:r>
            <a:r>
              <a:rPr lang="zh-CN" altLang="en-US"/>
              <a:t>进口量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美国!$T$1</c:f>
              <c:strCache>
                <c:ptCount val="1"/>
                <c:pt idx="0">
                  <c:v>2016年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美国!$S$2:$S$13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美国!$T$2:$T$13</c:f>
              <c:numCache>
                <c:formatCode>0.00_);[Red]\(0.00\)</c:formatCode>
                <c:ptCount val="12"/>
                <c:pt idx="0">
                  <c:v>2.8680441000000001</c:v>
                </c:pt>
                <c:pt idx="1">
                  <c:v>0.8981397000000001</c:v>
                </c:pt>
                <c:pt idx="2">
                  <c:v>1.7666852</c:v>
                </c:pt>
                <c:pt idx="3">
                  <c:v>3.1901313</c:v>
                </c:pt>
                <c:pt idx="4">
                  <c:v>1.8693778999999999</c:v>
                </c:pt>
                <c:pt idx="5">
                  <c:v>1.2079261000000001</c:v>
                </c:pt>
                <c:pt idx="6">
                  <c:v>0.70477100000000004</c:v>
                </c:pt>
                <c:pt idx="7">
                  <c:v>1.0800879000000001</c:v>
                </c:pt>
                <c:pt idx="8">
                  <c:v>1.1979959</c:v>
                </c:pt>
                <c:pt idx="9">
                  <c:v>0.962283</c:v>
                </c:pt>
                <c:pt idx="10">
                  <c:v>0.95749320000000004</c:v>
                </c:pt>
                <c:pt idx="11">
                  <c:v>0.89815270000000003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7-4C00-A505-FE256C36ED5F}"/>
            </c:ext>
          </c:extLst>
        </c:ser>
        <c:ser>
          <c:idx val="1"/>
          <c:order val="1"/>
          <c:tx>
            <c:strRef>
              <c:f>美国!$U$1</c:f>
              <c:strCache>
                <c:ptCount val="1"/>
                <c:pt idx="0">
                  <c:v>2017年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美国!$S$2:$S$13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美国!$U$2:$U$13</c:f>
              <c:numCache>
                <c:formatCode>0.00_);[Red]\(0.00\)</c:formatCode>
                <c:ptCount val="12"/>
                <c:pt idx="0">
                  <c:v>1.9419027000000006</c:v>
                </c:pt>
                <c:pt idx="1">
                  <c:v>4.2523617999999983</c:v>
                </c:pt>
                <c:pt idx="2">
                  <c:v>5.2641890000000009</c:v>
                </c:pt>
                <c:pt idx="3">
                  <c:v>5.4723242999999995</c:v>
                </c:pt>
                <c:pt idx="4">
                  <c:v>2.9158095999999998</c:v>
                </c:pt>
                <c:pt idx="5">
                  <c:v>1.4938234000000001</c:v>
                </c:pt>
                <c:pt idx="6">
                  <c:v>1.1794742</c:v>
                </c:pt>
                <c:pt idx="7">
                  <c:v>1.7518852999999996</c:v>
                </c:pt>
                <c:pt idx="8">
                  <c:v>1.5114283000000006</c:v>
                </c:pt>
                <c:pt idx="9">
                  <c:v>1.2128229000000004</c:v>
                </c:pt>
                <c:pt idx="10">
                  <c:v>1.4572478000000002</c:v>
                </c:pt>
                <c:pt idx="11">
                  <c:v>1.3918648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A7-4C00-A505-FE256C36ED5F}"/>
            </c:ext>
          </c:extLst>
        </c:ser>
        <c:ser>
          <c:idx val="2"/>
          <c:order val="2"/>
          <c:tx>
            <c:strRef>
              <c:f>美国!$V$1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美国!$S$2:$S$13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美国!$V$2:$V$13</c:f>
              <c:numCache>
                <c:formatCode>0.00_);[Red]\(0.00\)</c:formatCode>
                <c:ptCount val="12"/>
                <c:pt idx="0">
                  <c:v>2.3692517</c:v>
                </c:pt>
                <c:pt idx="1">
                  <c:v>2.6874734</c:v>
                </c:pt>
                <c:pt idx="2">
                  <c:v>4.6691669999999998</c:v>
                </c:pt>
                <c:pt idx="3">
                  <c:v>4.6771885090000005</c:v>
                </c:pt>
                <c:pt idx="4">
                  <c:v>3.1019847200999999</c:v>
                </c:pt>
                <c:pt idx="5">
                  <c:v>2.5871012638000002</c:v>
                </c:pt>
                <c:pt idx="6">
                  <c:v>3.7852768979000002</c:v>
                </c:pt>
                <c:pt idx="7">
                  <c:v>5.1958343299999994</c:v>
                </c:pt>
                <c:pt idx="8">
                  <c:v>1.40852880267</c:v>
                </c:pt>
                <c:pt idx="9">
                  <c:v>1.1291423861999998</c:v>
                </c:pt>
                <c:pt idx="10">
                  <c:v>0.94076721050000001</c:v>
                </c:pt>
                <c:pt idx="11">
                  <c:v>0.82371569488000018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A7-4C00-A505-FE256C36ED5F}"/>
            </c:ext>
          </c:extLst>
        </c:ser>
        <c:ser>
          <c:idx val="3"/>
          <c:order val="3"/>
          <c:tx>
            <c:strRef>
              <c:f>美国!$W$1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美国!$S$2:$S$13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美国!$W$2:$W$13</c:f>
              <c:numCache>
                <c:formatCode>0.00_);[Red]\(0.00\)</c:formatCode>
                <c:ptCount val="12"/>
                <c:pt idx="0">
                  <c:v>0.61368199999999995</c:v>
                </c:pt>
                <c:pt idx="1">
                  <c:v>0.39288020000000001</c:v>
                </c:pt>
                <c:pt idx="2">
                  <c:v>0.59135599999999999</c:v>
                </c:pt>
                <c:pt idx="3">
                  <c:v>0.70803709999999997</c:v>
                </c:pt>
                <c:pt idx="4">
                  <c:v>0.64390020000000003</c:v>
                </c:pt>
                <c:pt idx="5">
                  <c:v>0.87571209999999999</c:v>
                </c:pt>
                <c:pt idx="6">
                  <c:v>1.0960429</c:v>
                </c:pt>
                <c:pt idx="7">
                  <c:v>0.65761709999999995</c:v>
                </c:pt>
                <c:pt idx="8">
                  <c:v>1.1884402000000001</c:v>
                </c:pt>
                <c:pt idx="9">
                  <c:v>1.2632594663000001</c:v>
                </c:pt>
                <c:pt idx="10">
                  <c:v>1.4690912242000005</c:v>
                </c:pt>
                <c:pt idx="11">
                  <c:v>1.9165790201000004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A7-4C00-A505-FE256C36ED5F}"/>
            </c:ext>
          </c:extLst>
        </c:ser>
        <c:ser>
          <c:idx val="4"/>
          <c:order val="4"/>
          <c:tx>
            <c:strRef>
              <c:f>美国!$X$1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美国!$S$2:$S$13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美国!$X$2:$X$13</c:f>
              <c:numCache>
                <c:formatCode>0.00_);[Red]\(0.00\)</c:formatCode>
                <c:ptCount val="12"/>
                <c:pt idx="0">
                  <c:v>1.1942459000000001</c:v>
                </c:pt>
                <c:pt idx="1">
                  <c:v>1.1942459000000001</c:v>
                </c:pt>
                <c:pt idx="2">
                  <c:v>1.3743178</c:v>
                </c:pt>
                <c:pt idx="3">
                  <c:v>1.385931</c:v>
                </c:pt>
                <c:pt idx="4">
                  <c:v>2.1269</c:v>
                </c:pt>
                <c:pt idx="5">
                  <c:v>3.5062000000000002</c:v>
                </c:pt>
                <c:pt idx="6">
                  <c:v>8.8699999999999992</c:v>
                </c:pt>
                <c:pt idx="7">
                  <c:v>11.361700000000001</c:v>
                </c:pt>
                <c:pt idx="8">
                  <c:v>8.11</c:v>
                </c:pt>
                <c:pt idx="9">
                  <c:v>4.5811735000000002</c:v>
                </c:pt>
                <c:pt idx="10">
                  <c:v>3.4630972</c:v>
                </c:pt>
                <c:pt idx="11">
                  <c:v>2.3811279999999999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A7-4C00-A505-FE256C36ED5F}"/>
            </c:ext>
          </c:extLst>
        </c:ser>
        <c:ser>
          <c:idx val="5"/>
          <c:order val="5"/>
          <c:tx>
            <c:strRef>
              <c:f>美国!$Y$1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美国!$S$2:$S$13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美国!$Y$2:$Y$13</c:f>
              <c:numCache>
                <c:formatCode>0.00_);[Red]\(0.00\)</c:formatCode>
                <c:ptCount val="12"/>
                <c:pt idx="0">
                  <c:v>2.5535166</c:v>
                </c:pt>
                <c:pt idx="1">
                  <c:v>3.0445544999999998</c:v>
                </c:pt>
                <c:pt idx="2">
                  <c:v>4.9420000000000002</c:v>
                </c:pt>
                <c:pt idx="3">
                  <c:v>2.1372825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4-4366-9B10-CCF087EBF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061920"/>
        <c:axId val="583062480"/>
      </c:barChart>
      <c:catAx>
        <c:axId val="58306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062480"/>
        <c:crosses val="autoZero"/>
        <c:auto val="1"/>
        <c:lblAlgn val="ctr"/>
        <c:lblOffset val="100"/>
        <c:noMultiLvlLbl val="0"/>
      </c:catAx>
      <c:valAx>
        <c:axId val="58306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06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美国</a:t>
            </a:r>
            <a:r>
              <a:rPr lang="en-US" altLang="zh-CN"/>
              <a:t>PE</a:t>
            </a:r>
            <a:r>
              <a:rPr lang="zh-CN" altLang="en-US"/>
              <a:t>进口量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美国!$AC$1</c:f>
              <c:strCache>
                <c:ptCount val="1"/>
                <c:pt idx="0">
                  <c:v>2016年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美国!$AB$2:$AB$13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美国!$AC$2:$AC$13</c:f>
              <c:numCache>
                <c:formatCode>0.0_);[Red]\(0.0\)</c:formatCode>
                <c:ptCount val="12"/>
                <c:pt idx="0">
                  <c:v>4.4989229999999996</c:v>
                </c:pt>
                <c:pt idx="1">
                  <c:v>2.1017747999999998</c:v>
                </c:pt>
                <c:pt idx="2">
                  <c:v>3.9110450999999999</c:v>
                </c:pt>
                <c:pt idx="3">
                  <c:v>5.5185358999999998</c:v>
                </c:pt>
                <c:pt idx="4">
                  <c:v>3.9084645</c:v>
                </c:pt>
                <c:pt idx="5">
                  <c:v>3.1944581000000003</c:v>
                </c:pt>
                <c:pt idx="6">
                  <c:v>2.3196063000000002</c:v>
                </c:pt>
                <c:pt idx="7">
                  <c:v>3.0739210999999997</c:v>
                </c:pt>
                <c:pt idx="8">
                  <c:v>2.9225196000000007</c:v>
                </c:pt>
                <c:pt idx="9">
                  <c:v>2.6178775999999999</c:v>
                </c:pt>
                <c:pt idx="10">
                  <c:v>2.6984152999999997</c:v>
                </c:pt>
                <c:pt idx="11">
                  <c:v>2.7452207999999998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AE-4196-AEB5-BDC890874E04}"/>
            </c:ext>
          </c:extLst>
        </c:ser>
        <c:ser>
          <c:idx val="1"/>
          <c:order val="1"/>
          <c:tx>
            <c:strRef>
              <c:f>美国!$AD$1</c:f>
              <c:strCache>
                <c:ptCount val="1"/>
                <c:pt idx="0">
                  <c:v>2017年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美国!$AB$2:$AB$13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美国!$AD$2:$AD$13</c:f>
              <c:numCache>
                <c:formatCode>0.0_);[Red]\(0.0\)</c:formatCode>
                <c:ptCount val="12"/>
                <c:pt idx="0">
                  <c:v>3.8260801000000013</c:v>
                </c:pt>
                <c:pt idx="1">
                  <c:v>7.3951066999999977</c:v>
                </c:pt>
                <c:pt idx="2">
                  <c:v>9.2654999000000018</c:v>
                </c:pt>
                <c:pt idx="3">
                  <c:v>8.821823199999999</c:v>
                </c:pt>
                <c:pt idx="4">
                  <c:v>5.6954376</c:v>
                </c:pt>
                <c:pt idx="5">
                  <c:v>3.1645935000000001</c:v>
                </c:pt>
                <c:pt idx="6">
                  <c:v>3.0950834</c:v>
                </c:pt>
                <c:pt idx="7">
                  <c:v>3.3739403000000001</c:v>
                </c:pt>
                <c:pt idx="8">
                  <c:v>3.4391424000000002</c:v>
                </c:pt>
                <c:pt idx="9">
                  <c:v>2.7091982999999997</c:v>
                </c:pt>
                <c:pt idx="10">
                  <c:v>3.4789669999999999</c:v>
                </c:pt>
                <c:pt idx="11">
                  <c:v>3.7751519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AE-4196-AEB5-BDC890874E04}"/>
            </c:ext>
          </c:extLst>
        </c:ser>
        <c:ser>
          <c:idx val="2"/>
          <c:order val="2"/>
          <c:tx>
            <c:strRef>
              <c:f>美国!$AE$1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美国!$AB$2:$AB$13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美国!$AE$2:$AE$13</c:f>
              <c:numCache>
                <c:formatCode>0.0_);[Red]\(0.0\)</c:formatCode>
                <c:ptCount val="12"/>
                <c:pt idx="0">
                  <c:v>5.4596882000000004</c:v>
                </c:pt>
                <c:pt idx="1">
                  <c:v>4.9858866000000006</c:v>
                </c:pt>
                <c:pt idx="2">
                  <c:v>8.0202922000000001</c:v>
                </c:pt>
                <c:pt idx="3">
                  <c:v>8.6970041235160007</c:v>
                </c:pt>
                <c:pt idx="4">
                  <c:v>7.3795964616200012</c:v>
                </c:pt>
                <c:pt idx="5">
                  <c:v>6.357891673100001</c:v>
                </c:pt>
                <c:pt idx="6">
                  <c:v>6.76538572727</c:v>
                </c:pt>
                <c:pt idx="7">
                  <c:v>8.6337183679099994</c:v>
                </c:pt>
                <c:pt idx="8">
                  <c:v>3.9163909991499999</c:v>
                </c:pt>
                <c:pt idx="9">
                  <c:v>3.1090962983199999</c:v>
                </c:pt>
                <c:pt idx="10">
                  <c:v>2.9122988191700001</c:v>
                </c:pt>
                <c:pt idx="11">
                  <c:v>2.4942115816600006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AE-4196-AEB5-BDC890874E04}"/>
            </c:ext>
          </c:extLst>
        </c:ser>
        <c:ser>
          <c:idx val="3"/>
          <c:order val="3"/>
          <c:tx>
            <c:strRef>
              <c:f>美国!$AF$1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美国!$AB$2:$AB$13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美国!$AF$2:$AF$13</c:f>
              <c:numCache>
                <c:formatCode>0.0_);[Red]\(0.0\)</c:formatCode>
                <c:ptCount val="12"/>
                <c:pt idx="0">
                  <c:v>2.6784821000000001</c:v>
                </c:pt>
                <c:pt idx="1">
                  <c:v>2.9928655000000002</c:v>
                </c:pt>
                <c:pt idx="2">
                  <c:v>3.4579094000000001</c:v>
                </c:pt>
                <c:pt idx="3">
                  <c:v>5.1718259</c:v>
                </c:pt>
                <c:pt idx="4">
                  <c:v>5.8472882999999998</c:v>
                </c:pt>
                <c:pt idx="5">
                  <c:v>5.7860272000000004</c:v>
                </c:pt>
                <c:pt idx="6">
                  <c:v>5.72438</c:v>
                </c:pt>
                <c:pt idx="7">
                  <c:v>3.9772798999999996</c:v>
                </c:pt>
                <c:pt idx="8">
                  <c:v>4.5662625000000006</c:v>
                </c:pt>
                <c:pt idx="9">
                  <c:v>5.1078308435000004</c:v>
                </c:pt>
                <c:pt idx="10">
                  <c:v>5.2804329024600012</c:v>
                </c:pt>
                <c:pt idx="11">
                  <c:v>4.8341075387000014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AE-4196-AEB5-BDC890874E04}"/>
            </c:ext>
          </c:extLst>
        </c:ser>
        <c:ser>
          <c:idx val="4"/>
          <c:order val="4"/>
          <c:tx>
            <c:strRef>
              <c:f>美国!$AG$1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美国!$AB$2:$AB$13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美国!$AG$2:$AG$13</c:f>
              <c:numCache>
                <c:formatCode>0.0_);[Red]\(0.0\)</c:formatCode>
                <c:ptCount val="12"/>
                <c:pt idx="0">
                  <c:v>3.5615959000000004</c:v>
                </c:pt>
                <c:pt idx="1">
                  <c:v>3.5615959000000004</c:v>
                </c:pt>
                <c:pt idx="2">
                  <c:v>4.5235152000000003</c:v>
                </c:pt>
                <c:pt idx="3">
                  <c:v>4.2698514000000003</c:v>
                </c:pt>
                <c:pt idx="4">
                  <c:v>5.2767999999999997</c:v>
                </c:pt>
                <c:pt idx="5">
                  <c:v>9.9755000000000003</c:v>
                </c:pt>
                <c:pt idx="6">
                  <c:v>17.725999999999999</c:v>
                </c:pt>
                <c:pt idx="7">
                  <c:v>19.521500000000003</c:v>
                </c:pt>
                <c:pt idx="8">
                  <c:v>16.119999999999997</c:v>
                </c:pt>
                <c:pt idx="9">
                  <c:v>11.572588100000001</c:v>
                </c:pt>
                <c:pt idx="10">
                  <c:v>9.2118772</c:v>
                </c:pt>
                <c:pt idx="11">
                  <c:v>7.9828510999999995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AE-4196-AEB5-BDC890874E04}"/>
            </c:ext>
          </c:extLst>
        </c:ser>
        <c:ser>
          <c:idx val="5"/>
          <c:order val="5"/>
          <c:tx>
            <c:strRef>
              <c:f>美国!$AH$1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美国!$AB$2:$AB$13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美国!$AH$2:$AH$13</c:f>
              <c:numCache>
                <c:formatCode>0.0_);[Red]\(0.0\)</c:formatCode>
                <c:ptCount val="12"/>
                <c:pt idx="0">
                  <c:v>10.5714109</c:v>
                </c:pt>
                <c:pt idx="1">
                  <c:v>9.3296413999999999</c:v>
                </c:pt>
                <c:pt idx="2">
                  <c:v>14.1997</c:v>
                </c:pt>
                <c:pt idx="3">
                  <c:v>7.5913619000000008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EB-40C7-84D1-E6BC5071D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067520"/>
        <c:axId val="583068080"/>
      </c:barChart>
      <c:catAx>
        <c:axId val="58306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068080"/>
        <c:crosses val="autoZero"/>
        <c:auto val="1"/>
        <c:lblAlgn val="ctr"/>
        <c:lblOffset val="100"/>
        <c:noMultiLvlLbl val="0"/>
      </c:catAx>
      <c:valAx>
        <c:axId val="5830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06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LLD</a:t>
            </a:r>
            <a:r>
              <a:rPr lang="zh-CN" altLang="en-US"/>
              <a:t>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美国!$B$47</c:f>
              <c:strCache>
                <c:ptCount val="1"/>
                <c:pt idx="0">
                  <c:v>2016年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美国!$A$48:$A$59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美国!$B$48:$B$59</c:f>
              <c:numCache>
                <c:formatCode>0%</c:formatCode>
                <c:ptCount val="12"/>
                <c:pt idx="0">
                  <c:v>3.9642190636982363E-2</c:v>
                </c:pt>
                <c:pt idx="1">
                  <c:v>2.9974278112325694E-2</c:v>
                </c:pt>
                <c:pt idx="2">
                  <c:v>5.0407827775679738E-2</c:v>
                </c:pt>
                <c:pt idx="3">
                  <c:v>7.0922527285495543E-2</c:v>
                </c:pt>
                <c:pt idx="4">
                  <c:v>4.9557544758390665E-2</c:v>
                </c:pt>
                <c:pt idx="5">
                  <c:v>4.8953786250294111E-2</c:v>
                </c:pt>
                <c:pt idx="6">
                  <c:v>2.9231551804339961E-2</c:v>
                </c:pt>
                <c:pt idx="7">
                  <c:v>3.5691295172631005E-2</c:v>
                </c:pt>
                <c:pt idx="8">
                  <c:v>3.7051836445186705E-2</c:v>
                </c:pt>
                <c:pt idx="9">
                  <c:v>4.2255181077145716E-2</c:v>
                </c:pt>
                <c:pt idx="10">
                  <c:v>3.4304310940506906E-2</c:v>
                </c:pt>
                <c:pt idx="11">
                  <c:v>2.7847813296216658E-2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68-45DF-AFDE-E145EEE406A1}"/>
            </c:ext>
          </c:extLst>
        </c:ser>
        <c:ser>
          <c:idx val="1"/>
          <c:order val="1"/>
          <c:tx>
            <c:strRef>
              <c:f>美国!$C$47</c:f>
              <c:strCache>
                <c:ptCount val="1"/>
                <c:pt idx="0">
                  <c:v>2017年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美国!$A$48:$A$59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美国!$C$48:$C$59</c:f>
              <c:numCache>
                <c:formatCode>0%</c:formatCode>
                <c:ptCount val="12"/>
                <c:pt idx="0">
                  <c:v>2.644046236482428E-2</c:v>
                </c:pt>
                <c:pt idx="1">
                  <c:v>5.2183761541549578E-2</c:v>
                </c:pt>
                <c:pt idx="2">
                  <c:v>8.1490480263961856E-2</c:v>
                </c:pt>
                <c:pt idx="3">
                  <c:v>9.3227984999999985E-2</c:v>
                </c:pt>
                <c:pt idx="4">
                  <c:v>7.725563281640821E-2</c:v>
                </c:pt>
                <c:pt idx="5">
                  <c:v>2.7992013574660635E-2</c:v>
                </c:pt>
                <c:pt idx="6">
                  <c:v>3.1996561817387505E-2</c:v>
                </c:pt>
                <c:pt idx="7">
                  <c:v>2.2425870806566734E-2</c:v>
                </c:pt>
                <c:pt idx="8">
                  <c:v>2.5265803379416286E-2</c:v>
                </c:pt>
                <c:pt idx="9">
                  <c:v>1.9074345238095241E-2</c:v>
                </c:pt>
                <c:pt idx="10">
                  <c:v>3.5525590608950837E-2</c:v>
                </c:pt>
                <c:pt idx="11">
                  <c:v>3.6243071256560788E-2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68-45DF-AFDE-E145EEE406A1}"/>
            </c:ext>
          </c:extLst>
        </c:ser>
        <c:ser>
          <c:idx val="2"/>
          <c:order val="2"/>
          <c:tx>
            <c:strRef>
              <c:f>美国!$D$47</c:f>
              <c:strCache>
                <c:ptCount val="1"/>
                <c:pt idx="0">
                  <c:v>2018年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美国!$A$48:$A$59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美国!$D$48:$D$59</c:f>
              <c:numCache>
                <c:formatCode>0%</c:formatCode>
                <c:ptCount val="12"/>
                <c:pt idx="0">
                  <c:v>4.176786464088398E-2</c:v>
                </c:pt>
                <c:pt idx="1">
                  <c:v>5.9456230876216973E-2</c:v>
                </c:pt>
                <c:pt idx="2">
                  <c:v>5.7232665036674811E-2</c:v>
                </c:pt>
                <c:pt idx="3">
                  <c:v>9.4383915847176078E-2</c:v>
                </c:pt>
                <c:pt idx="4">
                  <c:v>6.6295622068965526E-2</c:v>
                </c:pt>
                <c:pt idx="5">
                  <c:v>6.7179647019230779E-2</c:v>
                </c:pt>
                <c:pt idx="6">
                  <c:v>5.806373038643068E-2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68-45DF-AFDE-E145EEE40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072000"/>
        <c:axId val="583072560"/>
      </c:lineChart>
      <c:catAx>
        <c:axId val="58307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072560"/>
        <c:crosses val="autoZero"/>
        <c:auto val="1"/>
        <c:lblAlgn val="ctr"/>
        <c:lblOffset val="100"/>
        <c:noMultiLvlLbl val="0"/>
      </c:catAx>
      <c:valAx>
        <c:axId val="58307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07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LD</a:t>
            </a:r>
            <a:r>
              <a:rPr lang="zh-CN" altLang="en-US"/>
              <a:t>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美国!$K$47</c:f>
              <c:strCache>
                <c:ptCount val="1"/>
                <c:pt idx="0">
                  <c:v>2016年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美国!$J$48:$J$59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美国!$K$48:$K$59</c:f>
              <c:numCache>
                <c:formatCode>0%</c:formatCode>
                <c:ptCount val="12"/>
                <c:pt idx="0">
                  <c:v>4.9740626029681045E-2</c:v>
                </c:pt>
                <c:pt idx="1">
                  <c:v>4.7486926653402914E-2</c:v>
                </c:pt>
                <c:pt idx="2">
                  <c:v>3.6372643667287798E-2</c:v>
                </c:pt>
                <c:pt idx="3">
                  <c:v>4.9684407845246102E-2</c:v>
                </c:pt>
                <c:pt idx="4">
                  <c:v>6.9061515097030707E-2</c:v>
                </c:pt>
                <c:pt idx="5">
                  <c:v>6.7769823893490441E-2</c:v>
                </c:pt>
                <c:pt idx="6">
                  <c:v>6.1396756816027971E-2</c:v>
                </c:pt>
                <c:pt idx="7">
                  <c:v>7.934261582601615E-2</c:v>
                </c:pt>
                <c:pt idx="8">
                  <c:v>6.0866345996739041E-2</c:v>
                </c:pt>
                <c:pt idx="9">
                  <c:v>6.0302896265353963E-2</c:v>
                </c:pt>
                <c:pt idx="10">
                  <c:v>4.8059145647388377E-2</c:v>
                </c:pt>
                <c:pt idx="11">
                  <c:v>4.298245248029671E-2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57-46C3-B115-A5F5D3B87D68}"/>
            </c:ext>
          </c:extLst>
        </c:ser>
        <c:ser>
          <c:idx val="1"/>
          <c:order val="1"/>
          <c:tx>
            <c:strRef>
              <c:f>美国!$L$47</c:f>
              <c:strCache>
                <c:ptCount val="1"/>
                <c:pt idx="0">
                  <c:v>2017年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美国!$J$48:$J$59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美国!$L$48:$L$59</c:f>
              <c:numCache>
                <c:formatCode>0%</c:formatCode>
                <c:ptCount val="12"/>
                <c:pt idx="0">
                  <c:v>6.7281353172375089E-2</c:v>
                </c:pt>
                <c:pt idx="1">
                  <c:v>9.5148147064087307E-2</c:v>
                </c:pt>
                <c:pt idx="2">
                  <c:v>9.1936401347569641E-2</c:v>
                </c:pt>
                <c:pt idx="3">
                  <c:v>8.2086191265892755E-2</c:v>
                </c:pt>
                <c:pt idx="4">
                  <c:v>6.7649939759036146E-2</c:v>
                </c:pt>
                <c:pt idx="5">
                  <c:v>6.9038490813648282E-2</c:v>
                </c:pt>
                <c:pt idx="6">
                  <c:v>7.219084197681512E-2</c:v>
                </c:pt>
                <c:pt idx="7">
                  <c:v>4.2886581786793276E-2</c:v>
                </c:pt>
                <c:pt idx="8">
                  <c:v>4.9788837837837815E-2</c:v>
                </c:pt>
                <c:pt idx="9">
                  <c:v>5.0407042183622811E-2</c:v>
                </c:pt>
                <c:pt idx="10">
                  <c:v>4.4687806533729314E-2</c:v>
                </c:pt>
                <c:pt idx="11">
                  <c:v>6.2031411874707801E-2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57-46C3-B115-A5F5D3B87D68}"/>
            </c:ext>
          </c:extLst>
        </c:ser>
        <c:ser>
          <c:idx val="2"/>
          <c:order val="2"/>
          <c:tx>
            <c:strRef>
              <c:f>美国!$M$47</c:f>
              <c:strCache>
                <c:ptCount val="1"/>
                <c:pt idx="0">
                  <c:v>2018年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美国!$J$48:$J$59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美国!$M$48:$M$59</c:f>
              <c:numCache>
                <c:formatCode>0%</c:formatCode>
                <c:ptCount val="12"/>
                <c:pt idx="0">
                  <c:v>6.0709223076923072E-2</c:v>
                </c:pt>
                <c:pt idx="1">
                  <c:v>5.6160436705362082E-2</c:v>
                </c:pt>
                <c:pt idx="2">
                  <c:v>3.8269287878787882E-2</c:v>
                </c:pt>
                <c:pt idx="3">
                  <c:v>5.0164244575148939E-2</c:v>
                </c:pt>
                <c:pt idx="4">
                  <c:v>4.6770207433557059E-2</c:v>
                </c:pt>
                <c:pt idx="5">
                  <c:v>5.6402181182978732E-2</c:v>
                </c:pt>
                <c:pt idx="6">
                  <c:v>4.5574250868018022E-2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57-46C3-B115-A5F5D3B87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336912"/>
        <c:axId val="550337472"/>
      </c:lineChart>
      <c:catAx>
        <c:axId val="55033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337472"/>
        <c:crosses val="autoZero"/>
        <c:auto val="1"/>
        <c:lblAlgn val="ctr"/>
        <c:lblOffset val="100"/>
        <c:noMultiLvlLbl val="0"/>
      </c:catAx>
      <c:valAx>
        <c:axId val="55033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33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2020 HDPE </a:t>
            </a:r>
            <a:r>
              <a:rPr lang="zh-CN" altLang="en-US" b="1"/>
              <a:t>主要进口国</a:t>
            </a:r>
          </a:p>
        </c:rich>
      </c:tx>
      <c:layout>
        <c:manualLayout>
          <c:xMode val="edge"/>
          <c:yMode val="edge"/>
          <c:x val="1.742476691773212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24416997471102"/>
          <c:y val="0.12340527853343765"/>
          <c:w val="0.84715873840525835"/>
          <c:h val="0.66719542919486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月度汇总!$E$2</c:f>
              <c:strCache>
                <c:ptCount val="1"/>
                <c:pt idx="0">
                  <c:v>5月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月度汇总!$A$3:$A$17</c:f>
              <c:strCache>
                <c:ptCount val="15"/>
                <c:pt idx="0">
                  <c:v>沙特</c:v>
                </c:pt>
                <c:pt idx="1">
                  <c:v>韩国</c:v>
                </c:pt>
                <c:pt idx="2">
                  <c:v>俄罗斯</c:v>
                </c:pt>
                <c:pt idx="3">
                  <c:v>伊朗</c:v>
                </c:pt>
                <c:pt idx="4">
                  <c:v>阿联酋</c:v>
                </c:pt>
                <c:pt idx="5">
                  <c:v>印度</c:v>
                </c:pt>
                <c:pt idx="6">
                  <c:v>泰国</c:v>
                </c:pt>
                <c:pt idx="7">
                  <c:v>美国</c:v>
                </c:pt>
                <c:pt idx="8">
                  <c:v>科威特</c:v>
                </c:pt>
                <c:pt idx="9">
                  <c:v>台湾</c:v>
                </c:pt>
                <c:pt idx="10">
                  <c:v>卡塔尔</c:v>
                </c:pt>
                <c:pt idx="11">
                  <c:v>印尼</c:v>
                </c:pt>
                <c:pt idx="12">
                  <c:v>加拿大</c:v>
                </c:pt>
                <c:pt idx="13">
                  <c:v>马来西亚</c:v>
                </c:pt>
                <c:pt idx="14">
                  <c:v>乌兹别克</c:v>
                </c:pt>
              </c:strCache>
            </c:strRef>
          </c:cat>
          <c:val>
            <c:numRef>
              <c:f>月度汇总!$E$3:$E$17</c:f>
              <c:numCache>
                <c:formatCode>0_);[Red]\(0\)</c:formatCode>
                <c:ptCount val="15"/>
                <c:pt idx="0">
                  <c:v>154678.155</c:v>
                </c:pt>
                <c:pt idx="1">
                  <c:v>114999.077</c:v>
                </c:pt>
                <c:pt idx="2">
                  <c:v>76026</c:v>
                </c:pt>
                <c:pt idx="3">
                  <c:v>113908.5</c:v>
                </c:pt>
                <c:pt idx="4">
                  <c:v>98504.956000000006</c:v>
                </c:pt>
                <c:pt idx="5">
                  <c:v>26437.255000000001</c:v>
                </c:pt>
                <c:pt idx="6">
                  <c:v>30334.13</c:v>
                </c:pt>
                <c:pt idx="7">
                  <c:v>21268.932000000001</c:v>
                </c:pt>
                <c:pt idx="8">
                  <c:v>30984.384999999998</c:v>
                </c:pt>
                <c:pt idx="9">
                  <c:v>33176.025000000001</c:v>
                </c:pt>
                <c:pt idx="10">
                  <c:v>15502.6</c:v>
                </c:pt>
                <c:pt idx="11">
                  <c:v>14840.25</c:v>
                </c:pt>
                <c:pt idx="12">
                  <c:v>16169.383</c:v>
                </c:pt>
                <c:pt idx="13">
                  <c:v>10723.177</c:v>
                </c:pt>
                <c:pt idx="14">
                  <c:v>6336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EB-4B70-B111-C2FC31EB9F51}"/>
            </c:ext>
          </c:extLst>
        </c:ser>
        <c:ser>
          <c:idx val="1"/>
          <c:order val="1"/>
          <c:tx>
            <c:strRef>
              <c:f>月度汇总!$F$2</c:f>
              <c:strCache>
                <c:ptCount val="1"/>
                <c:pt idx="0">
                  <c:v>6月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月度汇总!$A$3:$A$17</c:f>
              <c:strCache>
                <c:ptCount val="15"/>
                <c:pt idx="0">
                  <c:v>沙特</c:v>
                </c:pt>
                <c:pt idx="1">
                  <c:v>韩国</c:v>
                </c:pt>
                <c:pt idx="2">
                  <c:v>俄罗斯</c:v>
                </c:pt>
                <c:pt idx="3">
                  <c:v>伊朗</c:v>
                </c:pt>
                <c:pt idx="4">
                  <c:v>阿联酋</c:v>
                </c:pt>
                <c:pt idx="5">
                  <c:v>印度</c:v>
                </c:pt>
                <c:pt idx="6">
                  <c:v>泰国</c:v>
                </c:pt>
                <c:pt idx="7">
                  <c:v>美国</c:v>
                </c:pt>
                <c:pt idx="8">
                  <c:v>科威特</c:v>
                </c:pt>
                <c:pt idx="9">
                  <c:v>台湾</c:v>
                </c:pt>
                <c:pt idx="10">
                  <c:v>卡塔尔</c:v>
                </c:pt>
                <c:pt idx="11">
                  <c:v>印尼</c:v>
                </c:pt>
                <c:pt idx="12">
                  <c:v>加拿大</c:v>
                </c:pt>
                <c:pt idx="13">
                  <c:v>马来西亚</c:v>
                </c:pt>
                <c:pt idx="14">
                  <c:v>乌兹别克</c:v>
                </c:pt>
              </c:strCache>
            </c:strRef>
          </c:cat>
          <c:val>
            <c:numRef>
              <c:f>月度汇总!$F$3:$F$17</c:f>
              <c:numCache>
                <c:formatCode>0_);[Red]\(0\)</c:formatCode>
                <c:ptCount val="15"/>
                <c:pt idx="0">
                  <c:v>161127.198</c:v>
                </c:pt>
                <c:pt idx="1">
                  <c:v>120125.876</c:v>
                </c:pt>
                <c:pt idx="2">
                  <c:v>89039</c:v>
                </c:pt>
                <c:pt idx="3">
                  <c:v>86313.85</c:v>
                </c:pt>
                <c:pt idx="4">
                  <c:v>79097.471999999994</c:v>
                </c:pt>
                <c:pt idx="5">
                  <c:v>50828.85</c:v>
                </c:pt>
                <c:pt idx="6">
                  <c:v>38993.696000000004</c:v>
                </c:pt>
                <c:pt idx="7">
                  <c:v>35062.116000000002</c:v>
                </c:pt>
                <c:pt idx="8">
                  <c:v>28506.713</c:v>
                </c:pt>
                <c:pt idx="9">
                  <c:v>27327.57</c:v>
                </c:pt>
                <c:pt idx="10">
                  <c:v>25375.575000000001</c:v>
                </c:pt>
                <c:pt idx="11">
                  <c:v>21808.7</c:v>
                </c:pt>
                <c:pt idx="12">
                  <c:v>14787.358</c:v>
                </c:pt>
                <c:pt idx="13">
                  <c:v>13943.245000000001</c:v>
                </c:pt>
                <c:pt idx="14">
                  <c:v>11236.5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EB-4B70-B111-C2FC31EB9F51}"/>
            </c:ext>
          </c:extLst>
        </c:ser>
        <c:ser>
          <c:idx val="2"/>
          <c:order val="2"/>
          <c:tx>
            <c:strRef>
              <c:f>月度汇总!$G$2</c:f>
              <c:strCache>
                <c:ptCount val="1"/>
                <c:pt idx="0">
                  <c:v>7月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月度汇总!$A$3:$A$17</c:f>
              <c:strCache>
                <c:ptCount val="15"/>
                <c:pt idx="0">
                  <c:v>沙特</c:v>
                </c:pt>
                <c:pt idx="1">
                  <c:v>韩国</c:v>
                </c:pt>
                <c:pt idx="2">
                  <c:v>俄罗斯</c:v>
                </c:pt>
                <c:pt idx="3">
                  <c:v>伊朗</c:v>
                </c:pt>
                <c:pt idx="4">
                  <c:v>阿联酋</c:v>
                </c:pt>
                <c:pt idx="5">
                  <c:v>印度</c:v>
                </c:pt>
                <c:pt idx="6">
                  <c:v>泰国</c:v>
                </c:pt>
                <c:pt idx="7">
                  <c:v>美国</c:v>
                </c:pt>
                <c:pt idx="8">
                  <c:v>科威特</c:v>
                </c:pt>
                <c:pt idx="9">
                  <c:v>台湾</c:v>
                </c:pt>
                <c:pt idx="10">
                  <c:v>卡塔尔</c:v>
                </c:pt>
                <c:pt idx="11">
                  <c:v>印尼</c:v>
                </c:pt>
                <c:pt idx="12">
                  <c:v>加拿大</c:v>
                </c:pt>
                <c:pt idx="13">
                  <c:v>马来西亚</c:v>
                </c:pt>
                <c:pt idx="14">
                  <c:v>乌兹别克</c:v>
                </c:pt>
              </c:strCache>
            </c:strRef>
          </c:cat>
          <c:val>
            <c:numRef>
              <c:f>月度汇总!$G$3:$G$17</c:f>
              <c:numCache>
                <c:formatCode>0_);[Red]\(0\)</c:formatCode>
                <c:ptCount val="15"/>
                <c:pt idx="0">
                  <c:v>175622.00700000001</c:v>
                </c:pt>
                <c:pt idx="1">
                  <c:v>111266.22</c:v>
                </c:pt>
                <c:pt idx="2">
                  <c:v>43337.45</c:v>
                </c:pt>
                <c:pt idx="3">
                  <c:v>55423.5</c:v>
                </c:pt>
                <c:pt idx="4">
                  <c:v>103499.36599999999</c:v>
                </c:pt>
                <c:pt idx="5">
                  <c:v>41904.226000000002</c:v>
                </c:pt>
                <c:pt idx="6">
                  <c:v>25936.706999999999</c:v>
                </c:pt>
                <c:pt idx="7">
                  <c:v>88711.597999999998</c:v>
                </c:pt>
                <c:pt idx="8">
                  <c:v>27762.128000000001</c:v>
                </c:pt>
                <c:pt idx="9">
                  <c:v>24299.327000000001</c:v>
                </c:pt>
                <c:pt idx="10">
                  <c:v>22422.6</c:v>
                </c:pt>
                <c:pt idx="11">
                  <c:v>7349.4480000000003</c:v>
                </c:pt>
                <c:pt idx="12">
                  <c:v>10684.25</c:v>
                </c:pt>
                <c:pt idx="13">
                  <c:v>6899.05</c:v>
                </c:pt>
                <c:pt idx="14">
                  <c:v>5762.625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EB-4B70-B111-C2FC31EB9F51}"/>
            </c:ext>
          </c:extLst>
        </c:ser>
        <c:ser>
          <c:idx val="3"/>
          <c:order val="3"/>
          <c:tx>
            <c:strRef>
              <c:f>月度汇总!$H$2</c:f>
              <c:strCache>
                <c:ptCount val="1"/>
                <c:pt idx="0">
                  <c:v>8月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月度汇总!$A$3:$A$17</c:f>
              <c:strCache>
                <c:ptCount val="15"/>
                <c:pt idx="0">
                  <c:v>沙特</c:v>
                </c:pt>
                <c:pt idx="1">
                  <c:v>韩国</c:v>
                </c:pt>
                <c:pt idx="2">
                  <c:v>俄罗斯</c:v>
                </c:pt>
                <c:pt idx="3">
                  <c:v>伊朗</c:v>
                </c:pt>
                <c:pt idx="4">
                  <c:v>阿联酋</c:v>
                </c:pt>
                <c:pt idx="5">
                  <c:v>印度</c:v>
                </c:pt>
                <c:pt idx="6">
                  <c:v>泰国</c:v>
                </c:pt>
                <c:pt idx="7">
                  <c:v>美国</c:v>
                </c:pt>
                <c:pt idx="8">
                  <c:v>科威特</c:v>
                </c:pt>
                <c:pt idx="9">
                  <c:v>台湾</c:v>
                </c:pt>
                <c:pt idx="10">
                  <c:v>卡塔尔</c:v>
                </c:pt>
                <c:pt idx="11">
                  <c:v>印尼</c:v>
                </c:pt>
                <c:pt idx="12">
                  <c:v>加拿大</c:v>
                </c:pt>
                <c:pt idx="13">
                  <c:v>马来西亚</c:v>
                </c:pt>
                <c:pt idx="14">
                  <c:v>乌兹别克</c:v>
                </c:pt>
              </c:strCache>
            </c:strRef>
          </c:cat>
          <c:val>
            <c:numRef>
              <c:f>月度汇总!$H$3:$H$17</c:f>
              <c:numCache>
                <c:formatCode>0_);[Red]\(0\)</c:formatCode>
                <c:ptCount val="15"/>
                <c:pt idx="0">
                  <c:v>178458.45199999999</c:v>
                </c:pt>
                <c:pt idx="1">
                  <c:v>98993.967999999993</c:v>
                </c:pt>
                <c:pt idx="2">
                  <c:v>29278.639999999999</c:v>
                </c:pt>
                <c:pt idx="3">
                  <c:v>56337</c:v>
                </c:pt>
                <c:pt idx="4">
                  <c:v>87329.06</c:v>
                </c:pt>
                <c:pt idx="5">
                  <c:v>35927.15</c:v>
                </c:pt>
                <c:pt idx="6">
                  <c:v>27853.08</c:v>
                </c:pt>
                <c:pt idx="7">
                  <c:v>113617.231</c:v>
                </c:pt>
                <c:pt idx="8">
                  <c:v>32564.22</c:v>
                </c:pt>
                <c:pt idx="9">
                  <c:v>25163.215</c:v>
                </c:pt>
                <c:pt idx="10">
                  <c:v>16197.5</c:v>
                </c:pt>
                <c:pt idx="11">
                  <c:v>3715.5450000000001</c:v>
                </c:pt>
                <c:pt idx="12">
                  <c:v>11122.504000000001</c:v>
                </c:pt>
                <c:pt idx="13">
                  <c:v>6089.7380000000003</c:v>
                </c:pt>
                <c:pt idx="14">
                  <c:v>5890.5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EB-4B70-B111-C2FC31EB9F51}"/>
            </c:ext>
          </c:extLst>
        </c:ser>
        <c:ser>
          <c:idx val="4"/>
          <c:order val="4"/>
          <c:tx>
            <c:strRef>
              <c:f>月度汇总!$I$2</c:f>
              <c:strCache>
                <c:ptCount val="1"/>
                <c:pt idx="0">
                  <c:v>9月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月度汇总!$A$3:$A$17</c:f>
              <c:strCache>
                <c:ptCount val="15"/>
                <c:pt idx="0">
                  <c:v>沙特</c:v>
                </c:pt>
                <c:pt idx="1">
                  <c:v>韩国</c:v>
                </c:pt>
                <c:pt idx="2">
                  <c:v>俄罗斯</c:v>
                </c:pt>
                <c:pt idx="3">
                  <c:v>伊朗</c:v>
                </c:pt>
                <c:pt idx="4">
                  <c:v>阿联酋</c:v>
                </c:pt>
                <c:pt idx="5">
                  <c:v>印度</c:v>
                </c:pt>
                <c:pt idx="6">
                  <c:v>泰国</c:v>
                </c:pt>
                <c:pt idx="7">
                  <c:v>美国</c:v>
                </c:pt>
                <c:pt idx="8">
                  <c:v>科威特</c:v>
                </c:pt>
                <c:pt idx="9">
                  <c:v>台湾</c:v>
                </c:pt>
                <c:pt idx="10">
                  <c:v>卡塔尔</c:v>
                </c:pt>
                <c:pt idx="11">
                  <c:v>印尼</c:v>
                </c:pt>
                <c:pt idx="12">
                  <c:v>加拿大</c:v>
                </c:pt>
                <c:pt idx="13">
                  <c:v>马来西亚</c:v>
                </c:pt>
                <c:pt idx="14">
                  <c:v>乌兹别克</c:v>
                </c:pt>
              </c:strCache>
            </c:strRef>
          </c:cat>
          <c:val>
            <c:numRef>
              <c:f>月度汇总!$I$3:$I$17</c:f>
              <c:numCache>
                <c:formatCode>0_);[Red]\(0\)</c:formatCode>
                <c:ptCount val="15"/>
                <c:pt idx="0">
                  <c:v>198613</c:v>
                </c:pt>
                <c:pt idx="1">
                  <c:v>83715.589000000007</c:v>
                </c:pt>
                <c:pt idx="2">
                  <c:v>27298</c:v>
                </c:pt>
                <c:pt idx="3">
                  <c:v>158102</c:v>
                </c:pt>
                <c:pt idx="4">
                  <c:v>144285.068</c:v>
                </c:pt>
                <c:pt idx="5">
                  <c:v>39586</c:v>
                </c:pt>
                <c:pt idx="6">
                  <c:v>21886.68</c:v>
                </c:pt>
                <c:pt idx="7">
                  <c:v>81062.895999999993</c:v>
                </c:pt>
                <c:pt idx="8">
                  <c:v>37888.243999999999</c:v>
                </c:pt>
                <c:pt idx="9">
                  <c:v>30999.329000000002</c:v>
                </c:pt>
                <c:pt idx="10">
                  <c:v>21222.5</c:v>
                </c:pt>
                <c:pt idx="11">
                  <c:v>8722</c:v>
                </c:pt>
                <c:pt idx="12">
                  <c:v>9565.7029999999995</c:v>
                </c:pt>
                <c:pt idx="13">
                  <c:v>7544.7359999999999</c:v>
                </c:pt>
                <c:pt idx="14">
                  <c:v>5692.5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EB-4B70-B111-C2FC31EB9F51}"/>
            </c:ext>
          </c:extLst>
        </c:ser>
        <c:ser>
          <c:idx val="5"/>
          <c:order val="5"/>
          <c:tx>
            <c:strRef>
              <c:f>月度汇总!$J$2</c:f>
              <c:strCache>
                <c:ptCount val="1"/>
                <c:pt idx="0">
                  <c:v>10月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月度汇总!$A$3:$A$17</c:f>
              <c:strCache>
                <c:ptCount val="15"/>
                <c:pt idx="0">
                  <c:v>沙特</c:v>
                </c:pt>
                <c:pt idx="1">
                  <c:v>韩国</c:v>
                </c:pt>
                <c:pt idx="2">
                  <c:v>俄罗斯</c:v>
                </c:pt>
                <c:pt idx="3">
                  <c:v>伊朗</c:v>
                </c:pt>
                <c:pt idx="4">
                  <c:v>阿联酋</c:v>
                </c:pt>
                <c:pt idx="5">
                  <c:v>印度</c:v>
                </c:pt>
                <c:pt idx="6">
                  <c:v>泰国</c:v>
                </c:pt>
                <c:pt idx="7">
                  <c:v>美国</c:v>
                </c:pt>
                <c:pt idx="8">
                  <c:v>科威特</c:v>
                </c:pt>
                <c:pt idx="9">
                  <c:v>台湾</c:v>
                </c:pt>
                <c:pt idx="10">
                  <c:v>卡塔尔</c:v>
                </c:pt>
                <c:pt idx="11">
                  <c:v>印尼</c:v>
                </c:pt>
                <c:pt idx="12">
                  <c:v>加拿大</c:v>
                </c:pt>
                <c:pt idx="13">
                  <c:v>马来西亚</c:v>
                </c:pt>
                <c:pt idx="14">
                  <c:v>乌兹别克</c:v>
                </c:pt>
              </c:strCache>
            </c:strRef>
          </c:cat>
          <c:val>
            <c:numRef>
              <c:f>月度汇总!$J$3:$J$17</c:f>
              <c:numCache>
                <c:formatCode>0_);[Red]\(0\)</c:formatCode>
                <c:ptCount val="15"/>
                <c:pt idx="0">
                  <c:v>167817.03</c:v>
                </c:pt>
                <c:pt idx="1">
                  <c:v>83091.317999999999</c:v>
                </c:pt>
                <c:pt idx="2">
                  <c:v>34602.25</c:v>
                </c:pt>
                <c:pt idx="3">
                  <c:v>180486.75</c:v>
                </c:pt>
                <c:pt idx="4">
                  <c:v>150604.46599999999</c:v>
                </c:pt>
                <c:pt idx="5">
                  <c:v>18682.575000000001</c:v>
                </c:pt>
                <c:pt idx="6">
                  <c:v>23433.73</c:v>
                </c:pt>
                <c:pt idx="7">
                  <c:v>45811.735000000001</c:v>
                </c:pt>
                <c:pt idx="8">
                  <c:v>21660.42</c:v>
                </c:pt>
                <c:pt idx="9">
                  <c:v>24950.21</c:v>
                </c:pt>
                <c:pt idx="10">
                  <c:v>22681.21</c:v>
                </c:pt>
                <c:pt idx="11">
                  <c:v>18649.502</c:v>
                </c:pt>
                <c:pt idx="12">
                  <c:v>11692.578</c:v>
                </c:pt>
                <c:pt idx="13">
                  <c:v>6775.6</c:v>
                </c:pt>
                <c:pt idx="14">
                  <c:v>3316.5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7-4135-ADB4-EE731B2DF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181168"/>
        <c:axId val="707172208"/>
      </c:barChart>
      <c:catAx>
        <c:axId val="70718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172208"/>
        <c:crosses val="autoZero"/>
        <c:auto val="1"/>
        <c:lblAlgn val="ctr"/>
        <c:lblOffset val="100"/>
        <c:noMultiLvlLbl val="0"/>
      </c:catAx>
      <c:valAx>
        <c:axId val="707172208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18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6163514475641307"/>
          <c:y val="9.1157702825888785E-4"/>
          <c:w val="0.32108881332722133"/>
          <c:h val="7.6914850092234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HD</a:t>
            </a:r>
            <a:r>
              <a:rPr lang="zh-CN" altLang="en-US"/>
              <a:t>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美国!$T$47</c:f>
              <c:strCache>
                <c:ptCount val="1"/>
                <c:pt idx="0">
                  <c:v>2016年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美国!$S$48:$S$59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美国!$T$48:$T$59</c:f>
              <c:numCache>
                <c:formatCode>0%</c:formatCode>
                <c:ptCount val="12"/>
                <c:pt idx="0">
                  <c:v>7.4528414868629836E-2</c:v>
                </c:pt>
                <c:pt idx="1">
                  <c:v>2.6124835181712436E-2</c:v>
                </c:pt>
                <c:pt idx="2">
                  <c:v>3.2845684581444073E-2</c:v>
                </c:pt>
                <c:pt idx="3">
                  <c:v>6.7650136597181082E-2</c:v>
                </c:pt>
                <c:pt idx="4">
                  <c:v>4.5305975794345546E-2</c:v>
                </c:pt>
                <c:pt idx="5">
                  <c:v>2.898745986002093E-2</c:v>
                </c:pt>
                <c:pt idx="6">
                  <c:v>1.7166862635067854E-2</c:v>
                </c:pt>
                <c:pt idx="7">
                  <c:v>2.2650696487779644E-2</c:v>
                </c:pt>
                <c:pt idx="8">
                  <c:v>2.5026462963875017E-2</c:v>
                </c:pt>
                <c:pt idx="9">
                  <c:v>2.6217161179066965E-2</c:v>
                </c:pt>
                <c:pt idx="10">
                  <c:v>2.0459811491936993E-2</c:v>
                </c:pt>
                <c:pt idx="11">
                  <c:v>1.7669736376155813E-2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E-41FC-B9BB-1E95458C5BB1}"/>
            </c:ext>
          </c:extLst>
        </c:ser>
        <c:ser>
          <c:idx val="1"/>
          <c:order val="1"/>
          <c:tx>
            <c:strRef>
              <c:f>美国!$U$47</c:f>
              <c:strCache>
                <c:ptCount val="1"/>
                <c:pt idx="0">
                  <c:v>2017年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美国!$S$48:$S$59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美国!$U$48:$U$59</c:f>
              <c:numCache>
                <c:formatCode>0%</c:formatCode>
                <c:ptCount val="12"/>
                <c:pt idx="0">
                  <c:v>3.9566069682151601E-2</c:v>
                </c:pt>
                <c:pt idx="1">
                  <c:v>7.6371440373563193E-2</c:v>
                </c:pt>
                <c:pt idx="2">
                  <c:v>7.9748356309650062E-2</c:v>
                </c:pt>
                <c:pt idx="3">
                  <c:v>0.11320488829127015</c:v>
                </c:pt>
                <c:pt idx="4">
                  <c:v>6.2223849765258209E-2</c:v>
                </c:pt>
                <c:pt idx="5">
                  <c:v>3.0405524119682475E-2</c:v>
                </c:pt>
                <c:pt idx="6">
                  <c:v>2.5348664047827693E-2</c:v>
                </c:pt>
                <c:pt idx="7">
                  <c:v>3.2729885263517423E-2</c:v>
                </c:pt>
                <c:pt idx="8">
                  <c:v>2.6669862308288356E-2</c:v>
                </c:pt>
                <c:pt idx="9">
                  <c:v>2.2941210939169159E-2</c:v>
                </c:pt>
                <c:pt idx="10">
                  <c:v>2.5796562223402375E-2</c:v>
                </c:pt>
                <c:pt idx="11">
                  <c:v>2.3944001376225699E-2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0E-41FC-B9BB-1E95458C5BB1}"/>
            </c:ext>
          </c:extLst>
        </c:ser>
        <c:ser>
          <c:idx val="2"/>
          <c:order val="2"/>
          <c:tx>
            <c:strRef>
              <c:f>美国!$V$47</c:f>
              <c:strCache>
                <c:ptCount val="1"/>
                <c:pt idx="0">
                  <c:v>2018年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美国!$S$48:$S$59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美国!$V$48:$V$59</c:f>
              <c:numCache>
                <c:formatCode>0%</c:formatCode>
                <c:ptCount val="12"/>
                <c:pt idx="0">
                  <c:v>3.5574349849849855E-2</c:v>
                </c:pt>
                <c:pt idx="1">
                  <c:v>7.0500351521511018E-2</c:v>
                </c:pt>
                <c:pt idx="2">
                  <c:v>7.000250374812593E-2</c:v>
                </c:pt>
                <c:pt idx="3">
                  <c:v>8.8751205104364336E-2</c:v>
                </c:pt>
                <c:pt idx="4">
                  <c:v>5.0603339642740622E-2</c:v>
                </c:pt>
                <c:pt idx="5">
                  <c:v>4.9184434673003805E-2</c:v>
                </c:pt>
                <c:pt idx="6">
                  <c:v>6.832629779602889E-2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0E-41FC-B9BB-1E95458C5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341392"/>
        <c:axId val="550341952"/>
      </c:lineChart>
      <c:catAx>
        <c:axId val="55034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341952"/>
        <c:crosses val="autoZero"/>
        <c:auto val="1"/>
        <c:lblAlgn val="ctr"/>
        <c:lblOffset val="100"/>
        <c:noMultiLvlLbl val="0"/>
      </c:catAx>
      <c:valAx>
        <c:axId val="5503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34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</a:t>
            </a:r>
            <a:r>
              <a:rPr lang="zh-CN" altLang="en-US"/>
              <a:t>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美国!$AC$47</c:f>
              <c:strCache>
                <c:ptCount val="1"/>
                <c:pt idx="0">
                  <c:v>2016年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美国!$AB$48:$AB$59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美国!$AC$48:$AC$59</c:f>
              <c:numCache>
                <c:formatCode>0%</c:formatCode>
                <c:ptCount val="12"/>
                <c:pt idx="0">
                  <c:v>5.9964368639631227E-2</c:v>
                </c:pt>
                <c:pt idx="1">
                  <c:v>3.1973652250662524E-2</c:v>
                </c:pt>
                <c:pt idx="2">
                  <c:v>3.7944308969817986E-2</c:v>
                </c:pt>
                <c:pt idx="3">
                  <c:v>6.484890738839072E-2</c:v>
                </c:pt>
                <c:pt idx="4">
                  <c:v>5.1175357339940969E-2</c:v>
                </c:pt>
                <c:pt idx="5">
                  <c:v>4.1887699572658046E-2</c:v>
                </c:pt>
                <c:pt idx="6">
                  <c:v>2.9771804436340032E-2</c:v>
                </c:pt>
                <c:pt idx="7">
                  <c:v>3.5818933811582361E-2</c:v>
                </c:pt>
                <c:pt idx="8">
                  <c:v>3.4427624785888268E-2</c:v>
                </c:pt>
                <c:pt idx="9">
                  <c:v>3.7556112161503237E-2</c:v>
                </c:pt>
                <c:pt idx="10">
                  <c:v>2.9988193304936198E-2</c:v>
                </c:pt>
                <c:pt idx="11">
                  <c:v>2.6037233154787544E-2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3-4679-8C54-89170E2F3C30}"/>
            </c:ext>
          </c:extLst>
        </c:ser>
        <c:ser>
          <c:idx val="1"/>
          <c:order val="1"/>
          <c:tx>
            <c:strRef>
              <c:f>美国!$AD$47</c:f>
              <c:strCache>
                <c:ptCount val="1"/>
                <c:pt idx="0">
                  <c:v>2017年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美国!$AB$48:$AB$59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美国!$AD$48:$AD$59</c:f>
              <c:numCache>
                <c:formatCode>0%</c:formatCode>
                <c:ptCount val="12"/>
                <c:pt idx="0">
                  <c:v>4.1215468310234774E-2</c:v>
                </c:pt>
                <c:pt idx="1">
                  <c:v>7.3981998799716148E-2</c:v>
                </c:pt>
                <c:pt idx="2">
                  <c:v>8.2490603734316881E-2</c:v>
                </c:pt>
                <c:pt idx="3">
                  <c:v>0.10206899456207333</c:v>
                </c:pt>
                <c:pt idx="4">
                  <c:v>6.6918547761720126E-2</c:v>
                </c:pt>
                <c:pt idx="5">
                  <c:v>3.6597588759107208E-2</c:v>
                </c:pt>
                <c:pt idx="6">
                  <c:v>3.6069014959252903E-2</c:v>
                </c:pt>
                <c:pt idx="7">
                  <c:v>3.2220048628152344E-2</c:v>
                </c:pt>
                <c:pt idx="8">
                  <c:v>3.0865982501324458E-2</c:v>
                </c:pt>
                <c:pt idx="9">
                  <c:v>2.7583925821844962E-2</c:v>
                </c:pt>
                <c:pt idx="10">
                  <c:v>3.2416762951919496E-2</c:v>
                </c:pt>
                <c:pt idx="11">
                  <c:v>3.4740039937604279E-2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93-4679-8C54-89170E2F3C30}"/>
            </c:ext>
          </c:extLst>
        </c:ser>
        <c:ser>
          <c:idx val="2"/>
          <c:order val="2"/>
          <c:tx>
            <c:strRef>
              <c:f>美国!$AE$47</c:f>
              <c:strCache>
                <c:ptCount val="1"/>
                <c:pt idx="0">
                  <c:v>2018年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美国!$AB$48:$AB$59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美国!$AE$48:$AE$59</c:f>
              <c:numCache>
                <c:formatCode>0%</c:formatCode>
                <c:ptCount val="12"/>
                <c:pt idx="0">
                  <c:v>4.2388883540372672E-2</c:v>
                </c:pt>
                <c:pt idx="1">
                  <c:v>6.410242478786321E-2</c:v>
                </c:pt>
                <c:pt idx="2">
                  <c:v>5.9852926865671639E-2</c:v>
                </c:pt>
                <c:pt idx="3">
                  <c:v>8.1815654971928498E-2</c:v>
                </c:pt>
                <c:pt idx="4">
                  <c:v>5.4826125272065387E-2</c:v>
                </c:pt>
                <c:pt idx="5">
                  <c:v>5.651459264977779E-2</c:v>
                </c:pt>
                <c:pt idx="6">
                  <c:v>6.0676105177309418E-2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93-4679-8C54-89170E2F3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345872"/>
        <c:axId val="550346432"/>
      </c:lineChart>
      <c:catAx>
        <c:axId val="55034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346432"/>
        <c:crosses val="autoZero"/>
        <c:auto val="1"/>
        <c:lblAlgn val="ctr"/>
        <c:lblOffset val="100"/>
        <c:noMultiLvlLbl val="0"/>
      </c:catAx>
      <c:valAx>
        <c:axId val="5503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34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泰国</a:t>
            </a:r>
            <a:r>
              <a:rPr lang="en-US" altLang="zh-CN"/>
              <a:t>LL</a:t>
            </a:r>
            <a:r>
              <a:rPr lang="zh-CN" altLang="en-US"/>
              <a:t>进口量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泰国!$B$1</c:f>
              <c:strCache>
                <c:ptCount val="1"/>
                <c:pt idx="0">
                  <c:v>2016年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泰国!$A$2:$A$13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泰国!$B$2:$B$13</c:f>
              <c:numCache>
                <c:formatCode>0.00_ </c:formatCode>
                <c:ptCount val="12"/>
                <c:pt idx="0">
                  <c:v>3.2093443000000001</c:v>
                </c:pt>
                <c:pt idx="1">
                  <c:v>2.0162059999999999</c:v>
                </c:pt>
                <c:pt idx="2">
                  <c:v>3.4791004000000001</c:v>
                </c:pt>
                <c:pt idx="3">
                  <c:v>2.484302</c:v>
                </c:pt>
                <c:pt idx="4">
                  <c:v>2.0274869999999998</c:v>
                </c:pt>
                <c:pt idx="5">
                  <c:v>2.4073999000000001</c:v>
                </c:pt>
                <c:pt idx="6">
                  <c:v>2.0290809999999997</c:v>
                </c:pt>
                <c:pt idx="7">
                  <c:v>2.1974044000000004</c:v>
                </c:pt>
                <c:pt idx="8">
                  <c:v>2.7078196999999995</c:v>
                </c:pt>
                <c:pt idx="9">
                  <c:v>1.6408186999999999</c:v>
                </c:pt>
                <c:pt idx="10">
                  <c:v>2.7177243</c:v>
                </c:pt>
                <c:pt idx="11">
                  <c:v>3.8834846000000005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F-4517-99D5-89EC3F8A7F72}"/>
            </c:ext>
          </c:extLst>
        </c:ser>
        <c:ser>
          <c:idx val="1"/>
          <c:order val="1"/>
          <c:tx>
            <c:strRef>
              <c:f>泰国!$C$1</c:f>
              <c:strCache>
                <c:ptCount val="1"/>
                <c:pt idx="0">
                  <c:v>2017年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泰国!$A$2:$A$13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泰国!$C$2:$C$13</c:f>
              <c:numCache>
                <c:formatCode>0.00_ </c:formatCode>
                <c:ptCount val="12"/>
                <c:pt idx="0">
                  <c:v>2.9185685000000001</c:v>
                </c:pt>
                <c:pt idx="1">
                  <c:v>3.1526511999999998</c:v>
                </c:pt>
                <c:pt idx="2">
                  <c:v>3.4823268999999999</c:v>
                </c:pt>
                <c:pt idx="3">
                  <c:v>1.9841995000000003</c:v>
                </c:pt>
                <c:pt idx="4">
                  <c:v>2.3902439000000002</c:v>
                </c:pt>
                <c:pt idx="5">
                  <c:v>3.3233661999999988</c:v>
                </c:pt>
                <c:pt idx="6">
                  <c:v>2.7255249999999993</c:v>
                </c:pt>
                <c:pt idx="7">
                  <c:v>3.5159125000000002</c:v>
                </c:pt>
                <c:pt idx="8">
                  <c:v>4.0452433000000001</c:v>
                </c:pt>
                <c:pt idx="9">
                  <c:v>2.9243157000000002</c:v>
                </c:pt>
                <c:pt idx="10">
                  <c:v>2.4295237999999997</c:v>
                </c:pt>
                <c:pt idx="11">
                  <c:v>2.6071093999999997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EF-4517-99D5-89EC3F8A7F72}"/>
            </c:ext>
          </c:extLst>
        </c:ser>
        <c:ser>
          <c:idx val="2"/>
          <c:order val="2"/>
          <c:tx>
            <c:strRef>
              <c:f>泰国!$D$1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泰国!$A$2:$A$13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泰国!$D$2:$D$13</c:f>
              <c:numCache>
                <c:formatCode>0.00_ </c:formatCode>
                <c:ptCount val="12"/>
                <c:pt idx="0">
                  <c:v>3.6602020999999998</c:v>
                </c:pt>
                <c:pt idx="1">
                  <c:v>2.1078407000000001</c:v>
                </c:pt>
                <c:pt idx="2">
                  <c:v>4.7363954000000001</c:v>
                </c:pt>
                <c:pt idx="3" formatCode="0.00_);[Red]\(0.00\)">
                  <c:v>3.01</c:v>
                </c:pt>
                <c:pt idx="4" formatCode="0.00_);[Red]\(0.00\)">
                  <c:v>5.3601671</c:v>
                </c:pt>
                <c:pt idx="5" formatCode="0.00_);[Red]\(0.00\)">
                  <c:v>4.3174410999999999</c:v>
                </c:pt>
                <c:pt idx="6" formatCode="0.00_);[Red]\(0.00\)">
                  <c:v>3.4610439999999998</c:v>
                </c:pt>
                <c:pt idx="7" formatCode="0.00_);[Red]\(0.00\)">
                  <c:v>4.0984217999999997</c:v>
                </c:pt>
                <c:pt idx="8" formatCode="0.00_);[Red]\(0.00\)">
                  <c:v>3.5008433999999999</c:v>
                </c:pt>
                <c:pt idx="9" formatCode="0.00_);[Red]\(0.00\)">
                  <c:v>3.5558475999999999</c:v>
                </c:pt>
                <c:pt idx="10" formatCode="0.00_);[Red]\(0.00\)">
                  <c:v>2.9423518</c:v>
                </c:pt>
                <c:pt idx="11" formatCode="0.00_);[Red]\(0.00\)">
                  <c:v>3.2028552499999998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EF-4517-99D5-89EC3F8A7F72}"/>
            </c:ext>
          </c:extLst>
        </c:ser>
        <c:ser>
          <c:idx val="3"/>
          <c:order val="3"/>
          <c:tx>
            <c:strRef>
              <c:f>泰国!$E$1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泰国!$A$2:$A$13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泰国!$E$2:$E$13</c:f>
              <c:numCache>
                <c:formatCode>0.00_ </c:formatCode>
                <c:ptCount val="12"/>
                <c:pt idx="0">
                  <c:v>4.7677233000000001</c:v>
                </c:pt>
                <c:pt idx="1">
                  <c:v>6.5756240999999997</c:v>
                </c:pt>
                <c:pt idx="2">
                  <c:v>6.4077719000000002</c:v>
                </c:pt>
                <c:pt idx="3">
                  <c:v>6.1992238999999998</c:v>
                </c:pt>
                <c:pt idx="4">
                  <c:v>5.519622</c:v>
                </c:pt>
                <c:pt idx="5">
                  <c:v>4.5263703</c:v>
                </c:pt>
                <c:pt idx="6">
                  <c:v>6.2047987999999998</c:v>
                </c:pt>
                <c:pt idx="7">
                  <c:v>6.6159545</c:v>
                </c:pt>
                <c:pt idx="8">
                  <c:v>5.2178060999999998</c:v>
                </c:pt>
                <c:pt idx="9">
                  <c:v>5.5234997429000012</c:v>
                </c:pt>
                <c:pt idx="10">
                  <c:v>5.2254489321599999</c:v>
                </c:pt>
                <c:pt idx="11">
                  <c:v>6.6902271999999998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EF-4517-99D5-89EC3F8A7F72}"/>
            </c:ext>
          </c:extLst>
        </c:ser>
        <c:ser>
          <c:idx val="4"/>
          <c:order val="4"/>
          <c:tx>
            <c:strRef>
              <c:f>泰国!$F$1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泰国!$A$2:$A$13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泰国!$F$2:$F$13</c:f>
              <c:numCache>
                <c:formatCode>0.00_ </c:formatCode>
                <c:ptCount val="12"/>
                <c:pt idx="0">
                  <c:v>4.6745204149999999</c:v>
                </c:pt>
                <c:pt idx="1">
                  <c:v>4.0429933000000009</c:v>
                </c:pt>
                <c:pt idx="2">
                  <c:v>3.3821840999999999</c:v>
                </c:pt>
                <c:pt idx="3">
                  <c:v>3.4443104</c:v>
                </c:pt>
                <c:pt idx="4">
                  <c:v>5.8369</c:v>
                </c:pt>
                <c:pt idx="5">
                  <c:v>7.6395622000000003</c:v>
                </c:pt>
                <c:pt idx="6">
                  <c:v>5.6963358999999993</c:v>
                </c:pt>
                <c:pt idx="7">
                  <c:v>3.9100976000000003</c:v>
                </c:pt>
                <c:pt idx="8">
                  <c:v>3.6086080999999997</c:v>
                </c:pt>
                <c:pt idx="9">
                  <c:v>3.7082707000000004</c:v>
                </c:pt>
                <c:pt idx="10">
                  <c:v>5.0934125000000003</c:v>
                </c:pt>
                <c:pt idx="11">
                  <c:v>3.7219387000000004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EF-4517-99D5-89EC3F8A7F72}"/>
            </c:ext>
          </c:extLst>
        </c:ser>
        <c:ser>
          <c:idx val="5"/>
          <c:order val="5"/>
          <c:tx>
            <c:strRef>
              <c:f>泰国!$G$1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泰国!$A$2:$A$13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泰国!$G$2:$G$13</c:f>
              <c:numCache>
                <c:formatCode>0.00_ </c:formatCode>
                <c:ptCount val="12"/>
                <c:pt idx="0">
                  <c:v>3.9206724999999998</c:v>
                </c:pt>
                <c:pt idx="1">
                  <c:v>1.9845724999999999</c:v>
                </c:pt>
                <c:pt idx="2">
                  <c:v>4.7339000000000002</c:v>
                </c:pt>
                <c:pt idx="3">
                  <c:v>4.2055724000000003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9-4516-B6E4-75392403B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351472"/>
        <c:axId val="550352032"/>
      </c:barChart>
      <c:catAx>
        <c:axId val="55035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352032"/>
        <c:crosses val="autoZero"/>
        <c:auto val="1"/>
        <c:lblAlgn val="ctr"/>
        <c:lblOffset val="100"/>
        <c:noMultiLvlLbl val="0"/>
      </c:catAx>
      <c:valAx>
        <c:axId val="5503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35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印度</a:t>
            </a:r>
            <a:r>
              <a:rPr lang="en-US" altLang="zh-CN"/>
              <a:t>LL</a:t>
            </a:r>
            <a:r>
              <a:rPr lang="zh-CN" altLang="en-US"/>
              <a:t>进口量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印度!$B$1</c:f>
              <c:strCache>
                <c:ptCount val="1"/>
                <c:pt idx="0">
                  <c:v>2016年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印度!$A$2:$A$13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印度!$B$2:$B$13</c:f>
              <c:numCache>
                <c:formatCode>0.00_ </c:formatCode>
                <c:ptCount val="12"/>
                <c:pt idx="0">
                  <c:v>3.5999999999999999E-3</c:v>
                </c:pt>
                <c:pt idx="1">
                  <c:v>1.6999999999999999E-3</c:v>
                </c:pt>
                <c:pt idx="2">
                  <c:v>6.6700999999999996E-2</c:v>
                </c:pt>
                <c:pt idx="3">
                  <c:v>1.4200000000000001E-2</c:v>
                </c:pt>
                <c:pt idx="4">
                  <c:v>5.9999999999999995E-5</c:v>
                </c:pt>
                <c:pt idx="5">
                  <c:v>3.3E-3</c:v>
                </c:pt>
                <c:pt idx="6">
                  <c:v>0</c:v>
                </c:pt>
                <c:pt idx="7">
                  <c:v>5.1000000000000004E-3</c:v>
                </c:pt>
                <c:pt idx="8">
                  <c:v>1.6999999999999999E-3</c:v>
                </c:pt>
                <c:pt idx="9">
                  <c:v>5.0000000000000004E-6</c:v>
                </c:pt>
                <c:pt idx="10">
                  <c:v>3.3999999999999998E-3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2C-41B9-9EC4-3DA966424EA7}"/>
            </c:ext>
          </c:extLst>
        </c:ser>
        <c:ser>
          <c:idx val="1"/>
          <c:order val="1"/>
          <c:tx>
            <c:strRef>
              <c:f>印度!$C$1</c:f>
              <c:strCache>
                <c:ptCount val="1"/>
                <c:pt idx="0">
                  <c:v>2017年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印度!$A$2:$A$13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印度!$C$2:$C$13</c:f>
              <c:numCache>
                <c:formatCode>0.00_ </c:formatCode>
                <c:ptCount val="12"/>
                <c:pt idx="0">
                  <c:v>0.32427999999999996</c:v>
                </c:pt>
                <c:pt idx="1">
                  <c:v>0.48717000000000005</c:v>
                </c:pt>
                <c:pt idx="2">
                  <c:v>0.39924749999999998</c:v>
                </c:pt>
                <c:pt idx="3">
                  <c:v>0.21246999999999999</c:v>
                </c:pt>
                <c:pt idx="4">
                  <c:v>0.1711</c:v>
                </c:pt>
                <c:pt idx="5">
                  <c:v>0.1033</c:v>
                </c:pt>
                <c:pt idx="6">
                  <c:v>0</c:v>
                </c:pt>
                <c:pt idx="7">
                  <c:v>8.768999999999999E-2</c:v>
                </c:pt>
                <c:pt idx="8">
                  <c:v>0.34563500000000003</c:v>
                </c:pt>
                <c:pt idx="9">
                  <c:v>0.49910749999999998</c:v>
                </c:pt>
                <c:pt idx="10">
                  <c:v>1.14574</c:v>
                </c:pt>
                <c:pt idx="11">
                  <c:v>2.2968500000000001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2C-41B9-9EC4-3DA966424EA7}"/>
            </c:ext>
          </c:extLst>
        </c:ser>
        <c:ser>
          <c:idx val="2"/>
          <c:order val="2"/>
          <c:tx>
            <c:strRef>
              <c:f>印度!$D$1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印度!$A$2:$A$13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印度!$D$2:$D$13</c:f>
              <c:numCache>
                <c:formatCode>0.00_ </c:formatCode>
                <c:ptCount val="12"/>
                <c:pt idx="0">
                  <c:v>1.9119600000000001</c:v>
                </c:pt>
                <c:pt idx="1">
                  <c:v>1.29348</c:v>
                </c:pt>
                <c:pt idx="2" formatCode="0.00">
                  <c:v>2.4004781999999998</c:v>
                </c:pt>
                <c:pt idx="3" formatCode="0.00">
                  <c:v>2.2310124999999998</c:v>
                </c:pt>
                <c:pt idx="4" formatCode="0.00">
                  <c:v>3.3920927999999999</c:v>
                </c:pt>
                <c:pt idx="5" formatCode="0.00_);[Red]\(0.00\)">
                  <c:v>1.9771075</c:v>
                </c:pt>
                <c:pt idx="6" formatCode="0.00_);[Red]\(0.00\)">
                  <c:v>1.549749</c:v>
                </c:pt>
                <c:pt idx="7" formatCode="0.00_);[Red]\(0.00\)">
                  <c:v>2.0350130000000002</c:v>
                </c:pt>
                <c:pt idx="8" formatCode="0.00_);[Red]\(0.00\)">
                  <c:v>2.044305</c:v>
                </c:pt>
                <c:pt idx="9" formatCode="0.00_);[Red]\(0.00\)">
                  <c:v>3.3486400000000001</c:v>
                </c:pt>
                <c:pt idx="10" formatCode="0.00_);[Red]\(0.00\)">
                  <c:v>2.1448725</c:v>
                </c:pt>
                <c:pt idx="11" formatCode="0.00_);[Red]\(0.00\)">
                  <c:v>3.182871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2C-41B9-9EC4-3DA966424EA7}"/>
            </c:ext>
          </c:extLst>
        </c:ser>
        <c:ser>
          <c:idx val="3"/>
          <c:order val="3"/>
          <c:tx>
            <c:strRef>
              <c:f>印度!$E$1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印度!$A$2:$A$13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印度!$E$2:$E$13</c:f>
              <c:numCache>
                <c:formatCode>0.00_);[Red]\(0.00\)</c:formatCode>
                <c:ptCount val="12"/>
                <c:pt idx="0" formatCode="0.00_ ">
                  <c:v>5.3248943000000004</c:v>
                </c:pt>
                <c:pt idx="1">
                  <c:v>2.4729719999999999</c:v>
                </c:pt>
                <c:pt idx="2">
                  <c:v>2.193495</c:v>
                </c:pt>
                <c:pt idx="3">
                  <c:v>1.9462619999999999</c:v>
                </c:pt>
                <c:pt idx="4">
                  <c:v>1.8301425</c:v>
                </c:pt>
                <c:pt idx="5">
                  <c:v>1.4104000000000001</c:v>
                </c:pt>
                <c:pt idx="6">
                  <c:v>2.8909294999999999</c:v>
                </c:pt>
                <c:pt idx="7">
                  <c:v>2.2802573000000002</c:v>
                </c:pt>
                <c:pt idx="8">
                  <c:v>1.2801674999999999</c:v>
                </c:pt>
                <c:pt idx="9">
                  <c:v>1.5594725</c:v>
                </c:pt>
                <c:pt idx="10">
                  <c:v>1.7500576879999996</c:v>
                </c:pt>
                <c:pt idx="11">
                  <c:v>2.9747499999999998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2C-41B9-9EC4-3DA966424EA7}"/>
            </c:ext>
          </c:extLst>
        </c:ser>
        <c:ser>
          <c:idx val="4"/>
          <c:order val="4"/>
          <c:tx>
            <c:strRef>
              <c:f>印度!$F$1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印度!$A$2:$A$13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印度!$F$2:$F$13</c:f>
              <c:numCache>
                <c:formatCode>0.00_);[Red]\(0.00\)</c:formatCode>
                <c:ptCount val="12"/>
                <c:pt idx="0">
                  <c:v>1.72</c:v>
                </c:pt>
                <c:pt idx="1">
                  <c:v>1.72</c:v>
                </c:pt>
                <c:pt idx="2">
                  <c:v>2.1794150000000001</c:v>
                </c:pt>
                <c:pt idx="3">
                  <c:v>1.5048065000000002</c:v>
                </c:pt>
                <c:pt idx="4">
                  <c:v>3.8334999999999999</c:v>
                </c:pt>
                <c:pt idx="5">
                  <c:v>6.2451999999999996</c:v>
                </c:pt>
                <c:pt idx="6">
                  <c:v>3.2603</c:v>
                </c:pt>
                <c:pt idx="7">
                  <c:v>1.827</c:v>
                </c:pt>
                <c:pt idx="8">
                  <c:v>2.2107174999999999</c:v>
                </c:pt>
                <c:pt idx="9">
                  <c:v>3.1968799999999997</c:v>
                </c:pt>
                <c:pt idx="10">
                  <c:v>2.1701725000000001</c:v>
                </c:pt>
                <c:pt idx="11">
                  <c:v>0.41646850000000002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2C-41B9-9EC4-3DA966424EA7}"/>
            </c:ext>
          </c:extLst>
        </c:ser>
        <c:ser>
          <c:idx val="5"/>
          <c:order val="5"/>
          <c:tx>
            <c:strRef>
              <c:f>印度!$G$1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印度!$A$2:$A$13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印度!$G$2:$G$13</c:f>
              <c:numCache>
                <c:formatCode>0.00_);[Red]\(0.00\)</c:formatCode>
                <c:ptCount val="12"/>
                <c:pt idx="0">
                  <c:v>0.23264899999999997</c:v>
                </c:pt>
                <c:pt idx="1">
                  <c:v>0.99146450000000008</c:v>
                </c:pt>
                <c:pt idx="2">
                  <c:v>0.79969999999999997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9-43F7-8FF1-7B92ECCAD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357072"/>
        <c:axId val="550357632"/>
      </c:barChart>
      <c:catAx>
        <c:axId val="55035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357632"/>
        <c:crosses val="autoZero"/>
        <c:auto val="1"/>
        <c:lblAlgn val="ctr"/>
        <c:lblOffset val="100"/>
        <c:noMultiLvlLbl val="0"/>
      </c:catAx>
      <c:valAx>
        <c:axId val="55035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35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印度</a:t>
            </a:r>
            <a:r>
              <a:rPr lang="en-US" altLang="zh-CN"/>
              <a:t>LD</a:t>
            </a:r>
            <a:r>
              <a:rPr lang="zh-CN" altLang="en-US"/>
              <a:t>进口量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印度!$J$1</c:f>
              <c:strCache>
                <c:ptCount val="1"/>
                <c:pt idx="0">
                  <c:v>2016年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印度!$I$2:$I$13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印度!$J$2:$J$13</c:f>
              <c:numCache>
                <c:formatCode>0.00_);[Red]\(0.00\)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7.4999999999999993E-6</c:v>
                </c:pt>
                <c:pt idx="3">
                  <c:v>2.1499999999999999E-4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5.3600000000000002E-4</c:v>
                </c:pt>
                <c:pt idx="8">
                  <c:v>0</c:v>
                </c:pt>
                <c:pt idx="9">
                  <c:v>4.0000000000000003E-5</c:v>
                </c:pt>
                <c:pt idx="10">
                  <c:v>1.4999999999999999E-5</c:v>
                </c:pt>
                <c:pt idx="11">
                  <c:v>6.3499999999999999E-5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3-479E-9BC8-9B95018E5835}"/>
            </c:ext>
          </c:extLst>
        </c:ser>
        <c:ser>
          <c:idx val="1"/>
          <c:order val="1"/>
          <c:tx>
            <c:strRef>
              <c:f>印度!$K$1</c:f>
              <c:strCache>
                <c:ptCount val="1"/>
                <c:pt idx="0">
                  <c:v>2017年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印度!$I$2:$I$13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印度!$K$2:$K$13</c:f>
              <c:numCache>
                <c:formatCode>0.00_);[Red]\(0.00\)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3.5000000000000004E-6</c:v>
                </c:pt>
                <c:pt idx="4">
                  <c:v>0</c:v>
                </c:pt>
                <c:pt idx="5">
                  <c:v>0</c:v>
                </c:pt>
                <c:pt idx="6">
                  <c:v>2.5000000000000001E-5</c:v>
                </c:pt>
                <c:pt idx="7">
                  <c:v>1.0000000000000001E-5</c:v>
                </c:pt>
                <c:pt idx="8">
                  <c:v>2.5999999999999999E-3</c:v>
                </c:pt>
                <c:pt idx="9">
                  <c:v>4.55225E-2</c:v>
                </c:pt>
                <c:pt idx="10">
                  <c:v>5.20172E-2</c:v>
                </c:pt>
                <c:pt idx="11">
                  <c:v>0.3241945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83-479E-9BC8-9B95018E5835}"/>
            </c:ext>
          </c:extLst>
        </c:ser>
        <c:ser>
          <c:idx val="2"/>
          <c:order val="2"/>
          <c:tx>
            <c:strRef>
              <c:f>印度!$L$1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印度!$I$2:$I$13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印度!$L$2:$L$13</c:f>
              <c:numCache>
                <c:formatCode>0.00_ </c:formatCode>
                <c:ptCount val="12"/>
                <c:pt idx="0">
                  <c:v>1.5116000000000001</c:v>
                </c:pt>
                <c:pt idx="1">
                  <c:v>1.7540036999999999</c:v>
                </c:pt>
                <c:pt idx="2">
                  <c:v>1.1336250000000001</c:v>
                </c:pt>
                <c:pt idx="3" formatCode="0.00_);[Red]\(0.00\)">
                  <c:v>1.7226329009999999</c:v>
                </c:pt>
                <c:pt idx="4" formatCode="0.00">
                  <c:v>1.83988</c:v>
                </c:pt>
                <c:pt idx="5" formatCode="0.00_);[Red]\(0.00\)">
                  <c:v>1.6080464999999999</c:v>
                </c:pt>
                <c:pt idx="6" formatCode="0.00_);[Red]\(0.00\)">
                  <c:v>1.356519</c:v>
                </c:pt>
                <c:pt idx="7" formatCode="0.00_);[Red]\(0.00\)">
                  <c:v>1.1565000000000001</c:v>
                </c:pt>
                <c:pt idx="8" formatCode="0.00_);[Red]\(0.00\)">
                  <c:v>1.2920316000000001</c:v>
                </c:pt>
                <c:pt idx="9" formatCode="0.00_);[Red]\(0.00\)">
                  <c:v>1.0665692150000001</c:v>
                </c:pt>
                <c:pt idx="10" formatCode="0.00_);[Red]\(0.00\)">
                  <c:v>1.0453675</c:v>
                </c:pt>
                <c:pt idx="11" formatCode="0.00_);[Red]\(0.00\)">
                  <c:v>0.96474950000000004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83-479E-9BC8-9B95018E5835}"/>
            </c:ext>
          </c:extLst>
        </c:ser>
        <c:ser>
          <c:idx val="3"/>
          <c:order val="3"/>
          <c:tx>
            <c:strRef>
              <c:f>印度!$M$1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印度!$I$2:$I$13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印度!$M$2:$M$13</c:f>
              <c:numCache>
                <c:formatCode>0.00_);[Red]\(0.00\)</c:formatCode>
                <c:ptCount val="12"/>
                <c:pt idx="0" formatCode="0.00_ ">
                  <c:v>0.77844199999999997</c:v>
                </c:pt>
                <c:pt idx="1">
                  <c:v>0.35120299999999999</c:v>
                </c:pt>
                <c:pt idx="2">
                  <c:v>0.50177950000000004</c:v>
                </c:pt>
                <c:pt idx="3">
                  <c:v>0.1556295</c:v>
                </c:pt>
                <c:pt idx="4">
                  <c:v>0.1834665</c:v>
                </c:pt>
                <c:pt idx="5">
                  <c:v>0.6741625</c:v>
                </c:pt>
                <c:pt idx="6">
                  <c:v>1.2137614999999999</c:v>
                </c:pt>
                <c:pt idx="7">
                  <c:v>0.86941650000000004</c:v>
                </c:pt>
                <c:pt idx="8">
                  <c:v>0.86017200000000005</c:v>
                </c:pt>
                <c:pt idx="9">
                  <c:v>1.7705359999999997</c:v>
                </c:pt>
                <c:pt idx="10">
                  <c:v>1.1372430000000002</c:v>
                </c:pt>
                <c:pt idx="11">
                  <c:v>1.2170299999999998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83-479E-9BC8-9B95018E5835}"/>
            </c:ext>
          </c:extLst>
        </c:ser>
        <c:ser>
          <c:idx val="4"/>
          <c:order val="4"/>
          <c:tx>
            <c:strRef>
              <c:f>印度!$N$1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印度!$I$2:$I$13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印度!$N$2:$N$13</c:f>
              <c:numCache>
                <c:formatCode>0.00_);[Red]\(0.00\)</c:formatCode>
                <c:ptCount val="12"/>
                <c:pt idx="0" formatCode="0.00_ ">
                  <c:v>0.46265754999999997</c:v>
                </c:pt>
                <c:pt idx="1">
                  <c:v>0.46265754999999997</c:v>
                </c:pt>
                <c:pt idx="2">
                  <c:v>0.53090999999999999</c:v>
                </c:pt>
                <c:pt idx="3">
                  <c:v>0.58499999999999996</c:v>
                </c:pt>
                <c:pt idx="4">
                  <c:v>2.1866880000000002</c:v>
                </c:pt>
                <c:pt idx="5" formatCode="0.00_ ">
                  <c:v>2.7248099999999997</c:v>
                </c:pt>
                <c:pt idx="6">
                  <c:v>1.3641000000000001</c:v>
                </c:pt>
                <c:pt idx="7">
                  <c:v>0.30917</c:v>
                </c:pt>
                <c:pt idx="8" formatCode="0.00_ ">
                  <c:v>0.69659499999999996</c:v>
                </c:pt>
                <c:pt idx="9" formatCode="0.00_ ">
                  <c:v>0.62919999999999998</c:v>
                </c:pt>
                <c:pt idx="10" formatCode="0.00_ ">
                  <c:v>0.3713051</c:v>
                </c:pt>
                <c:pt idx="11" formatCode="0.00_ ">
                  <c:v>8.1799999999999998E-2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83-479E-9BC8-9B95018E5835}"/>
            </c:ext>
          </c:extLst>
        </c:ser>
        <c:ser>
          <c:idx val="5"/>
          <c:order val="5"/>
          <c:tx>
            <c:strRef>
              <c:f>印度!$O$1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印度!$I$2:$I$13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印度!$O$2:$O$13</c:f>
              <c:numCache>
                <c:formatCode>0.00_ </c:formatCode>
                <c:ptCount val="12"/>
                <c:pt idx="0">
                  <c:v>7.7299999999999994E-2</c:v>
                </c:pt>
                <c:pt idx="1">
                  <c:v>0.62402000000000002</c:v>
                </c:pt>
                <c:pt idx="2">
                  <c:v>1.1621999999999999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2-42F9-8A93-49D38D590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362672"/>
        <c:axId val="550363232"/>
      </c:barChart>
      <c:catAx>
        <c:axId val="55036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363232"/>
        <c:crosses val="autoZero"/>
        <c:auto val="1"/>
        <c:lblAlgn val="ctr"/>
        <c:lblOffset val="100"/>
        <c:noMultiLvlLbl val="0"/>
      </c:catAx>
      <c:valAx>
        <c:axId val="55036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36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印度</a:t>
            </a:r>
            <a:r>
              <a:rPr lang="en-US" altLang="zh-CN"/>
              <a:t>HD</a:t>
            </a:r>
            <a:r>
              <a:rPr lang="zh-CN" altLang="en-US"/>
              <a:t>进口量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印度!$R$1</c:f>
              <c:strCache>
                <c:ptCount val="1"/>
                <c:pt idx="0">
                  <c:v>2016年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印度!$Q$2:$Q$13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印度!$R$2:$R$13</c:f>
              <c:numCache>
                <c:formatCode>0.00_ </c:formatCode>
                <c:ptCount val="12"/>
                <c:pt idx="0">
                  <c:v>0.36831849999999999</c:v>
                </c:pt>
                <c:pt idx="1">
                  <c:v>0.55058119999999999</c:v>
                </c:pt>
                <c:pt idx="2">
                  <c:v>0.71867899999999996</c:v>
                </c:pt>
                <c:pt idx="3">
                  <c:v>0.43775500000000001</c:v>
                </c:pt>
                <c:pt idx="4">
                  <c:v>0.11433</c:v>
                </c:pt>
                <c:pt idx="5">
                  <c:v>4.6800000000000001E-2</c:v>
                </c:pt>
                <c:pt idx="6">
                  <c:v>0.13393150000000001</c:v>
                </c:pt>
                <c:pt idx="7">
                  <c:v>0.3369375</c:v>
                </c:pt>
                <c:pt idx="8">
                  <c:v>0.30817499999999998</c:v>
                </c:pt>
                <c:pt idx="9">
                  <c:v>0.53678999999999999</c:v>
                </c:pt>
                <c:pt idx="10">
                  <c:v>0.466005</c:v>
                </c:pt>
                <c:pt idx="11">
                  <c:v>0.39479999999999998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65-4FFC-B7E8-5BBDFD3D128A}"/>
            </c:ext>
          </c:extLst>
        </c:ser>
        <c:ser>
          <c:idx val="1"/>
          <c:order val="1"/>
          <c:tx>
            <c:strRef>
              <c:f>印度!$S$1</c:f>
              <c:strCache>
                <c:ptCount val="1"/>
                <c:pt idx="0">
                  <c:v>2017年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印度!$Q$2:$Q$13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印度!$S$2:$S$13</c:f>
              <c:numCache>
                <c:formatCode>0.00_ </c:formatCode>
                <c:ptCount val="12"/>
                <c:pt idx="0">
                  <c:v>1.1238874999999999</c:v>
                </c:pt>
                <c:pt idx="1">
                  <c:v>1.8305974999999999</c:v>
                </c:pt>
                <c:pt idx="2">
                  <c:v>1.4135650000000002</c:v>
                </c:pt>
                <c:pt idx="3">
                  <c:v>1.2171149999999999</c:v>
                </c:pt>
                <c:pt idx="4">
                  <c:v>0.22998250000000001</c:v>
                </c:pt>
                <c:pt idx="5">
                  <c:v>0.36377500000000002</c:v>
                </c:pt>
                <c:pt idx="6">
                  <c:v>0.213675</c:v>
                </c:pt>
                <c:pt idx="7">
                  <c:v>1.2012700000000001</c:v>
                </c:pt>
                <c:pt idx="8">
                  <c:v>1.3084751999999999</c:v>
                </c:pt>
                <c:pt idx="9">
                  <c:v>1.5632375000000003</c:v>
                </c:pt>
                <c:pt idx="10">
                  <c:v>1.1297929999999998</c:v>
                </c:pt>
                <c:pt idx="11">
                  <c:v>1.908175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65-4FFC-B7E8-5BBDFD3D128A}"/>
            </c:ext>
          </c:extLst>
        </c:ser>
        <c:ser>
          <c:idx val="2"/>
          <c:order val="2"/>
          <c:tx>
            <c:strRef>
              <c:f>印度!$T$1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印度!$Q$2:$Q$13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印度!$T$2:$T$13</c:f>
              <c:numCache>
                <c:formatCode>0.00_ </c:formatCode>
                <c:ptCount val="12"/>
                <c:pt idx="0">
                  <c:v>1.2181299999999999</c:v>
                </c:pt>
                <c:pt idx="1">
                  <c:v>0.75816050000000001</c:v>
                </c:pt>
                <c:pt idx="2">
                  <c:v>0.69330510000000001</c:v>
                </c:pt>
                <c:pt idx="3">
                  <c:v>1.4</c:v>
                </c:pt>
                <c:pt idx="4">
                  <c:v>0.97226265000000001</c:v>
                </c:pt>
                <c:pt idx="5">
                  <c:v>0.60694155000000005</c:v>
                </c:pt>
                <c:pt idx="6">
                  <c:v>0.81835800000000003</c:v>
                </c:pt>
                <c:pt idx="7">
                  <c:v>0.95721947899999993</c:v>
                </c:pt>
                <c:pt idx="8">
                  <c:v>1.8128725000000001</c:v>
                </c:pt>
                <c:pt idx="9" formatCode="0.00_);[Red]\(0.00\)">
                  <c:v>2.775764702</c:v>
                </c:pt>
                <c:pt idx="10" formatCode="0.00_);[Red]\(0.00\)">
                  <c:v>3.36036</c:v>
                </c:pt>
                <c:pt idx="11">
                  <c:v>3.9141767999999999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65-4FFC-B7E8-5BBDFD3D128A}"/>
            </c:ext>
          </c:extLst>
        </c:ser>
        <c:ser>
          <c:idx val="3"/>
          <c:order val="3"/>
          <c:tx>
            <c:strRef>
              <c:f>印度!$U$1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印度!$Q$2:$Q$13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印度!$U$2:$U$13</c:f>
              <c:numCache>
                <c:formatCode>0.00_ </c:formatCode>
                <c:ptCount val="12"/>
                <c:pt idx="0">
                  <c:v>4.4731899999999998</c:v>
                </c:pt>
                <c:pt idx="1">
                  <c:v>2.4245424999999998</c:v>
                </c:pt>
                <c:pt idx="2">
                  <c:v>4.9878970000000002</c:v>
                </c:pt>
                <c:pt idx="3">
                  <c:v>4.5708688000000004</c:v>
                </c:pt>
                <c:pt idx="4">
                  <c:v>3.7415075</c:v>
                </c:pt>
                <c:pt idx="5">
                  <c:v>2.8366980000000002</c:v>
                </c:pt>
                <c:pt idx="6">
                  <c:v>2.6268500000000001</c:v>
                </c:pt>
                <c:pt idx="7">
                  <c:v>3.7134649999999998</c:v>
                </c:pt>
                <c:pt idx="8">
                  <c:v>3.31453</c:v>
                </c:pt>
                <c:pt idx="9">
                  <c:v>2.6672606000000001</c:v>
                </c:pt>
                <c:pt idx="10">
                  <c:v>2.864019968</c:v>
                </c:pt>
                <c:pt idx="11">
                  <c:v>4.9105311450000002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65-4FFC-B7E8-5BBDFD3D128A}"/>
            </c:ext>
          </c:extLst>
        </c:ser>
        <c:ser>
          <c:idx val="4"/>
          <c:order val="4"/>
          <c:tx>
            <c:strRef>
              <c:f>印度!$V$1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印度!$Q$2:$Q$13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印度!$V$2:$V$13</c:f>
              <c:numCache>
                <c:formatCode>0.00_ </c:formatCode>
                <c:ptCount val="12"/>
                <c:pt idx="0">
                  <c:v>2.9403961500000002</c:v>
                </c:pt>
                <c:pt idx="1">
                  <c:v>2.9403961500000002</c:v>
                </c:pt>
                <c:pt idx="2">
                  <c:v>2.4828674999999998</c:v>
                </c:pt>
                <c:pt idx="3">
                  <c:v>1.440005</c:v>
                </c:pt>
                <c:pt idx="4">
                  <c:v>2.6436999999999999</c:v>
                </c:pt>
                <c:pt idx="5">
                  <c:v>5.0829000000000004</c:v>
                </c:pt>
                <c:pt idx="6">
                  <c:v>4.1904000000000003</c:v>
                </c:pt>
                <c:pt idx="7">
                  <c:v>3.5926999999999998</c:v>
                </c:pt>
                <c:pt idx="8">
                  <c:v>3.9586000000000001</c:v>
                </c:pt>
                <c:pt idx="9">
                  <c:v>1.8682575000000001</c:v>
                </c:pt>
                <c:pt idx="10">
                  <c:v>2.2447175000000001</c:v>
                </c:pt>
                <c:pt idx="11">
                  <c:v>0.74261850000000007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65-4FFC-B7E8-5BBDFD3D128A}"/>
            </c:ext>
          </c:extLst>
        </c:ser>
        <c:ser>
          <c:idx val="5"/>
          <c:order val="5"/>
          <c:tx>
            <c:strRef>
              <c:f>印度!$W$1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印度!$Q$2:$Q$13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印度!$W$2:$W$13</c:f>
              <c:numCache>
                <c:formatCode>0.00_ </c:formatCode>
                <c:ptCount val="12"/>
                <c:pt idx="0">
                  <c:v>0.3924725</c:v>
                </c:pt>
                <c:pt idx="1">
                  <c:v>1.335474</c:v>
                </c:pt>
                <c:pt idx="2">
                  <c:v>0.46600000000000003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5-47DE-A206-955693023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368272"/>
        <c:axId val="550368832"/>
      </c:barChart>
      <c:catAx>
        <c:axId val="55036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368832"/>
        <c:crosses val="autoZero"/>
        <c:auto val="1"/>
        <c:lblAlgn val="ctr"/>
        <c:lblOffset val="100"/>
        <c:noMultiLvlLbl val="0"/>
      </c:catAx>
      <c:valAx>
        <c:axId val="5503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36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印度</a:t>
            </a:r>
            <a:r>
              <a:rPr lang="en-US" altLang="zh-CN"/>
              <a:t>PE</a:t>
            </a:r>
            <a:r>
              <a:rPr lang="zh-CN" altLang="en-US"/>
              <a:t>进口量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印度!$Z$1</c:f>
              <c:strCache>
                <c:ptCount val="1"/>
                <c:pt idx="0">
                  <c:v>2016年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印度!$Q$2:$Q$13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印度!$Z$2:$Z$13</c:f>
              <c:numCache>
                <c:formatCode>0.0_);[Red]\(0.0\)</c:formatCode>
                <c:ptCount val="12"/>
                <c:pt idx="0">
                  <c:v>0.37191849999999999</c:v>
                </c:pt>
                <c:pt idx="1">
                  <c:v>0.55228120000000003</c:v>
                </c:pt>
                <c:pt idx="2">
                  <c:v>0.78538749999999991</c:v>
                </c:pt>
                <c:pt idx="3">
                  <c:v>0.45217000000000002</c:v>
                </c:pt>
                <c:pt idx="4">
                  <c:v>0.11439000000000001</c:v>
                </c:pt>
                <c:pt idx="5">
                  <c:v>5.0099999999999999E-2</c:v>
                </c:pt>
                <c:pt idx="6">
                  <c:v>0.13393150000000001</c:v>
                </c:pt>
                <c:pt idx="7">
                  <c:v>0.34257349999999998</c:v>
                </c:pt>
                <c:pt idx="8">
                  <c:v>0.30987499999999996</c:v>
                </c:pt>
                <c:pt idx="9">
                  <c:v>0.53683499999999995</c:v>
                </c:pt>
                <c:pt idx="10">
                  <c:v>0.46942</c:v>
                </c:pt>
                <c:pt idx="11">
                  <c:v>0.39486349999999998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5-45FD-9021-D7EAFBCE0D64}"/>
            </c:ext>
          </c:extLst>
        </c:ser>
        <c:ser>
          <c:idx val="1"/>
          <c:order val="1"/>
          <c:tx>
            <c:strRef>
              <c:f>印度!$AA$1</c:f>
              <c:strCache>
                <c:ptCount val="1"/>
                <c:pt idx="0">
                  <c:v>2017年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印度!$Q$2:$Q$13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印度!$AA$2:$AA$13</c:f>
              <c:numCache>
                <c:formatCode>0.0_);[Red]\(0.0\)</c:formatCode>
                <c:ptCount val="12"/>
                <c:pt idx="0">
                  <c:v>1.4481674999999998</c:v>
                </c:pt>
                <c:pt idx="1">
                  <c:v>2.3177675</c:v>
                </c:pt>
                <c:pt idx="2">
                  <c:v>1.8128125000000002</c:v>
                </c:pt>
                <c:pt idx="3">
                  <c:v>1.4295884999999999</c:v>
                </c:pt>
                <c:pt idx="4">
                  <c:v>0.40108250000000001</c:v>
                </c:pt>
                <c:pt idx="5">
                  <c:v>0.46707500000000002</c:v>
                </c:pt>
                <c:pt idx="6">
                  <c:v>0.2137</c:v>
                </c:pt>
                <c:pt idx="7">
                  <c:v>1.2889699999999999</c:v>
                </c:pt>
                <c:pt idx="8">
                  <c:v>1.6567102</c:v>
                </c:pt>
                <c:pt idx="9">
                  <c:v>2.1078675000000002</c:v>
                </c:pt>
                <c:pt idx="10">
                  <c:v>2.3275502000000001</c:v>
                </c:pt>
                <c:pt idx="11">
                  <c:v>4.5292195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25-45FD-9021-D7EAFBCE0D64}"/>
            </c:ext>
          </c:extLst>
        </c:ser>
        <c:ser>
          <c:idx val="2"/>
          <c:order val="2"/>
          <c:tx>
            <c:strRef>
              <c:f>印度!$AB$1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印度!$Q$2:$Q$13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印度!$AB$2:$AB$13</c:f>
              <c:numCache>
                <c:formatCode>0.0_);[Red]\(0.0\)</c:formatCode>
                <c:ptCount val="12"/>
                <c:pt idx="0">
                  <c:v>4.6416900000000005</c:v>
                </c:pt>
                <c:pt idx="1">
                  <c:v>3.8056441999999997</c:v>
                </c:pt>
                <c:pt idx="2">
                  <c:v>4.2274082999999996</c:v>
                </c:pt>
                <c:pt idx="3">
                  <c:v>5.3536454009999996</c:v>
                </c:pt>
                <c:pt idx="4">
                  <c:v>6.2042354499999997</c:v>
                </c:pt>
                <c:pt idx="5">
                  <c:v>4.1920955500000003</c:v>
                </c:pt>
                <c:pt idx="6">
                  <c:v>3.7246259999999998</c:v>
                </c:pt>
                <c:pt idx="7">
                  <c:v>4.1487324790000004</c:v>
                </c:pt>
                <c:pt idx="8">
                  <c:v>5.1492091000000002</c:v>
                </c:pt>
                <c:pt idx="9">
                  <c:v>7.190973917</c:v>
                </c:pt>
                <c:pt idx="10">
                  <c:v>6.5506000000000002</c:v>
                </c:pt>
                <c:pt idx="11">
                  <c:v>8.0617973000000003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25-45FD-9021-D7EAFBCE0D64}"/>
            </c:ext>
          </c:extLst>
        </c:ser>
        <c:ser>
          <c:idx val="3"/>
          <c:order val="3"/>
          <c:tx>
            <c:strRef>
              <c:f>印度!$AC$1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印度!$Q$2:$Q$13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印度!$AC$2:$AC$13</c:f>
              <c:numCache>
                <c:formatCode>0.0_);[Red]\(0.0\)</c:formatCode>
                <c:ptCount val="12"/>
                <c:pt idx="0">
                  <c:v>10.576526300000001</c:v>
                </c:pt>
                <c:pt idx="1">
                  <c:v>5.2487174999999997</c:v>
                </c:pt>
                <c:pt idx="2">
                  <c:v>7.6831715000000003</c:v>
                </c:pt>
                <c:pt idx="3">
                  <c:v>6.6727603000000002</c:v>
                </c:pt>
                <c:pt idx="4">
                  <c:v>5.7551164999999997</c:v>
                </c:pt>
                <c:pt idx="5">
                  <c:v>4.9212605000000007</c:v>
                </c:pt>
                <c:pt idx="6">
                  <c:v>6.731541</c:v>
                </c:pt>
                <c:pt idx="7">
                  <c:v>6.8631387999999998</c:v>
                </c:pt>
                <c:pt idx="8">
                  <c:v>5.4548695</c:v>
                </c:pt>
                <c:pt idx="9">
                  <c:v>5.9972691000000005</c:v>
                </c:pt>
                <c:pt idx="10">
                  <c:v>5.7513206559999999</c:v>
                </c:pt>
                <c:pt idx="11">
                  <c:v>9.1023111449999998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25-45FD-9021-D7EAFBCE0D64}"/>
            </c:ext>
          </c:extLst>
        </c:ser>
        <c:ser>
          <c:idx val="4"/>
          <c:order val="4"/>
          <c:tx>
            <c:strRef>
              <c:f>印度!$AD$1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印度!$Q$2:$Q$13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印度!$AD$2:$AD$13</c:f>
              <c:numCache>
                <c:formatCode>0.0_);[Red]\(0.0\)</c:formatCode>
                <c:ptCount val="12"/>
                <c:pt idx="0">
                  <c:v>5.1230536999999998</c:v>
                </c:pt>
                <c:pt idx="1">
                  <c:v>5.1230536999999998</c:v>
                </c:pt>
                <c:pt idx="2">
                  <c:v>5.1931925000000003</c:v>
                </c:pt>
                <c:pt idx="3">
                  <c:v>3.5298115000000001</c:v>
                </c:pt>
                <c:pt idx="4">
                  <c:v>8.663888</c:v>
                </c:pt>
                <c:pt idx="5">
                  <c:v>14.052909999999999</c:v>
                </c:pt>
                <c:pt idx="6">
                  <c:v>8.8148</c:v>
                </c:pt>
                <c:pt idx="7">
                  <c:v>5.7288699999999997</c:v>
                </c:pt>
                <c:pt idx="8">
                  <c:v>6.8659125000000003</c:v>
                </c:pt>
                <c:pt idx="9">
                  <c:v>5.6943374999999996</c:v>
                </c:pt>
                <c:pt idx="10">
                  <c:v>4.7861951000000005</c:v>
                </c:pt>
                <c:pt idx="11">
                  <c:v>1.2408870000000001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25-45FD-9021-D7EAFBCE0D64}"/>
            </c:ext>
          </c:extLst>
        </c:ser>
        <c:ser>
          <c:idx val="5"/>
          <c:order val="5"/>
          <c:tx>
            <c:strRef>
              <c:f>印度!$AE$1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印度!$Q$2:$Q$13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印度!$AE$2:$AE$13</c:f>
              <c:numCache>
                <c:formatCode>0.0_);[Red]\(0.0\)</c:formatCode>
                <c:ptCount val="12"/>
                <c:pt idx="0">
                  <c:v>0.70242150000000003</c:v>
                </c:pt>
                <c:pt idx="1">
                  <c:v>2.9509585</c:v>
                </c:pt>
                <c:pt idx="2">
                  <c:v>2.4279000000000002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0-4718-97CE-05AA4A0D1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373872"/>
        <c:axId val="550374432"/>
      </c:barChart>
      <c:catAx>
        <c:axId val="55037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374432"/>
        <c:crosses val="autoZero"/>
        <c:auto val="1"/>
        <c:lblAlgn val="ctr"/>
        <c:lblOffset val="100"/>
        <c:noMultiLvlLbl val="0"/>
      </c:catAx>
      <c:valAx>
        <c:axId val="55037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37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2020 LDPE</a:t>
            </a:r>
            <a:r>
              <a:rPr lang="zh-CN" altLang="en-US" b="1"/>
              <a:t>主要进口国</a:t>
            </a:r>
          </a:p>
        </c:rich>
      </c:tx>
      <c:layout>
        <c:manualLayout>
          <c:xMode val="edge"/>
          <c:yMode val="edge"/>
          <c:x val="2.341456468478261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271865787654075"/>
          <c:y val="0.1139778095919828"/>
          <c:w val="0.84677099153616231"/>
          <c:h val="0.75445561918396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月度汇总!$V$2</c:f>
              <c:strCache>
                <c:ptCount val="1"/>
                <c:pt idx="0">
                  <c:v>5月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月度汇总!$R$3:$R$17</c:f>
              <c:strCache>
                <c:ptCount val="15"/>
                <c:pt idx="0">
                  <c:v>伊朗</c:v>
                </c:pt>
                <c:pt idx="1">
                  <c:v>沙特</c:v>
                </c:pt>
                <c:pt idx="2">
                  <c:v>卡塔尔</c:v>
                </c:pt>
                <c:pt idx="3">
                  <c:v>印度</c:v>
                </c:pt>
                <c:pt idx="4">
                  <c:v>韩国</c:v>
                </c:pt>
                <c:pt idx="5">
                  <c:v>阿联酋</c:v>
                </c:pt>
                <c:pt idx="6">
                  <c:v>美国</c:v>
                </c:pt>
                <c:pt idx="7">
                  <c:v>新加坡</c:v>
                </c:pt>
                <c:pt idx="8">
                  <c:v>日本</c:v>
                </c:pt>
                <c:pt idx="9">
                  <c:v>马来西亚</c:v>
                </c:pt>
                <c:pt idx="10">
                  <c:v>泰国</c:v>
                </c:pt>
                <c:pt idx="11">
                  <c:v>德国</c:v>
                </c:pt>
                <c:pt idx="12">
                  <c:v>俄罗斯</c:v>
                </c:pt>
                <c:pt idx="13">
                  <c:v>台湾</c:v>
                </c:pt>
                <c:pt idx="14">
                  <c:v>巴西</c:v>
                </c:pt>
              </c:strCache>
            </c:strRef>
          </c:cat>
          <c:val>
            <c:numRef>
              <c:f>月度汇总!$V$3:$V$17</c:f>
              <c:numCache>
                <c:formatCode>0_);[Red]\(0\)</c:formatCode>
                <c:ptCount val="15"/>
                <c:pt idx="0">
                  <c:v>61807.5</c:v>
                </c:pt>
                <c:pt idx="1">
                  <c:v>29687.875</c:v>
                </c:pt>
                <c:pt idx="2">
                  <c:v>26159.95</c:v>
                </c:pt>
                <c:pt idx="3">
                  <c:v>21866.880000000001</c:v>
                </c:pt>
                <c:pt idx="4">
                  <c:v>17866.351999999999</c:v>
                </c:pt>
                <c:pt idx="5">
                  <c:v>20647.87</c:v>
                </c:pt>
                <c:pt idx="6">
                  <c:v>12963.204</c:v>
                </c:pt>
                <c:pt idx="7">
                  <c:v>9200.9249999999993</c:v>
                </c:pt>
                <c:pt idx="8">
                  <c:v>9155.2469999999994</c:v>
                </c:pt>
                <c:pt idx="9">
                  <c:v>9943.2610000000004</c:v>
                </c:pt>
                <c:pt idx="10">
                  <c:v>5882.1549999999997</c:v>
                </c:pt>
                <c:pt idx="11">
                  <c:v>5099.2870000000003</c:v>
                </c:pt>
                <c:pt idx="12">
                  <c:v>7078.5</c:v>
                </c:pt>
                <c:pt idx="13">
                  <c:v>3798.8879999999999</c:v>
                </c:pt>
                <c:pt idx="14">
                  <c:v>1454.175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7-4C79-A61F-4EEB66594D7B}"/>
            </c:ext>
          </c:extLst>
        </c:ser>
        <c:ser>
          <c:idx val="1"/>
          <c:order val="1"/>
          <c:tx>
            <c:strRef>
              <c:f>月度汇总!$W$2</c:f>
              <c:strCache>
                <c:ptCount val="1"/>
                <c:pt idx="0">
                  <c:v>6月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月度汇总!$R$3:$R$17</c:f>
              <c:strCache>
                <c:ptCount val="15"/>
                <c:pt idx="0">
                  <c:v>伊朗</c:v>
                </c:pt>
                <c:pt idx="1">
                  <c:v>沙特</c:v>
                </c:pt>
                <c:pt idx="2">
                  <c:v>卡塔尔</c:v>
                </c:pt>
                <c:pt idx="3">
                  <c:v>印度</c:v>
                </c:pt>
                <c:pt idx="4">
                  <c:v>韩国</c:v>
                </c:pt>
                <c:pt idx="5">
                  <c:v>阿联酋</c:v>
                </c:pt>
                <c:pt idx="6">
                  <c:v>美国</c:v>
                </c:pt>
                <c:pt idx="7">
                  <c:v>新加坡</c:v>
                </c:pt>
                <c:pt idx="8">
                  <c:v>日本</c:v>
                </c:pt>
                <c:pt idx="9">
                  <c:v>马来西亚</c:v>
                </c:pt>
                <c:pt idx="10">
                  <c:v>泰国</c:v>
                </c:pt>
                <c:pt idx="11">
                  <c:v>德国</c:v>
                </c:pt>
                <c:pt idx="12">
                  <c:v>俄罗斯</c:v>
                </c:pt>
                <c:pt idx="13">
                  <c:v>台湾</c:v>
                </c:pt>
                <c:pt idx="14">
                  <c:v>巴西</c:v>
                </c:pt>
              </c:strCache>
            </c:strRef>
          </c:cat>
          <c:val>
            <c:numRef>
              <c:f>月度汇总!$W$3:$W$17</c:f>
              <c:numCache>
                <c:formatCode>0_);[Red]\(0\)</c:formatCode>
                <c:ptCount val="15"/>
                <c:pt idx="0">
                  <c:v>46585.21</c:v>
                </c:pt>
                <c:pt idx="1">
                  <c:v>41387.1</c:v>
                </c:pt>
                <c:pt idx="2">
                  <c:v>35394.976000000002</c:v>
                </c:pt>
                <c:pt idx="3">
                  <c:v>27248.1</c:v>
                </c:pt>
                <c:pt idx="4">
                  <c:v>23886.507000000001</c:v>
                </c:pt>
                <c:pt idx="5">
                  <c:v>23582.986000000001</c:v>
                </c:pt>
                <c:pt idx="6">
                  <c:v>21016.777999999998</c:v>
                </c:pt>
                <c:pt idx="7">
                  <c:v>13275.95</c:v>
                </c:pt>
                <c:pt idx="8">
                  <c:v>12662.678</c:v>
                </c:pt>
                <c:pt idx="9">
                  <c:v>11984.753000000001</c:v>
                </c:pt>
                <c:pt idx="10">
                  <c:v>10158.77</c:v>
                </c:pt>
                <c:pt idx="11">
                  <c:v>8246.8109999999997</c:v>
                </c:pt>
                <c:pt idx="12">
                  <c:v>5298</c:v>
                </c:pt>
                <c:pt idx="13">
                  <c:v>5003.2430000000004</c:v>
                </c:pt>
                <c:pt idx="14">
                  <c:v>2559.85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D7-4C79-A61F-4EEB66594D7B}"/>
            </c:ext>
          </c:extLst>
        </c:ser>
        <c:ser>
          <c:idx val="2"/>
          <c:order val="2"/>
          <c:tx>
            <c:strRef>
              <c:f>月度汇总!$X$2</c:f>
              <c:strCache>
                <c:ptCount val="1"/>
                <c:pt idx="0">
                  <c:v>7月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月度汇总!$R$3:$R$17</c:f>
              <c:strCache>
                <c:ptCount val="15"/>
                <c:pt idx="0">
                  <c:v>伊朗</c:v>
                </c:pt>
                <c:pt idx="1">
                  <c:v>沙特</c:v>
                </c:pt>
                <c:pt idx="2">
                  <c:v>卡塔尔</c:v>
                </c:pt>
                <c:pt idx="3">
                  <c:v>印度</c:v>
                </c:pt>
                <c:pt idx="4">
                  <c:v>韩国</c:v>
                </c:pt>
                <c:pt idx="5">
                  <c:v>阿联酋</c:v>
                </c:pt>
                <c:pt idx="6">
                  <c:v>美国</c:v>
                </c:pt>
                <c:pt idx="7">
                  <c:v>新加坡</c:v>
                </c:pt>
                <c:pt idx="8">
                  <c:v>日本</c:v>
                </c:pt>
                <c:pt idx="9">
                  <c:v>马来西亚</c:v>
                </c:pt>
                <c:pt idx="10">
                  <c:v>泰国</c:v>
                </c:pt>
                <c:pt idx="11">
                  <c:v>德国</c:v>
                </c:pt>
                <c:pt idx="12">
                  <c:v>俄罗斯</c:v>
                </c:pt>
                <c:pt idx="13">
                  <c:v>台湾</c:v>
                </c:pt>
                <c:pt idx="14">
                  <c:v>巴西</c:v>
                </c:pt>
              </c:strCache>
            </c:strRef>
          </c:cat>
          <c:val>
            <c:numRef>
              <c:f>月度汇总!$X$3:$X$17</c:f>
              <c:numCache>
                <c:formatCode>0_);[Red]\(0\)</c:formatCode>
                <c:ptCount val="15"/>
                <c:pt idx="0">
                  <c:v>22734.75</c:v>
                </c:pt>
                <c:pt idx="1">
                  <c:v>32529.07</c:v>
                </c:pt>
                <c:pt idx="2">
                  <c:v>33761.800000000003</c:v>
                </c:pt>
                <c:pt idx="3">
                  <c:v>13641</c:v>
                </c:pt>
                <c:pt idx="4">
                  <c:v>23244.949000000001</c:v>
                </c:pt>
                <c:pt idx="5">
                  <c:v>31869.907999999999</c:v>
                </c:pt>
                <c:pt idx="6">
                  <c:v>17663.705999999998</c:v>
                </c:pt>
                <c:pt idx="7">
                  <c:v>11875.825000000001</c:v>
                </c:pt>
                <c:pt idx="8">
                  <c:v>13390.609</c:v>
                </c:pt>
                <c:pt idx="9">
                  <c:v>10241.31</c:v>
                </c:pt>
                <c:pt idx="10">
                  <c:v>6084.71</c:v>
                </c:pt>
                <c:pt idx="11">
                  <c:v>12309.29</c:v>
                </c:pt>
                <c:pt idx="12">
                  <c:v>10695.5</c:v>
                </c:pt>
                <c:pt idx="13">
                  <c:v>5752.8530000000001</c:v>
                </c:pt>
                <c:pt idx="14">
                  <c:v>4511.1000000000004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D7-4C79-A61F-4EEB66594D7B}"/>
            </c:ext>
          </c:extLst>
        </c:ser>
        <c:ser>
          <c:idx val="3"/>
          <c:order val="3"/>
          <c:tx>
            <c:strRef>
              <c:f>月度汇总!$Y$2</c:f>
              <c:strCache>
                <c:ptCount val="1"/>
                <c:pt idx="0">
                  <c:v>8月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月度汇总!$R$3:$R$17</c:f>
              <c:strCache>
                <c:ptCount val="15"/>
                <c:pt idx="0">
                  <c:v>伊朗</c:v>
                </c:pt>
                <c:pt idx="1">
                  <c:v>沙特</c:v>
                </c:pt>
                <c:pt idx="2">
                  <c:v>卡塔尔</c:v>
                </c:pt>
                <c:pt idx="3">
                  <c:v>印度</c:v>
                </c:pt>
                <c:pt idx="4">
                  <c:v>韩国</c:v>
                </c:pt>
                <c:pt idx="5">
                  <c:v>阿联酋</c:v>
                </c:pt>
                <c:pt idx="6">
                  <c:v>美国</c:v>
                </c:pt>
                <c:pt idx="7">
                  <c:v>新加坡</c:v>
                </c:pt>
                <c:pt idx="8">
                  <c:v>日本</c:v>
                </c:pt>
                <c:pt idx="9">
                  <c:v>马来西亚</c:v>
                </c:pt>
                <c:pt idx="10">
                  <c:v>泰国</c:v>
                </c:pt>
                <c:pt idx="11">
                  <c:v>德国</c:v>
                </c:pt>
                <c:pt idx="12">
                  <c:v>俄罗斯</c:v>
                </c:pt>
                <c:pt idx="13">
                  <c:v>台湾</c:v>
                </c:pt>
                <c:pt idx="14">
                  <c:v>巴西</c:v>
                </c:pt>
              </c:strCache>
            </c:strRef>
          </c:cat>
          <c:val>
            <c:numRef>
              <c:f>月度汇总!$Y$3:$Y$17</c:f>
              <c:numCache>
                <c:formatCode>0_);[Red]\(0\)</c:formatCode>
                <c:ptCount val="15"/>
                <c:pt idx="0">
                  <c:v>32158.5</c:v>
                </c:pt>
                <c:pt idx="1">
                  <c:v>28081.02</c:v>
                </c:pt>
                <c:pt idx="2">
                  <c:v>35044.18</c:v>
                </c:pt>
                <c:pt idx="3">
                  <c:v>3091.7</c:v>
                </c:pt>
                <c:pt idx="4">
                  <c:v>19697.631000000001</c:v>
                </c:pt>
                <c:pt idx="5">
                  <c:v>22648.403999999999</c:v>
                </c:pt>
                <c:pt idx="6">
                  <c:v>15492.143</c:v>
                </c:pt>
                <c:pt idx="7">
                  <c:v>10993.467000000001</c:v>
                </c:pt>
                <c:pt idx="8">
                  <c:v>12335.491</c:v>
                </c:pt>
                <c:pt idx="9">
                  <c:v>6556.6440000000002</c:v>
                </c:pt>
                <c:pt idx="10">
                  <c:v>5617.17</c:v>
                </c:pt>
                <c:pt idx="11">
                  <c:v>6866.9449999999997</c:v>
                </c:pt>
                <c:pt idx="12">
                  <c:v>6063.75</c:v>
                </c:pt>
                <c:pt idx="13">
                  <c:v>4219.6130000000003</c:v>
                </c:pt>
                <c:pt idx="14">
                  <c:v>3565.6750000000002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D7-4C79-A61F-4EEB66594D7B}"/>
            </c:ext>
          </c:extLst>
        </c:ser>
        <c:ser>
          <c:idx val="4"/>
          <c:order val="4"/>
          <c:tx>
            <c:strRef>
              <c:f>月度汇总!$Z$2</c:f>
              <c:strCache>
                <c:ptCount val="1"/>
                <c:pt idx="0">
                  <c:v>9月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月度汇总!$R$3:$R$17</c:f>
              <c:strCache>
                <c:ptCount val="15"/>
                <c:pt idx="0">
                  <c:v>伊朗</c:v>
                </c:pt>
                <c:pt idx="1">
                  <c:v>沙特</c:v>
                </c:pt>
                <c:pt idx="2">
                  <c:v>卡塔尔</c:v>
                </c:pt>
                <c:pt idx="3">
                  <c:v>印度</c:v>
                </c:pt>
                <c:pt idx="4">
                  <c:v>韩国</c:v>
                </c:pt>
                <c:pt idx="5">
                  <c:v>阿联酋</c:v>
                </c:pt>
                <c:pt idx="6">
                  <c:v>美国</c:v>
                </c:pt>
                <c:pt idx="7">
                  <c:v>新加坡</c:v>
                </c:pt>
                <c:pt idx="8">
                  <c:v>日本</c:v>
                </c:pt>
                <c:pt idx="9">
                  <c:v>马来西亚</c:v>
                </c:pt>
                <c:pt idx="10">
                  <c:v>泰国</c:v>
                </c:pt>
                <c:pt idx="11">
                  <c:v>德国</c:v>
                </c:pt>
                <c:pt idx="12">
                  <c:v>俄罗斯</c:v>
                </c:pt>
                <c:pt idx="13">
                  <c:v>台湾</c:v>
                </c:pt>
                <c:pt idx="14">
                  <c:v>巴西</c:v>
                </c:pt>
              </c:strCache>
            </c:strRef>
          </c:cat>
          <c:val>
            <c:numRef>
              <c:f>月度汇总!$Z$3:$Z$17</c:f>
              <c:numCache>
                <c:formatCode>0_);[Red]\(0\)</c:formatCode>
                <c:ptCount val="15"/>
                <c:pt idx="0">
                  <c:v>84905.251999999993</c:v>
                </c:pt>
                <c:pt idx="1">
                  <c:v>42890.525000000001</c:v>
                </c:pt>
                <c:pt idx="2">
                  <c:v>26790.174999999999</c:v>
                </c:pt>
                <c:pt idx="3">
                  <c:v>6965.95</c:v>
                </c:pt>
                <c:pt idx="4">
                  <c:v>20771.806</c:v>
                </c:pt>
                <c:pt idx="5">
                  <c:v>33069.182999999997</c:v>
                </c:pt>
                <c:pt idx="6">
                  <c:v>22205.777999999998</c:v>
                </c:pt>
                <c:pt idx="7">
                  <c:v>12086.514999999999</c:v>
                </c:pt>
                <c:pt idx="8">
                  <c:v>11754.054</c:v>
                </c:pt>
                <c:pt idx="9">
                  <c:v>11586.705</c:v>
                </c:pt>
                <c:pt idx="10">
                  <c:v>8000.3549999999996</c:v>
                </c:pt>
                <c:pt idx="11">
                  <c:v>6955.45</c:v>
                </c:pt>
                <c:pt idx="12">
                  <c:v>4208</c:v>
                </c:pt>
                <c:pt idx="13">
                  <c:v>3468.7620000000002</c:v>
                </c:pt>
                <c:pt idx="14">
                  <c:v>4639.0249999999996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D7-4C79-A61F-4EEB66594D7B}"/>
            </c:ext>
          </c:extLst>
        </c:ser>
        <c:ser>
          <c:idx val="5"/>
          <c:order val="5"/>
          <c:tx>
            <c:strRef>
              <c:f>月度汇总!$AA$2</c:f>
              <c:strCache>
                <c:ptCount val="1"/>
                <c:pt idx="0">
                  <c:v>10月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月度汇总!$R$3:$R$17</c:f>
              <c:strCache>
                <c:ptCount val="15"/>
                <c:pt idx="0">
                  <c:v>伊朗</c:v>
                </c:pt>
                <c:pt idx="1">
                  <c:v>沙特</c:v>
                </c:pt>
                <c:pt idx="2">
                  <c:v>卡塔尔</c:v>
                </c:pt>
                <c:pt idx="3">
                  <c:v>印度</c:v>
                </c:pt>
                <c:pt idx="4">
                  <c:v>韩国</c:v>
                </c:pt>
                <c:pt idx="5">
                  <c:v>阿联酋</c:v>
                </c:pt>
                <c:pt idx="6">
                  <c:v>美国</c:v>
                </c:pt>
                <c:pt idx="7">
                  <c:v>新加坡</c:v>
                </c:pt>
                <c:pt idx="8">
                  <c:v>日本</c:v>
                </c:pt>
                <c:pt idx="9">
                  <c:v>马来西亚</c:v>
                </c:pt>
                <c:pt idx="10">
                  <c:v>泰国</c:v>
                </c:pt>
                <c:pt idx="11">
                  <c:v>德国</c:v>
                </c:pt>
                <c:pt idx="12">
                  <c:v>俄罗斯</c:v>
                </c:pt>
                <c:pt idx="13">
                  <c:v>台湾</c:v>
                </c:pt>
                <c:pt idx="14">
                  <c:v>巴西</c:v>
                </c:pt>
              </c:strCache>
            </c:strRef>
          </c:cat>
          <c:val>
            <c:numRef>
              <c:f>月度汇总!$AA$3:$AA$17</c:f>
              <c:numCache>
                <c:formatCode>0_);[Red]\(0\)</c:formatCode>
                <c:ptCount val="15"/>
                <c:pt idx="0">
                  <c:v>83885.501000000004</c:v>
                </c:pt>
                <c:pt idx="1">
                  <c:v>48876.455000000002</c:v>
                </c:pt>
                <c:pt idx="2">
                  <c:v>37348.639999999999</c:v>
                </c:pt>
                <c:pt idx="3">
                  <c:v>6292</c:v>
                </c:pt>
                <c:pt idx="4">
                  <c:v>17945.434000000001</c:v>
                </c:pt>
                <c:pt idx="5">
                  <c:v>35407.800000000003</c:v>
                </c:pt>
                <c:pt idx="6">
                  <c:v>19973.406999999999</c:v>
                </c:pt>
                <c:pt idx="7">
                  <c:v>10150.525</c:v>
                </c:pt>
                <c:pt idx="8">
                  <c:v>12250.08</c:v>
                </c:pt>
                <c:pt idx="9">
                  <c:v>14219.108</c:v>
                </c:pt>
                <c:pt idx="10">
                  <c:v>8702.1299999999992</c:v>
                </c:pt>
                <c:pt idx="11">
                  <c:v>5889.8869999999997</c:v>
                </c:pt>
                <c:pt idx="12">
                  <c:v>1101.75</c:v>
                </c:pt>
                <c:pt idx="13">
                  <c:v>3818.2139999999999</c:v>
                </c:pt>
                <c:pt idx="14">
                  <c:v>3496.9250000000002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2-4905-BE71-A7A7A0742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177248"/>
        <c:axId val="707176688"/>
      </c:barChart>
      <c:catAx>
        <c:axId val="7071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176688"/>
        <c:crosses val="autoZero"/>
        <c:auto val="1"/>
        <c:lblAlgn val="ctr"/>
        <c:lblOffset val="100"/>
        <c:noMultiLvlLbl val="0"/>
      </c:catAx>
      <c:valAx>
        <c:axId val="707176688"/>
        <c:scaling>
          <c:orientation val="minMax"/>
          <c:max val="10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1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7554467636970075"/>
          <c:y val="9.090909090909221E-4"/>
          <c:w val="0.31019280920587128"/>
          <c:h val="7.6705082319255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2020 LLDPE</a:t>
            </a:r>
            <a:r>
              <a:rPr lang="zh-CN" altLang="en-US" b="1"/>
              <a:t>主要进口国</a:t>
            </a:r>
          </a:p>
        </c:rich>
      </c:tx>
      <c:layout>
        <c:manualLayout>
          <c:xMode val="edge"/>
          <c:yMode val="edge"/>
          <c:x val="2.176025565131827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278679866169402"/>
          <c:y val="0.1139778095919828"/>
          <c:w val="0.84668590956797873"/>
          <c:h val="0.709007874015748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月度汇总!$AN$2</c:f>
              <c:strCache>
                <c:ptCount val="1"/>
                <c:pt idx="0">
                  <c:v>5月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月度汇总!$AJ$3:$AJ$17</c:f>
              <c:strCache>
                <c:ptCount val="15"/>
                <c:pt idx="0">
                  <c:v>沙特</c:v>
                </c:pt>
                <c:pt idx="1">
                  <c:v>新加坡</c:v>
                </c:pt>
                <c:pt idx="2">
                  <c:v>泰国</c:v>
                </c:pt>
                <c:pt idx="3">
                  <c:v>印度</c:v>
                </c:pt>
                <c:pt idx="4">
                  <c:v>美国</c:v>
                </c:pt>
                <c:pt idx="5">
                  <c:v>印尼</c:v>
                </c:pt>
                <c:pt idx="6">
                  <c:v>加拿大</c:v>
                </c:pt>
                <c:pt idx="7">
                  <c:v>马来西亚</c:v>
                </c:pt>
                <c:pt idx="8">
                  <c:v>阿联酋</c:v>
                </c:pt>
                <c:pt idx="9">
                  <c:v>韩国</c:v>
                </c:pt>
                <c:pt idx="10">
                  <c:v>伊朗</c:v>
                </c:pt>
                <c:pt idx="11">
                  <c:v>俄罗斯</c:v>
                </c:pt>
                <c:pt idx="12">
                  <c:v>科威特</c:v>
                </c:pt>
                <c:pt idx="13">
                  <c:v>卡塔尔</c:v>
                </c:pt>
                <c:pt idx="14">
                  <c:v>台湾</c:v>
                </c:pt>
              </c:strCache>
            </c:strRef>
          </c:cat>
          <c:val>
            <c:numRef>
              <c:f>月度汇总!$AN$3:$AN$17</c:f>
              <c:numCache>
                <c:formatCode>0_);[Red]\(0\)</c:formatCode>
                <c:ptCount val="15"/>
                <c:pt idx="0">
                  <c:v>114728.23</c:v>
                </c:pt>
                <c:pt idx="1">
                  <c:v>101257.315</c:v>
                </c:pt>
                <c:pt idx="2">
                  <c:v>58368.805</c:v>
                </c:pt>
                <c:pt idx="3">
                  <c:v>38335.375</c:v>
                </c:pt>
                <c:pt idx="4">
                  <c:v>18535.597000000002</c:v>
                </c:pt>
                <c:pt idx="5">
                  <c:v>38777.025000000001</c:v>
                </c:pt>
                <c:pt idx="6">
                  <c:v>31237.612000000001</c:v>
                </c:pt>
                <c:pt idx="7">
                  <c:v>25899.037</c:v>
                </c:pt>
                <c:pt idx="8">
                  <c:v>40248.095999999998</c:v>
                </c:pt>
                <c:pt idx="9">
                  <c:v>21489.724999999999</c:v>
                </c:pt>
                <c:pt idx="10">
                  <c:v>20492.25</c:v>
                </c:pt>
                <c:pt idx="11">
                  <c:v>33882.75</c:v>
                </c:pt>
                <c:pt idx="12">
                  <c:v>7548.75</c:v>
                </c:pt>
                <c:pt idx="13">
                  <c:v>7255.5</c:v>
                </c:pt>
                <c:pt idx="14">
                  <c:v>3490.5050000000001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4-4EA9-A3B3-DF6AFCA6D797}"/>
            </c:ext>
          </c:extLst>
        </c:ser>
        <c:ser>
          <c:idx val="1"/>
          <c:order val="1"/>
          <c:tx>
            <c:strRef>
              <c:f>月度汇总!$AO$2</c:f>
              <c:strCache>
                <c:ptCount val="1"/>
                <c:pt idx="0">
                  <c:v>6月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月度汇总!$AJ$3:$AJ$17</c:f>
              <c:strCache>
                <c:ptCount val="15"/>
                <c:pt idx="0">
                  <c:v>沙特</c:v>
                </c:pt>
                <c:pt idx="1">
                  <c:v>新加坡</c:v>
                </c:pt>
                <c:pt idx="2">
                  <c:v>泰国</c:v>
                </c:pt>
                <c:pt idx="3">
                  <c:v>印度</c:v>
                </c:pt>
                <c:pt idx="4">
                  <c:v>美国</c:v>
                </c:pt>
                <c:pt idx="5">
                  <c:v>印尼</c:v>
                </c:pt>
                <c:pt idx="6">
                  <c:v>加拿大</c:v>
                </c:pt>
                <c:pt idx="7">
                  <c:v>马来西亚</c:v>
                </c:pt>
                <c:pt idx="8">
                  <c:v>阿联酋</c:v>
                </c:pt>
                <c:pt idx="9">
                  <c:v>韩国</c:v>
                </c:pt>
                <c:pt idx="10">
                  <c:v>伊朗</c:v>
                </c:pt>
                <c:pt idx="11">
                  <c:v>俄罗斯</c:v>
                </c:pt>
                <c:pt idx="12">
                  <c:v>科威特</c:v>
                </c:pt>
                <c:pt idx="13">
                  <c:v>卡塔尔</c:v>
                </c:pt>
                <c:pt idx="14">
                  <c:v>台湾</c:v>
                </c:pt>
              </c:strCache>
            </c:strRef>
          </c:cat>
          <c:val>
            <c:numRef>
              <c:f>月度汇总!$AO$3:$AO$17</c:f>
              <c:numCache>
                <c:formatCode>0_);[Red]\(0\)</c:formatCode>
                <c:ptCount val="15"/>
                <c:pt idx="0">
                  <c:v>132157.655</c:v>
                </c:pt>
                <c:pt idx="1">
                  <c:v>115200.02</c:v>
                </c:pt>
                <c:pt idx="2">
                  <c:v>76395.622000000003</c:v>
                </c:pt>
                <c:pt idx="3">
                  <c:v>62451.875</c:v>
                </c:pt>
                <c:pt idx="4">
                  <c:v>43675.565000000002</c:v>
                </c:pt>
                <c:pt idx="5">
                  <c:v>39166.6</c:v>
                </c:pt>
                <c:pt idx="6">
                  <c:v>35771.684999999998</c:v>
                </c:pt>
                <c:pt idx="7">
                  <c:v>24044.144</c:v>
                </c:pt>
                <c:pt idx="8">
                  <c:v>23930.178</c:v>
                </c:pt>
                <c:pt idx="9">
                  <c:v>19691.084999999999</c:v>
                </c:pt>
                <c:pt idx="10">
                  <c:v>17118.75</c:v>
                </c:pt>
                <c:pt idx="11">
                  <c:v>15320.64</c:v>
                </c:pt>
                <c:pt idx="12">
                  <c:v>13513.5</c:v>
                </c:pt>
                <c:pt idx="13">
                  <c:v>7720.5</c:v>
                </c:pt>
                <c:pt idx="14">
                  <c:v>1463.1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F4-4EA9-A3B3-DF6AFCA6D797}"/>
            </c:ext>
          </c:extLst>
        </c:ser>
        <c:ser>
          <c:idx val="2"/>
          <c:order val="2"/>
          <c:tx>
            <c:strRef>
              <c:f>月度汇总!$AP$2</c:f>
              <c:strCache>
                <c:ptCount val="1"/>
                <c:pt idx="0">
                  <c:v>7月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月度汇总!$AJ$3:$AJ$17</c:f>
              <c:strCache>
                <c:ptCount val="15"/>
                <c:pt idx="0">
                  <c:v>沙特</c:v>
                </c:pt>
                <c:pt idx="1">
                  <c:v>新加坡</c:v>
                </c:pt>
                <c:pt idx="2">
                  <c:v>泰国</c:v>
                </c:pt>
                <c:pt idx="3">
                  <c:v>印度</c:v>
                </c:pt>
                <c:pt idx="4">
                  <c:v>美国</c:v>
                </c:pt>
                <c:pt idx="5">
                  <c:v>印尼</c:v>
                </c:pt>
                <c:pt idx="6">
                  <c:v>加拿大</c:v>
                </c:pt>
                <c:pt idx="7">
                  <c:v>马来西亚</c:v>
                </c:pt>
                <c:pt idx="8">
                  <c:v>阿联酋</c:v>
                </c:pt>
                <c:pt idx="9">
                  <c:v>韩国</c:v>
                </c:pt>
                <c:pt idx="10">
                  <c:v>伊朗</c:v>
                </c:pt>
                <c:pt idx="11">
                  <c:v>俄罗斯</c:v>
                </c:pt>
                <c:pt idx="12">
                  <c:v>科威特</c:v>
                </c:pt>
                <c:pt idx="13">
                  <c:v>卡塔尔</c:v>
                </c:pt>
                <c:pt idx="14">
                  <c:v>台湾</c:v>
                </c:pt>
              </c:strCache>
            </c:strRef>
          </c:cat>
          <c:val>
            <c:numRef>
              <c:f>月度汇总!$AP$3:$AP$17</c:f>
              <c:numCache>
                <c:formatCode>0_);[Red]\(0\)</c:formatCode>
                <c:ptCount val="15"/>
                <c:pt idx="0">
                  <c:v>107598.9</c:v>
                </c:pt>
                <c:pt idx="1">
                  <c:v>107818.079</c:v>
                </c:pt>
                <c:pt idx="2">
                  <c:v>56963.358999999997</c:v>
                </c:pt>
                <c:pt idx="3">
                  <c:v>32602.799999999999</c:v>
                </c:pt>
                <c:pt idx="4">
                  <c:v>70902.933000000005</c:v>
                </c:pt>
                <c:pt idx="5">
                  <c:v>18612.490000000002</c:v>
                </c:pt>
                <c:pt idx="6">
                  <c:v>29262.679</c:v>
                </c:pt>
                <c:pt idx="7">
                  <c:v>19752.116000000002</c:v>
                </c:pt>
                <c:pt idx="8">
                  <c:v>20037.21</c:v>
                </c:pt>
                <c:pt idx="9">
                  <c:v>13260.326999999999</c:v>
                </c:pt>
                <c:pt idx="10">
                  <c:v>9784.5</c:v>
                </c:pt>
                <c:pt idx="11">
                  <c:v>11286</c:v>
                </c:pt>
                <c:pt idx="12">
                  <c:v>11162.25</c:v>
                </c:pt>
                <c:pt idx="13">
                  <c:v>7440</c:v>
                </c:pt>
                <c:pt idx="14">
                  <c:v>2157.3000000000002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F4-4EA9-A3B3-DF6AFCA6D797}"/>
            </c:ext>
          </c:extLst>
        </c:ser>
        <c:ser>
          <c:idx val="3"/>
          <c:order val="3"/>
          <c:tx>
            <c:strRef>
              <c:f>月度汇总!$AQ$2</c:f>
              <c:strCache>
                <c:ptCount val="1"/>
                <c:pt idx="0">
                  <c:v>8月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月度汇总!$AJ$3:$AJ$17</c:f>
              <c:strCache>
                <c:ptCount val="15"/>
                <c:pt idx="0">
                  <c:v>沙特</c:v>
                </c:pt>
                <c:pt idx="1">
                  <c:v>新加坡</c:v>
                </c:pt>
                <c:pt idx="2">
                  <c:v>泰国</c:v>
                </c:pt>
                <c:pt idx="3">
                  <c:v>印度</c:v>
                </c:pt>
                <c:pt idx="4">
                  <c:v>美国</c:v>
                </c:pt>
                <c:pt idx="5">
                  <c:v>印尼</c:v>
                </c:pt>
                <c:pt idx="6">
                  <c:v>加拿大</c:v>
                </c:pt>
                <c:pt idx="7">
                  <c:v>马来西亚</c:v>
                </c:pt>
                <c:pt idx="8">
                  <c:v>阿联酋</c:v>
                </c:pt>
                <c:pt idx="9">
                  <c:v>韩国</c:v>
                </c:pt>
                <c:pt idx="10">
                  <c:v>伊朗</c:v>
                </c:pt>
                <c:pt idx="11">
                  <c:v>俄罗斯</c:v>
                </c:pt>
                <c:pt idx="12">
                  <c:v>科威特</c:v>
                </c:pt>
                <c:pt idx="13">
                  <c:v>卡塔尔</c:v>
                </c:pt>
                <c:pt idx="14">
                  <c:v>台湾</c:v>
                </c:pt>
              </c:strCache>
            </c:strRef>
          </c:cat>
          <c:val>
            <c:numRef>
              <c:f>月度汇总!$AQ$3:$AQ$17</c:f>
              <c:numCache>
                <c:formatCode>0_);[Red]\(0\)</c:formatCode>
                <c:ptCount val="15"/>
                <c:pt idx="0">
                  <c:v>89129.600000000006</c:v>
                </c:pt>
                <c:pt idx="1">
                  <c:v>108762.46</c:v>
                </c:pt>
                <c:pt idx="2">
                  <c:v>39100.976000000002</c:v>
                </c:pt>
                <c:pt idx="3">
                  <c:v>18270.400000000001</c:v>
                </c:pt>
                <c:pt idx="4">
                  <c:v>66105.78</c:v>
                </c:pt>
                <c:pt idx="5">
                  <c:v>9481.6</c:v>
                </c:pt>
                <c:pt idx="6">
                  <c:v>26662.753000000001</c:v>
                </c:pt>
                <c:pt idx="7">
                  <c:v>18882.839</c:v>
                </c:pt>
                <c:pt idx="8">
                  <c:v>24266.295999999998</c:v>
                </c:pt>
                <c:pt idx="9">
                  <c:v>18627.904999999999</c:v>
                </c:pt>
                <c:pt idx="10">
                  <c:v>8420.5499999999993</c:v>
                </c:pt>
                <c:pt idx="11">
                  <c:v>13465</c:v>
                </c:pt>
                <c:pt idx="12">
                  <c:v>6484.5</c:v>
                </c:pt>
                <c:pt idx="13">
                  <c:v>14777.5</c:v>
                </c:pt>
                <c:pt idx="14">
                  <c:v>1799.68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F4-4EA9-A3B3-DF6AFCA6D797}"/>
            </c:ext>
          </c:extLst>
        </c:ser>
        <c:ser>
          <c:idx val="4"/>
          <c:order val="4"/>
          <c:tx>
            <c:strRef>
              <c:f>月度汇总!$AR$2</c:f>
              <c:strCache>
                <c:ptCount val="1"/>
                <c:pt idx="0">
                  <c:v>9月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月度汇总!$AJ$3:$AJ$17</c:f>
              <c:strCache>
                <c:ptCount val="15"/>
                <c:pt idx="0">
                  <c:v>沙特</c:v>
                </c:pt>
                <c:pt idx="1">
                  <c:v>新加坡</c:v>
                </c:pt>
                <c:pt idx="2">
                  <c:v>泰国</c:v>
                </c:pt>
                <c:pt idx="3">
                  <c:v>印度</c:v>
                </c:pt>
                <c:pt idx="4">
                  <c:v>美国</c:v>
                </c:pt>
                <c:pt idx="5">
                  <c:v>印尼</c:v>
                </c:pt>
                <c:pt idx="6">
                  <c:v>加拿大</c:v>
                </c:pt>
                <c:pt idx="7">
                  <c:v>马来西亚</c:v>
                </c:pt>
                <c:pt idx="8">
                  <c:v>阿联酋</c:v>
                </c:pt>
                <c:pt idx="9">
                  <c:v>韩国</c:v>
                </c:pt>
                <c:pt idx="10">
                  <c:v>伊朗</c:v>
                </c:pt>
                <c:pt idx="11">
                  <c:v>俄罗斯</c:v>
                </c:pt>
                <c:pt idx="12">
                  <c:v>科威特</c:v>
                </c:pt>
                <c:pt idx="13">
                  <c:v>卡塔尔</c:v>
                </c:pt>
                <c:pt idx="14">
                  <c:v>台湾</c:v>
                </c:pt>
              </c:strCache>
            </c:strRef>
          </c:cat>
          <c:val>
            <c:numRef>
              <c:f>月度汇总!$AR$3:$AR$17</c:f>
              <c:numCache>
                <c:formatCode>0_);[Red]\(0\)</c:formatCode>
                <c:ptCount val="15"/>
                <c:pt idx="0">
                  <c:v>131421.01300000001</c:v>
                </c:pt>
                <c:pt idx="1">
                  <c:v>112902.68</c:v>
                </c:pt>
                <c:pt idx="2">
                  <c:v>36086.080999999998</c:v>
                </c:pt>
                <c:pt idx="3">
                  <c:v>22107.174999999999</c:v>
                </c:pt>
                <c:pt idx="4">
                  <c:v>57915.313999999998</c:v>
                </c:pt>
                <c:pt idx="5">
                  <c:v>20702.439999999999</c:v>
                </c:pt>
                <c:pt idx="6">
                  <c:v>23434.955999999998</c:v>
                </c:pt>
                <c:pt idx="7">
                  <c:v>16383.576999999999</c:v>
                </c:pt>
                <c:pt idx="8">
                  <c:v>27377.417000000001</c:v>
                </c:pt>
                <c:pt idx="9">
                  <c:v>22806.46</c:v>
                </c:pt>
                <c:pt idx="10">
                  <c:v>13545.75</c:v>
                </c:pt>
                <c:pt idx="11">
                  <c:v>12672</c:v>
                </c:pt>
                <c:pt idx="12">
                  <c:v>3294</c:v>
                </c:pt>
                <c:pt idx="13">
                  <c:v>12782</c:v>
                </c:pt>
                <c:pt idx="14">
                  <c:v>2708.1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F4-4EA9-A3B3-DF6AFCA6D797}"/>
            </c:ext>
          </c:extLst>
        </c:ser>
        <c:ser>
          <c:idx val="5"/>
          <c:order val="5"/>
          <c:tx>
            <c:strRef>
              <c:f>月度汇总!$AS$2</c:f>
              <c:strCache>
                <c:ptCount val="1"/>
                <c:pt idx="0">
                  <c:v>10月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月度汇总!$AJ$3:$AJ$17</c:f>
              <c:strCache>
                <c:ptCount val="15"/>
                <c:pt idx="0">
                  <c:v>沙特</c:v>
                </c:pt>
                <c:pt idx="1">
                  <c:v>新加坡</c:v>
                </c:pt>
                <c:pt idx="2">
                  <c:v>泰国</c:v>
                </c:pt>
                <c:pt idx="3">
                  <c:v>印度</c:v>
                </c:pt>
                <c:pt idx="4">
                  <c:v>美国</c:v>
                </c:pt>
                <c:pt idx="5">
                  <c:v>印尼</c:v>
                </c:pt>
                <c:pt idx="6">
                  <c:v>加拿大</c:v>
                </c:pt>
                <c:pt idx="7">
                  <c:v>马来西亚</c:v>
                </c:pt>
                <c:pt idx="8">
                  <c:v>阿联酋</c:v>
                </c:pt>
                <c:pt idx="9">
                  <c:v>韩国</c:v>
                </c:pt>
                <c:pt idx="10">
                  <c:v>伊朗</c:v>
                </c:pt>
                <c:pt idx="11">
                  <c:v>俄罗斯</c:v>
                </c:pt>
                <c:pt idx="12">
                  <c:v>科威特</c:v>
                </c:pt>
                <c:pt idx="13">
                  <c:v>卡塔尔</c:v>
                </c:pt>
                <c:pt idx="14">
                  <c:v>台湾</c:v>
                </c:pt>
              </c:strCache>
            </c:strRef>
          </c:cat>
          <c:val>
            <c:numRef>
              <c:f>月度汇总!$AS$3:$AS$17</c:f>
              <c:numCache>
                <c:formatCode>0_);[Red]\(0\)</c:formatCode>
                <c:ptCount val="15"/>
                <c:pt idx="0">
                  <c:v>117505.02499999999</c:v>
                </c:pt>
                <c:pt idx="1">
                  <c:v>81638.774999999994</c:v>
                </c:pt>
                <c:pt idx="2">
                  <c:v>37082.707000000002</c:v>
                </c:pt>
                <c:pt idx="3">
                  <c:v>31968.799999999999</c:v>
                </c:pt>
                <c:pt idx="4">
                  <c:v>49940.739000000001</c:v>
                </c:pt>
                <c:pt idx="5">
                  <c:v>27564.18</c:v>
                </c:pt>
                <c:pt idx="6">
                  <c:v>20846.870999999999</c:v>
                </c:pt>
                <c:pt idx="7">
                  <c:v>18102.425999999999</c:v>
                </c:pt>
                <c:pt idx="8">
                  <c:v>38204.646999999997</c:v>
                </c:pt>
                <c:pt idx="9">
                  <c:v>18847.215</c:v>
                </c:pt>
                <c:pt idx="10">
                  <c:v>36867.230000000003</c:v>
                </c:pt>
                <c:pt idx="11">
                  <c:v>11409.75</c:v>
                </c:pt>
                <c:pt idx="12">
                  <c:v>4925.25</c:v>
                </c:pt>
                <c:pt idx="13">
                  <c:v>10828</c:v>
                </c:pt>
                <c:pt idx="14">
                  <c:v>1684.83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3-454E-B2A2-66EFA2876152}"/>
            </c:ext>
          </c:extLst>
        </c:ser>
        <c:ser>
          <c:idx val="6"/>
          <c:order val="6"/>
          <c:tx>
            <c:strRef>
              <c:f>月度汇总!$AT$2</c:f>
              <c:strCache>
                <c:ptCount val="1"/>
                <c:pt idx="0">
                  <c:v>11月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月度汇总!$AJ$3:$AJ$17</c:f>
              <c:strCache>
                <c:ptCount val="15"/>
                <c:pt idx="0">
                  <c:v>沙特</c:v>
                </c:pt>
                <c:pt idx="1">
                  <c:v>新加坡</c:v>
                </c:pt>
                <c:pt idx="2">
                  <c:v>泰国</c:v>
                </c:pt>
                <c:pt idx="3">
                  <c:v>印度</c:v>
                </c:pt>
                <c:pt idx="4">
                  <c:v>美国</c:v>
                </c:pt>
                <c:pt idx="5">
                  <c:v>印尼</c:v>
                </c:pt>
                <c:pt idx="6">
                  <c:v>加拿大</c:v>
                </c:pt>
                <c:pt idx="7">
                  <c:v>马来西亚</c:v>
                </c:pt>
                <c:pt idx="8">
                  <c:v>阿联酋</c:v>
                </c:pt>
                <c:pt idx="9">
                  <c:v>韩国</c:v>
                </c:pt>
                <c:pt idx="10">
                  <c:v>伊朗</c:v>
                </c:pt>
                <c:pt idx="11">
                  <c:v>俄罗斯</c:v>
                </c:pt>
                <c:pt idx="12">
                  <c:v>科威特</c:v>
                </c:pt>
                <c:pt idx="13">
                  <c:v>卡塔尔</c:v>
                </c:pt>
                <c:pt idx="14">
                  <c:v>台湾</c:v>
                </c:pt>
              </c:strCache>
            </c:strRef>
          </c:cat>
          <c:val>
            <c:numRef>
              <c:f>月度汇总!$AT$3:$AT$17</c:f>
              <c:numCache>
                <c:formatCode>0_);[Red]\(0\)</c:formatCode>
                <c:ptCount val="15"/>
                <c:pt idx="0">
                  <c:v>133622.95000000001</c:v>
                </c:pt>
                <c:pt idx="1">
                  <c:v>77164.403000000006</c:v>
                </c:pt>
                <c:pt idx="2">
                  <c:v>50934.125</c:v>
                </c:pt>
                <c:pt idx="3">
                  <c:v>21701.724999999999</c:v>
                </c:pt>
                <c:pt idx="4">
                  <c:v>40246.241000000002</c:v>
                </c:pt>
                <c:pt idx="5">
                  <c:v>28537.3</c:v>
                </c:pt>
                <c:pt idx="6">
                  <c:v>17192.001</c:v>
                </c:pt>
                <c:pt idx="7">
                  <c:v>17209.963</c:v>
                </c:pt>
                <c:pt idx="8">
                  <c:v>32112.21</c:v>
                </c:pt>
                <c:pt idx="9">
                  <c:v>14926.76</c:v>
                </c:pt>
                <c:pt idx="10">
                  <c:v>40128.78</c:v>
                </c:pt>
                <c:pt idx="11">
                  <c:v>22621.5</c:v>
                </c:pt>
                <c:pt idx="12">
                  <c:v>9083.25</c:v>
                </c:pt>
                <c:pt idx="13">
                  <c:v>14179</c:v>
                </c:pt>
                <c:pt idx="14">
                  <c:v>3580.74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5-46F3-BC8B-DEE63B5968C5}"/>
            </c:ext>
          </c:extLst>
        </c:ser>
        <c:ser>
          <c:idx val="7"/>
          <c:order val="7"/>
          <c:tx>
            <c:strRef>
              <c:f>月度汇总!$AU$2</c:f>
              <c:strCache>
                <c:ptCount val="1"/>
                <c:pt idx="0">
                  <c:v>12月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月度汇总!$AJ$3:$AJ$17</c:f>
              <c:strCache>
                <c:ptCount val="15"/>
                <c:pt idx="0">
                  <c:v>沙特</c:v>
                </c:pt>
                <c:pt idx="1">
                  <c:v>新加坡</c:v>
                </c:pt>
                <c:pt idx="2">
                  <c:v>泰国</c:v>
                </c:pt>
                <c:pt idx="3">
                  <c:v>印度</c:v>
                </c:pt>
                <c:pt idx="4">
                  <c:v>美国</c:v>
                </c:pt>
                <c:pt idx="5">
                  <c:v>印尼</c:v>
                </c:pt>
                <c:pt idx="6">
                  <c:v>加拿大</c:v>
                </c:pt>
                <c:pt idx="7">
                  <c:v>马来西亚</c:v>
                </c:pt>
                <c:pt idx="8">
                  <c:v>阿联酋</c:v>
                </c:pt>
                <c:pt idx="9">
                  <c:v>韩国</c:v>
                </c:pt>
                <c:pt idx="10">
                  <c:v>伊朗</c:v>
                </c:pt>
                <c:pt idx="11">
                  <c:v>俄罗斯</c:v>
                </c:pt>
                <c:pt idx="12">
                  <c:v>科威特</c:v>
                </c:pt>
                <c:pt idx="13">
                  <c:v>卡塔尔</c:v>
                </c:pt>
                <c:pt idx="14">
                  <c:v>台湾</c:v>
                </c:pt>
              </c:strCache>
            </c:strRef>
          </c:cat>
          <c:val>
            <c:numRef>
              <c:f>月度汇总!$AU$3:$AU$17</c:f>
              <c:numCache>
                <c:formatCode>0_);[Red]\(0\)</c:formatCode>
                <c:ptCount val="15"/>
                <c:pt idx="0">
                  <c:v>123554.55</c:v>
                </c:pt>
                <c:pt idx="1">
                  <c:v>66646.035000000003</c:v>
                </c:pt>
                <c:pt idx="2">
                  <c:v>37219.387000000002</c:v>
                </c:pt>
                <c:pt idx="3">
                  <c:v>4164.6850000000004</c:v>
                </c:pt>
                <c:pt idx="4">
                  <c:v>38531.504000000001</c:v>
                </c:pt>
                <c:pt idx="5">
                  <c:v>23597.705000000002</c:v>
                </c:pt>
                <c:pt idx="6">
                  <c:v>11206.632</c:v>
                </c:pt>
                <c:pt idx="7">
                  <c:v>17644.567999999999</c:v>
                </c:pt>
                <c:pt idx="8">
                  <c:v>51584.017</c:v>
                </c:pt>
                <c:pt idx="9">
                  <c:v>9995.18</c:v>
                </c:pt>
                <c:pt idx="10">
                  <c:v>39922.22</c:v>
                </c:pt>
                <c:pt idx="11">
                  <c:v>27769.55</c:v>
                </c:pt>
                <c:pt idx="12">
                  <c:v>3588.75</c:v>
                </c:pt>
                <c:pt idx="13">
                  <c:v>12938</c:v>
                </c:pt>
                <c:pt idx="14">
                  <c:v>1802.32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25-46F3-BC8B-DEE63B596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171648"/>
        <c:axId val="707171088"/>
      </c:barChart>
      <c:catAx>
        <c:axId val="70717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171088"/>
        <c:crosses val="autoZero"/>
        <c:auto val="1"/>
        <c:lblAlgn val="ctr"/>
        <c:lblOffset val="100"/>
        <c:noMultiLvlLbl val="0"/>
      </c:catAx>
      <c:valAx>
        <c:axId val="707171088"/>
        <c:scaling>
          <c:orientation val="minMax"/>
          <c:max val="1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17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7836194092389959"/>
          <c:y val="9.090909090909221E-4"/>
          <c:w val="0.34340127237491358"/>
          <c:h val="7.6705082319255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PE</a:t>
            </a:r>
            <a:r>
              <a:rPr lang="zh-CN" altLang="en-US" b="1"/>
              <a:t>进口主要来源国</a:t>
            </a:r>
          </a:p>
        </c:rich>
      </c:tx>
      <c:layout>
        <c:manualLayout>
          <c:xMode val="edge"/>
          <c:yMode val="edge"/>
          <c:x val="1.2498577943369856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7209281571558439E-2"/>
          <c:y val="0.14469976381507738"/>
          <c:w val="0.89110871993485152"/>
          <c:h val="0.747421023335382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月度汇总!$BB$2</c:f>
              <c:strCache>
                <c:ptCount val="1"/>
                <c:pt idx="0">
                  <c:v>1~2月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月度汇总!$BA$3:$BA$15</c:f>
              <c:strCache>
                <c:ptCount val="13"/>
                <c:pt idx="0">
                  <c:v>沙特</c:v>
                </c:pt>
                <c:pt idx="1">
                  <c:v>伊朗</c:v>
                </c:pt>
                <c:pt idx="2">
                  <c:v>阿联酋</c:v>
                </c:pt>
                <c:pt idx="3">
                  <c:v>韩国</c:v>
                </c:pt>
                <c:pt idx="4">
                  <c:v>新加坡</c:v>
                </c:pt>
                <c:pt idx="5">
                  <c:v>泰国</c:v>
                </c:pt>
                <c:pt idx="6">
                  <c:v>印度</c:v>
                </c:pt>
                <c:pt idx="7">
                  <c:v>俄罗斯</c:v>
                </c:pt>
                <c:pt idx="8">
                  <c:v>卡塔尔</c:v>
                </c:pt>
                <c:pt idx="9">
                  <c:v>美国</c:v>
                </c:pt>
                <c:pt idx="10">
                  <c:v>加拿大</c:v>
                </c:pt>
                <c:pt idx="11">
                  <c:v>马来西亚</c:v>
                </c:pt>
                <c:pt idx="12">
                  <c:v>台湾</c:v>
                </c:pt>
              </c:strCache>
            </c:strRef>
          </c:cat>
          <c:val>
            <c:numRef>
              <c:f>月度汇总!$BB$3:$BB$15</c:f>
              <c:numCache>
                <c:formatCode>0_);[Red]\(0\)</c:formatCode>
                <c:ptCount val="13"/>
                <c:pt idx="0">
                  <c:v>536131.20799999998</c:v>
                </c:pt>
                <c:pt idx="1">
                  <c:v>324847.46000000002</c:v>
                </c:pt>
                <c:pt idx="2">
                  <c:v>248301.943</c:v>
                </c:pt>
                <c:pt idx="3">
                  <c:v>188290.74700000003</c:v>
                </c:pt>
                <c:pt idx="4">
                  <c:v>150068.32499999998</c:v>
                </c:pt>
                <c:pt idx="5">
                  <c:v>145177.53200000001</c:v>
                </c:pt>
                <c:pt idx="6">
                  <c:v>102428.03899999999</c:v>
                </c:pt>
                <c:pt idx="7">
                  <c:v>87297.798999999999</c:v>
                </c:pt>
                <c:pt idx="8">
                  <c:v>86171.17</c:v>
                </c:pt>
                <c:pt idx="9">
                  <c:v>71181.773000000001</c:v>
                </c:pt>
                <c:pt idx="10">
                  <c:v>54300.362000000001</c:v>
                </c:pt>
                <c:pt idx="11">
                  <c:v>59099.637999999999</c:v>
                </c:pt>
                <c:pt idx="12">
                  <c:v>31317.082000000002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F7-4DFB-B24B-AF96CDF61DFD}"/>
            </c:ext>
          </c:extLst>
        </c:ser>
        <c:ser>
          <c:idx val="1"/>
          <c:order val="1"/>
          <c:tx>
            <c:strRef>
              <c:f>月度汇总!$BC$2</c:f>
              <c:strCache>
                <c:ptCount val="1"/>
                <c:pt idx="0">
                  <c:v>3月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月度汇总!$BA$3:$BA$15</c:f>
              <c:strCache>
                <c:ptCount val="13"/>
                <c:pt idx="0">
                  <c:v>沙特</c:v>
                </c:pt>
                <c:pt idx="1">
                  <c:v>伊朗</c:v>
                </c:pt>
                <c:pt idx="2">
                  <c:v>阿联酋</c:v>
                </c:pt>
                <c:pt idx="3">
                  <c:v>韩国</c:v>
                </c:pt>
                <c:pt idx="4">
                  <c:v>新加坡</c:v>
                </c:pt>
                <c:pt idx="5">
                  <c:v>泰国</c:v>
                </c:pt>
                <c:pt idx="6">
                  <c:v>印度</c:v>
                </c:pt>
                <c:pt idx="7">
                  <c:v>俄罗斯</c:v>
                </c:pt>
                <c:pt idx="8">
                  <c:v>卡塔尔</c:v>
                </c:pt>
                <c:pt idx="9">
                  <c:v>美国</c:v>
                </c:pt>
                <c:pt idx="10">
                  <c:v>加拿大</c:v>
                </c:pt>
                <c:pt idx="11">
                  <c:v>马来西亚</c:v>
                </c:pt>
                <c:pt idx="12">
                  <c:v>台湾</c:v>
                </c:pt>
              </c:strCache>
            </c:strRef>
          </c:cat>
          <c:val>
            <c:numRef>
              <c:f>月度汇总!$BC$3:$BC$15</c:f>
              <c:numCache>
                <c:formatCode>0_);[Red]\(0\)</c:formatCode>
                <c:ptCount val="13"/>
                <c:pt idx="0">
                  <c:v>315694.125</c:v>
                </c:pt>
                <c:pt idx="1">
                  <c:v>249106.5</c:v>
                </c:pt>
                <c:pt idx="2">
                  <c:v>170843.58799999999</c:v>
                </c:pt>
                <c:pt idx="3">
                  <c:v>110766.91099999999</c:v>
                </c:pt>
                <c:pt idx="4">
                  <c:v>69944.376000000004</c:v>
                </c:pt>
                <c:pt idx="5">
                  <c:v>50361.899000000005</c:v>
                </c:pt>
                <c:pt idx="6">
                  <c:v>51931.925000000003</c:v>
                </c:pt>
                <c:pt idx="7">
                  <c:v>85581.274999999994</c:v>
                </c:pt>
                <c:pt idx="8">
                  <c:v>52315.09</c:v>
                </c:pt>
                <c:pt idx="9">
                  <c:v>45235.005999999994</c:v>
                </c:pt>
                <c:pt idx="10">
                  <c:v>54168.945999999996</c:v>
                </c:pt>
                <c:pt idx="11">
                  <c:v>31433.199000000001</c:v>
                </c:pt>
                <c:pt idx="12">
                  <c:v>24667.468000000001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F7-4DFB-B24B-AF96CDF61DFD}"/>
            </c:ext>
          </c:extLst>
        </c:ser>
        <c:ser>
          <c:idx val="2"/>
          <c:order val="2"/>
          <c:tx>
            <c:strRef>
              <c:f>月度汇总!$BD$2</c:f>
              <c:strCache>
                <c:ptCount val="1"/>
                <c:pt idx="0">
                  <c:v>4月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月度汇总!$BA$3:$BA$15</c:f>
              <c:strCache>
                <c:ptCount val="13"/>
                <c:pt idx="0">
                  <c:v>沙特</c:v>
                </c:pt>
                <c:pt idx="1">
                  <c:v>伊朗</c:v>
                </c:pt>
                <c:pt idx="2">
                  <c:v>阿联酋</c:v>
                </c:pt>
                <c:pt idx="3">
                  <c:v>韩国</c:v>
                </c:pt>
                <c:pt idx="4">
                  <c:v>新加坡</c:v>
                </c:pt>
                <c:pt idx="5">
                  <c:v>泰国</c:v>
                </c:pt>
                <c:pt idx="6">
                  <c:v>印度</c:v>
                </c:pt>
                <c:pt idx="7">
                  <c:v>俄罗斯</c:v>
                </c:pt>
                <c:pt idx="8">
                  <c:v>卡塔尔</c:v>
                </c:pt>
                <c:pt idx="9">
                  <c:v>美国</c:v>
                </c:pt>
                <c:pt idx="10">
                  <c:v>加拿大</c:v>
                </c:pt>
                <c:pt idx="11">
                  <c:v>马来西亚</c:v>
                </c:pt>
                <c:pt idx="12">
                  <c:v>台湾</c:v>
                </c:pt>
              </c:strCache>
            </c:strRef>
          </c:cat>
          <c:val>
            <c:numRef>
              <c:f>月度汇总!$BD$3:$BD$15</c:f>
              <c:numCache>
                <c:formatCode>0_);[Red]\(0\)</c:formatCode>
                <c:ptCount val="13"/>
                <c:pt idx="0">
                  <c:v>246152.94</c:v>
                </c:pt>
                <c:pt idx="1">
                  <c:v>218360</c:v>
                </c:pt>
                <c:pt idx="2">
                  <c:v>166508.902</c:v>
                </c:pt>
                <c:pt idx="3">
                  <c:v>123841.56800000001</c:v>
                </c:pt>
                <c:pt idx="4">
                  <c:v>74820.107000000004</c:v>
                </c:pt>
                <c:pt idx="5">
                  <c:v>56906.819000000003</c:v>
                </c:pt>
                <c:pt idx="6">
                  <c:v>35298.114999999998</c:v>
                </c:pt>
                <c:pt idx="7">
                  <c:v>80157.024999999994</c:v>
                </c:pt>
                <c:pt idx="8">
                  <c:v>42518.479999999996</c:v>
                </c:pt>
                <c:pt idx="9">
                  <c:v>42698.025000000001</c:v>
                </c:pt>
                <c:pt idx="10">
                  <c:v>44987.040000000001</c:v>
                </c:pt>
                <c:pt idx="11">
                  <c:v>36757.027999999998</c:v>
                </c:pt>
                <c:pt idx="12">
                  <c:v>34077.368000000002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F7-4DFB-B24B-AF96CDF61DFD}"/>
            </c:ext>
          </c:extLst>
        </c:ser>
        <c:ser>
          <c:idx val="3"/>
          <c:order val="3"/>
          <c:tx>
            <c:strRef>
              <c:f>月度汇总!$BE$2</c:f>
              <c:strCache>
                <c:ptCount val="1"/>
                <c:pt idx="0">
                  <c:v>5月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月度汇总!$BA$3:$BA$15</c:f>
              <c:strCache>
                <c:ptCount val="13"/>
                <c:pt idx="0">
                  <c:v>沙特</c:v>
                </c:pt>
                <c:pt idx="1">
                  <c:v>伊朗</c:v>
                </c:pt>
                <c:pt idx="2">
                  <c:v>阿联酋</c:v>
                </c:pt>
                <c:pt idx="3">
                  <c:v>韩国</c:v>
                </c:pt>
                <c:pt idx="4">
                  <c:v>新加坡</c:v>
                </c:pt>
                <c:pt idx="5">
                  <c:v>泰国</c:v>
                </c:pt>
                <c:pt idx="6">
                  <c:v>印度</c:v>
                </c:pt>
                <c:pt idx="7">
                  <c:v>俄罗斯</c:v>
                </c:pt>
                <c:pt idx="8">
                  <c:v>卡塔尔</c:v>
                </c:pt>
                <c:pt idx="9">
                  <c:v>美国</c:v>
                </c:pt>
                <c:pt idx="10">
                  <c:v>加拿大</c:v>
                </c:pt>
                <c:pt idx="11">
                  <c:v>马来西亚</c:v>
                </c:pt>
                <c:pt idx="12">
                  <c:v>台湾</c:v>
                </c:pt>
              </c:strCache>
            </c:strRef>
          </c:cat>
          <c:val>
            <c:numRef>
              <c:f>月度汇总!$BE$3:$BE$15</c:f>
              <c:numCache>
                <c:formatCode>0_);[Red]\(0\)</c:formatCode>
                <c:ptCount val="13"/>
                <c:pt idx="0">
                  <c:v>299094.26</c:v>
                </c:pt>
                <c:pt idx="1">
                  <c:v>196208.25</c:v>
                </c:pt>
                <c:pt idx="2">
                  <c:v>159400.92199999999</c:v>
                </c:pt>
                <c:pt idx="3">
                  <c:v>154355.15400000001</c:v>
                </c:pt>
                <c:pt idx="4">
                  <c:v>116077.86500000001</c:v>
                </c:pt>
                <c:pt idx="5">
                  <c:v>94585.09</c:v>
                </c:pt>
                <c:pt idx="6">
                  <c:v>86639.510000000009</c:v>
                </c:pt>
                <c:pt idx="7">
                  <c:v>116987.25</c:v>
                </c:pt>
                <c:pt idx="8">
                  <c:v>48918.049999999996</c:v>
                </c:pt>
                <c:pt idx="9">
                  <c:v>52767.733</c:v>
                </c:pt>
                <c:pt idx="10">
                  <c:v>47406.995000000003</c:v>
                </c:pt>
                <c:pt idx="11">
                  <c:v>46565.475000000006</c:v>
                </c:pt>
                <c:pt idx="12">
                  <c:v>40465.418000000005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F7-4DFB-B24B-AF96CDF61DFD}"/>
            </c:ext>
          </c:extLst>
        </c:ser>
        <c:ser>
          <c:idx val="4"/>
          <c:order val="4"/>
          <c:tx>
            <c:strRef>
              <c:f>月度汇总!$BF$2</c:f>
              <c:strCache>
                <c:ptCount val="1"/>
                <c:pt idx="0">
                  <c:v>6月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月度汇总!$BA$3:$BA$15</c:f>
              <c:strCache>
                <c:ptCount val="13"/>
                <c:pt idx="0">
                  <c:v>沙特</c:v>
                </c:pt>
                <c:pt idx="1">
                  <c:v>伊朗</c:v>
                </c:pt>
                <c:pt idx="2">
                  <c:v>阿联酋</c:v>
                </c:pt>
                <c:pt idx="3">
                  <c:v>韩国</c:v>
                </c:pt>
                <c:pt idx="4">
                  <c:v>新加坡</c:v>
                </c:pt>
                <c:pt idx="5">
                  <c:v>泰国</c:v>
                </c:pt>
                <c:pt idx="6">
                  <c:v>印度</c:v>
                </c:pt>
                <c:pt idx="7">
                  <c:v>俄罗斯</c:v>
                </c:pt>
                <c:pt idx="8">
                  <c:v>卡塔尔</c:v>
                </c:pt>
                <c:pt idx="9">
                  <c:v>美国</c:v>
                </c:pt>
                <c:pt idx="10">
                  <c:v>加拿大</c:v>
                </c:pt>
                <c:pt idx="11">
                  <c:v>马来西亚</c:v>
                </c:pt>
                <c:pt idx="12">
                  <c:v>台湾</c:v>
                </c:pt>
              </c:strCache>
            </c:strRef>
          </c:cat>
          <c:val>
            <c:numRef>
              <c:f>月度汇总!$BF$3:$BF$15</c:f>
              <c:numCache>
                <c:formatCode>0_);[Red]\(0\)</c:formatCode>
                <c:ptCount val="13"/>
                <c:pt idx="0">
                  <c:v>334671.95299999998</c:v>
                </c:pt>
                <c:pt idx="1">
                  <c:v>150017.81</c:v>
                </c:pt>
                <c:pt idx="2">
                  <c:v>126610.636</c:v>
                </c:pt>
                <c:pt idx="3">
                  <c:v>163703.46799999999</c:v>
                </c:pt>
                <c:pt idx="4">
                  <c:v>136633.47</c:v>
                </c:pt>
                <c:pt idx="5">
                  <c:v>125548.088</c:v>
                </c:pt>
                <c:pt idx="6">
                  <c:v>140528.82500000001</c:v>
                </c:pt>
                <c:pt idx="7">
                  <c:v>109657.64</c:v>
                </c:pt>
                <c:pt idx="8">
                  <c:v>68491.051000000007</c:v>
                </c:pt>
                <c:pt idx="9">
                  <c:v>99754.459000000003</c:v>
                </c:pt>
                <c:pt idx="10">
                  <c:v>50559.042999999998</c:v>
                </c:pt>
                <c:pt idx="11">
                  <c:v>49972.142</c:v>
                </c:pt>
                <c:pt idx="12">
                  <c:v>33793.913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F7-4DFB-B24B-AF96CDF61DFD}"/>
            </c:ext>
          </c:extLst>
        </c:ser>
        <c:ser>
          <c:idx val="5"/>
          <c:order val="5"/>
          <c:tx>
            <c:strRef>
              <c:f>月度汇总!$BG$2</c:f>
              <c:strCache>
                <c:ptCount val="1"/>
                <c:pt idx="0">
                  <c:v>7月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月度汇总!$BA$3:$BA$15</c:f>
              <c:strCache>
                <c:ptCount val="13"/>
                <c:pt idx="0">
                  <c:v>沙特</c:v>
                </c:pt>
                <c:pt idx="1">
                  <c:v>伊朗</c:v>
                </c:pt>
                <c:pt idx="2">
                  <c:v>阿联酋</c:v>
                </c:pt>
                <c:pt idx="3">
                  <c:v>韩国</c:v>
                </c:pt>
                <c:pt idx="4">
                  <c:v>新加坡</c:v>
                </c:pt>
                <c:pt idx="5">
                  <c:v>泰国</c:v>
                </c:pt>
                <c:pt idx="6">
                  <c:v>印度</c:v>
                </c:pt>
                <c:pt idx="7">
                  <c:v>俄罗斯</c:v>
                </c:pt>
                <c:pt idx="8">
                  <c:v>卡塔尔</c:v>
                </c:pt>
                <c:pt idx="9">
                  <c:v>美国</c:v>
                </c:pt>
                <c:pt idx="10">
                  <c:v>加拿大</c:v>
                </c:pt>
                <c:pt idx="11">
                  <c:v>马来西亚</c:v>
                </c:pt>
                <c:pt idx="12">
                  <c:v>台湾</c:v>
                </c:pt>
              </c:strCache>
            </c:strRef>
          </c:cat>
          <c:val>
            <c:numRef>
              <c:f>月度汇总!$BG$3:$BG$15</c:f>
              <c:numCache>
                <c:formatCode>0_);[Red]\(0\)</c:formatCode>
                <c:ptCount val="13"/>
                <c:pt idx="0">
                  <c:v>315749.97700000001</c:v>
                </c:pt>
                <c:pt idx="1">
                  <c:v>87942.75</c:v>
                </c:pt>
                <c:pt idx="2">
                  <c:v>155406.484</c:v>
                </c:pt>
                <c:pt idx="3">
                  <c:v>147771.49599999998</c:v>
                </c:pt>
                <c:pt idx="4">
                  <c:v>123223.859</c:v>
                </c:pt>
                <c:pt idx="5">
                  <c:v>88984.775999999998</c:v>
                </c:pt>
                <c:pt idx="6">
                  <c:v>88148.025999999998</c:v>
                </c:pt>
                <c:pt idx="7">
                  <c:v>65318.95</c:v>
                </c:pt>
                <c:pt idx="8">
                  <c:v>63624.4</c:v>
                </c:pt>
                <c:pt idx="9">
                  <c:v>177278.23700000002</c:v>
                </c:pt>
                <c:pt idx="10">
                  <c:v>39946.929000000004</c:v>
                </c:pt>
                <c:pt idx="11">
                  <c:v>36892.476000000002</c:v>
                </c:pt>
                <c:pt idx="12">
                  <c:v>32209.480000000003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F7-4DFB-B24B-AF96CDF61DFD}"/>
            </c:ext>
          </c:extLst>
        </c:ser>
        <c:ser>
          <c:idx val="6"/>
          <c:order val="6"/>
          <c:tx>
            <c:strRef>
              <c:f>月度汇总!$BH$2</c:f>
              <c:strCache>
                <c:ptCount val="1"/>
                <c:pt idx="0">
                  <c:v>8月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月度汇总!$BA$3:$BA$15</c:f>
              <c:strCache>
                <c:ptCount val="13"/>
                <c:pt idx="0">
                  <c:v>沙特</c:v>
                </c:pt>
                <c:pt idx="1">
                  <c:v>伊朗</c:v>
                </c:pt>
                <c:pt idx="2">
                  <c:v>阿联酋</c:v>
                </c:pt>
                <c:pt idx="3">
                  <c:v>韩国</c:v>
                </c:pt>
                <c:pt idx="4">
                  <c:v>新加坡</c:v>
                </c:pt>
                <c:pt idx="5">
                  <c:v>泰国</c:v>
                </c:pt>
                <c:pt idx="6">
                  <c:v>印度</c:v>
                </c:pt>
                <c:pt idx="7">
                  <c:v>俄罗斯</c:v>
                </c:pt>
                <c:pt idx="8">
                  <c:v>卡塔尔</c:v>
                </c:pt>
                <c:pt idx="9">
                  <c:v>美国</c:v>
                </c:pt>
                <c:pt idx="10">
                  <c:v>加拿大</c:v>
                </c:pt>
                <c:pt idx="11">
                  <c:v>马来西亚</c:v>
                </c:pt>
                <c:pt idx="12">
                  <c:v>台湾</c:v>
                </c:pt>
              </c:strCache>
            </c:strRef>
          </c:cat>
          <c:val>
            <c:numRef>
              <c:f>月度汇总!$BH$3:$BH$15</c:f>
              <c:numCache>
                <c:formatCode>0_);[Red]\(0\)</c:formatCode>
                <c:ptCount val="13"/>
                <c:pt idx="0">
                  <c:v>295669.07199999999</c:v>
                </c:pt>
                <c:pt idx="1">
                  <c:v>96916.05</c:v>
                </c:pt>
                <c:pt idx="2">
                  <c:v>134243.75999999998</c:v>
                </c:pt>
                <c:pt idx="3">
                  <c:v>137319.50399999999</c:v>
                </c:pt>
                <c:pt idx="4">
                  <c:v>123022.92700000001</c:v>
                </c:pt>
                <c:pt idx="5">
                  <c:v>72571.225999999995</c:v>
                </c:pt>
                <c:pt idx="6">
                  <c:v>57289.25</c:v>
                </c:pt>
                <c:pt idx="7">
                  <c:v>48807.39</c:v>
                </c:pt>
                <c:pt idx="8">
                  <c:v>66019.179999999993</c:v>
                </c:pt>
                <c:pt idx="9">
                  <c:v>195215.15399999998</c:v>
                </c:pt>
                <c:pt idx="10">
                  <c:v>37785.256999999998</c:v>
                </c:pt>
                <c:pt idx="11">
                  <c:v>31529.221000000001</c:v>
                </c:pt>
                <c:pt idx="12">
                  <c:v>31182.508000000002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F7-4DFB-B24B-AF96CDF61DFD}"/>
            </c:ext>
          </c:extLst>
        </c:ser>
        <c:ser>
          <c:idx val="7"/>
          <c:order val="7"/>
          <c:tx>
            <c:strRef>
              <c:f>月度汇总!$BI$2</c:f>
              <c:strCache>
                <c:ptCount val="1"/>
                <c:pt idx="0">
                  <c:v>9月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月度汇总!$BA$3:$BA$15</c:f>
              <c:strCache>
                <c:ptCount val="13"/>
                <c:pt idx="0">
                  <c:v>沙特</c:v>
                </c:pt>
                <c:pt idx="1">
                  <c:v>伊朗</c:v>
                </c:pt>
                <c:pt idx="2">
                  <c:v>阿联酋</c:v>
                </c:pt>
                <c:pt idx="3">
                  <c:v>韩国</c:v>
                </c:pt>
                <c:pt idx="4">
                  <c:v>新加坡</c:v>
                </c:pt>
                <c:pt idx="5">
                  <c:v>泰国</c:v>
                </c:pt>
                <c:pt idx="6">
                  <c:v>印度</c:v>
                </c:pt>
                <c:pt idx="7">
                  <c:v>俄罗斯</c:v>
                </c:pt>
                <c:pt idx="8">
                  <c:v>卡塔尔</c:v>
                </c:pt>
                <c:pt idx="9">
                  <c:v>美国</c:v>
                </c:pt>
                <c:pt idx="10">
                  <c:v>加拿大</c:v>
                </c:pt>
                <c:pt idx="11">
                  <c:v>马来西亚</c:v>
                </c:pt>
                <c:pt idx="12">
                  <c:v>台湾</c:v>
                </c:pt>
              </c:strCache>
            </c:strRef>
          </c:cat>
          <c:val>
            <c:numRef>
              <c:f>月度汇总!$BI$3:$BI$15</c:f>
              <c:numCache>
                <c:formatCode>0_);[Red]\(0\)</c:formatCode>
                <c:ptCount val="13"/>
                <c:pt idx="0">
                  <c:v>372924.538</c:v>
                </c:pt>
                <c:pt idx="1">
                  <c:v>256553.00199999998</c:v>
                </c:pt>
                <c:pt idx="2">
                  <c:v>204731.66800000001</c:v>
                </c:pt>
                <c:pt idx="3">
                  <c:v>127293.85500000001</c:v>
                </c:pt>
                <c:pt idx="4">
                  <c:v>131941.30799999999</c:v>
                </c:pt>
                <c:pt idx="5">
                  <c:v>65973.115999999995</c:v>
                </c:pt>
                <c:pt idx="6">
                  <c:v>68659.125</c:v>
                </c:pt>
                <c:pt idx="7">
                  <c:v>44178</c:v>
                </c:pt>
                <c:pt idx="8">
                  <c:v>60794.675000000003</c:v>
                </c:pt>
                <c:pt idx="9">
                  <c:v>161183.98800000001</c:v>
                </c:pt>
                <c:pt idx="10">
                  <c:v>33000.659</c:v>
                </c:pt>
                <c:pt idx="11">
                  <c:v>35515.017999999996</c:v>
                </c:pt>
                <c:pt idx="12">
                  <c:v>37176.190999999999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F7-4DFB-B24B-AF96CDF61DFD}"/>
            </c:ext>
          </c:extLst>
        </c:ser>
        <c:ser>
          <c:idx val="8"/>
          <c:order val="8"/>
          <c:tx>
            <c:strRef>
              <c:f>月度汇总!$BJ$2</c:f>
              <c:strCache>
                <c:ptCount val="1"/>
                <c:pt idx="0">
                  <c:v>10月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月度汇总!$BA$3:$BA$15</c:f>
              <c:strCache>
                <c:ptCount val="13"/>
                <c:pt idx="0">
                  <c:v>沙特</c:v>
                </c:pt>
                <c:pt idx="1">
                  <c:v>伊朗</c:v>
                </c:pt>
                <c:pt idx="2">
                  <c:v>阿联酋</c:v>
                </c:pt>
                <c:pt idx="3">
                  <c:v>韩国</c:v>
                </c:pt>
                <c:pt idx="4">
                  <c:v>新加坡</c:v>
                </c:pt>
                <c:pt idx="5">
                  <c:v>泰国</c:v>
                </c:pt>
                <c:pt idx="6">
                  <c:v>印度</c:v>
                </c:pt>
                <c:pt idx="7">
                  <c:v>俄罗斯</c:v>
                </c:pt>
                <c:pt idx="8">
                  <c:v>卡塔尔</c:v>
                </c:pt>
                <c:pt idx="9">
                  <c:v>美国</c:v>
                </c:pt>
                <c:pt idx="10">
                  <c:v>加拿大</c:v>
                </c:pt>
                <c:pt idx="11">
                  <c:v>马来西亚</c:v>
                </c:pt>
                <c:pt idx="12">
                  <c:v>台湾</c:v>
                </c:pt>
              </c:strCache>
            </c:strRef>
          </c:cat>
          <c:val>
            <c:numRef>
              <c:f>月度汇总!$BJ$3:$BJ$15</c:f>
              <c:numCache>
                <c:formatCode>0_);[Red]\(0\)</c:formatCode>
                <c:ptCount val="13"/>
                <c:pt idx="0">
                  <c:v>334198.51</c:v>
                </c:pt>
                <c:pt idx="1">
                  <c:v>202078.73300000001</c:v>
                </c:pt>
                <c:pt idx="2">
                  <c:v>77976.956999999995</c:v>
                </c:pt>
                <c:pt idx="3">
                  <c:v>230400.984</c:v>
                </c:pt>
                <c:pt idx="4">
                  <c:v>235953.005</c:v>
                </c:pt>
                <c:pt idx="5">
                  <c:v>66220.162000000011</c:v>
                </c:pt>
                <c:pt idx="6">
                  <c:v>54431.125999999997</c:v>
                </c:pt>
                <c:pt idx="7">
                  <c:v>76164.241000000009</c:v>
                </c:pt>
                <c:pt idx="8">
                  <c:v>74084.174999999988</c:v>
                </c:pt>
                <c:pt idx="9">
                  <c:v>52499.554999999993</c:v>
                </c:pt>
                <c:pt idx="10">
                  <c:v>65438.327000000005</c:v>
                </c:pt>
                <c:pt idx="11">
                  <c:v>31161.002</c:v>
                </c:pt>
                <c:pt idx="12">
                  <c:v>20436.042000000001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8-4C0E-8A4D-B370E8676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220928"/>
        <c:axId val="707222608"/>
      </c:barChart>
      <c:catAx>
        <c:axId val="70722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222608"/>
        <c:crosses val="autoZero"/>
        <c:auto val="1"/>
        <c:lblAlgn val="ctr"/>
        <c:lblOffset val="100"/>
        <c:noMultiLvlLbl val="0"/>
      </c:catAx>
      <c:valAx>
        <c:axId val="7072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22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4422168531985902"/>
          <c:y val="1.4436088516240789E-2"/>
          <c:w val="0.35577838707454573"/>
          <c:h val="7.14038689506416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Main Import Country</a:t>
            </a:r>
            <a:endParaRPr lang="zh-CN" altLang="en-US"/>
          </a:p>
        </c:rich>
      </c:tx>
      <c:layout>
        <c:manualLayout>
          <c:xMode val="edge"/>
          <c:yMode val="edge"/>
          <c:x val="0.3359304461942257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月度汇总!$S$37</c:f>
              <c:strCache>
                <c:ptCount val="1"/>
                <c:pt idx="0">
                  <c:v>Jan-Feb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月度汇总!$R$38:$R$53</c:f>
              <c:strCache>
                <c:ptCount val="16"/>
                <c:pt idx="0">
                  <c:v>Iran</c:v>
                </c:pt>
                <c:pt idx="1">
                  <c:v>Saudi</c:v>
                </c:pt>
                <c:pt idx="2">
                  <c:v>Qatar</c:v>
                </c:pt>
                <c:pt idx="3">
                  <c:v>India</c:v>
                </c:pt>
                <c:pt idx="4">
                  <c:v>Korea S</c:v>
                </c:pt>
                <c:pt idx="5">
                  <c:v>UAE</c:v>
                </c:pt>
                <c:pt idx="6">
                  <c:v>USA</c:v>
                </c:pt>
                <c:pt idx="7">
                  <c:v>Singapore</c:v>
                </c:pt>
                <c:pt idx="8">
                  <c:v>Japan</c:v>
                </c:pt>
                <c:pt idx="9">
                  <c:v>Malaysia</c:v>
                </c:pt>
                <c:pt idx="10">
                  <c:v>Thailand</c:v>
                </c:pt>
                <c:pt idx="11">
                  <c:v>Germany</c:v>
                </c:pt>
                <c:pt idx="12">
                  <c:v>Russia</c:v>
                </c:pt>
                <c:pt idx="13">
                  <c:v>Taiwan</c:v>
                </c:pt>
                <c:pt idx="14">
                  <c:v>Brazil</c:v>
                </c:pt>
                <c:pt idx="15">
                  <c:v>Else</c:v>
                </c:pt>
              </c:strCache>
            </c:strRef>
          </c:cat>
          <c:val>
            <c:numRef>
              <c:f>月度汇总!$S$38:$S$53</c:f>
              <c:numCache>
                <c:formatCode>0_);[Red]\(0\)</c:formatCode>
                <c:ptCount val="16"/>
                <c:pt idx="0">
                  <c:v>100383.75</c:v>
                </c:pt>
                <c:pt idx="1">
                  <c:v>70523.793000000005</c:v>
                </c:pt>
                <c:pt idx="2">
                  <c:v>39322.324999999997</c:v>
                </c:pt>
                <c:pt idx="3">
                  <c:v>9253.1509999999998</c:v>
                </c:pt>
                <c:pt idx="4">
                  <c:v>27651.833000000002</c:v>
                </c:pt>
                <c:pt idx="5">
                  <c:v>41351.741999999998</c:v>
                </c:pt>
                <c:pt idx="6">
                  <c:v>26519.613000000001</c:v>
                </c:pt>
                <c:pt idx="7">
                  <c:v>12741.702000000001</c:v>
                </c:pt>
                <c:pt idx="8">
                  <c:v>13517.706</c:v>
                </c:pt>
                <c:pt idx="9">
                  <c:v>12700.190999999999</c:v>
                </c:pt>
                <c:pt idx="10">
                  <c:v>8730.6530000000002</c:v>
                </c:pt>
                <c:pt idx="11">
                  <c:v>11721.58</c:v>
                </c:pt>
                <c:pt idx="12">
                  <c:v>9433.9500000000007</c:v>
                </c:pt>
                <c:pt idx="13">
                  <c:v>6293.375</c:v>
                </c:pt>
                <c:pt idx="14">
                  <c:v>2627.5129999999999</c:v>
                </c:pt>
                <c:pt idx="15">
                  <c:v>47819.059999999939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6-4A1C-843E-7C8FA08F5A00}"/>
            </c:ext>
          </c:extLst>
        </c:ser>
        <c:ser>
          <c:idx val="1"/>
          <c:order val="1"/>
          <c:tx>
            <c:strRef>
              <c:f>月度汇总!$T$37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月度汇总!$R$38:$R$53</c:f>
              <c:strCache>
                <c:ptCount val="16"/>
                <c:pt idx="0">
                  <c:v>Iran</c:v>
                </c:pt>
                <c:pt idx="1">
                  <c:v>Saudi</c:v>
                </c:pt>
                <c:pt idx="2">
                  <c:v>Qatar</c:v>
                </c:pt>
                <c:pt idx="3">
                  <c:v>India</c:v>
                </c:pt>
                <c:pt idx="4">
                  <c:v>Korea S</c:v>
                </c:pt>
                <c:pt idx="5">
                  <c:v>UAE</c:v>
                </c:pt>
                <c:pt idx="6">
                  <c:v>USA</c:v>
                </c:pt>
                <c:pt idx="7">
                  <c:v>Singapore</c:v>
                </c:pt>
                <c:pt idx="8">
                  <c:v>Japan</c:v>
                </c:pt>
                <c:pt idx="9">
                  <c:v>Malaysia</c:v>
                </c:pt>
                <c:pt idx="10">
                  <c:v>Thailand</c:v>
                </c:pt>
                <c:pt idx="11">
                  <c:v>Germany</c:v>
                </c:pt>
                <c:pt idx="12">
                  <c:v>Russia</c:v>
                </c:pt>
                <c:pt idx="13">
                  <c:v>Taiwan</c:v>
                </c:pt>
                <c:pt idx="14">
                  <c:v>Brazil</c:v>
                </c:pt>
                <c:pt idx="15">
                  <c:v>Else</c:v>
                </c:pt>
              </c:strCache>
            </c:strRef>
          </c:cat>
          <c:val>
            <c:numRef>
              <c:f>月度汇总!$T$38:$T$53</c:f>
              <c:numCache>
                <c:formatCode>0_);[Red]\(0\)</c:formatCode>
                <c:ptCount val="16"/>
                <c:pt idx="0">
                  <c:v>82061.95</c:v>
                </c:pt>
                <c:pt idx="1">
                  <c:v>35604.165000000001</c:v>
                </c:pt>
                <c:pt idx="2">
                  <c:v>25173.589999999997</c:v>
                </c:pt>
                <c:pt idx="3">
                  <c:v>5309.1</c:v>
                </c:pt>
                <c:pt idx="4">
                  <c:v>18680.298999999999</c:v>
                </c:pt>
                <c:pt idx="5">
                  <c:v>28340.135000000002</c:v>
                </c:pt>
                <c:pt idx="6">
                  <c:v>16784.853999999999</c:v>
                </c:pt>
                <c:pt idx="7">
                  <c:v>6300.7669999999998</c:v>
                </c:pt>
                <c:pt idx="8">
                  <c:v>9694.2619999999988</c:v>
                </c:pt>
                <c:pt idx="9">
                  <c:v>3345.5320000000002</c:v>
                </c:pt>
                <c:pt idx="10">
                  <c:v>2981.1079999999997</c:v>
                </c:pt>
                <c:pt idx="11">
                  <c:v>9183.8019999999997</c:v>
                </c:pt>
                <c:pt idx="12">
                  <c:v>12146.025</c:v>
                </c:pt>
                <c:pt idx="13">
                  <c:v>4188.9279999999999</c:v>
                </c:pt>
                <c:pt idx="14">
                  <c:v>2460.5749999999998</c:v>
                </c:pt>
                <c:pt idx="15">
                  <c:v>35532.436999999976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6-4A1C-843E-7C8FA08F5A00}"/>
            </c:ext>
          </c:extLst>
        </c:ser>
        <c:ser>
          <c:idx val="2"/>
          <c:order val="2"/>
          <c:tx>
            <c:strRef>
              <c:f>月度汇总!$U$37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月度汇总!$R$38:$R$53</c:f>
              <c:strCache>
                <c:ptCount val="16"/>
                <c:pt idx="0">
                  <c:v>Iran</c:v>
                </c:pt>
                <c:pt idx="1">
                  <c:v>Saudi</c:v>
                </c:pt>
                <c:pt idx="2">
                  <c:v>Qatar</c:v>
                </c:pt>
                <c:pt idx="3">
                  <c:v>India</c:v>
                </c:pt>
                <c:pt idx="4">
                  <c:v>Korea S</c:v>
                </c:pt>
                <c:pt idx="5">
                  <c:v>UAE</c:v>
                </c:pt>
                <c:pt idx="6">
                  <c:v>USA</c:v>
                </c:pt>
                <c:pt idx="7">
                  <c:v>Singapore</c:v>
                </c:pt>
                <c:pt idx="8">
                  <c:v>Japan</c:v>
                </c:pt>
                <c:pt idx="9">
                  <c:v>Malaysia</c:v>
                </c:pt>
                <c:pt idx="10">
                  <c:v>Thailand</c:v>
                </c:pt>
                <c:pt idx="11">
                  <c:v>Germany</c:v>
                </c:pt>
                <c:pt idx="12">
                  <c:v>Russia</c:v>
                </c:pt>
                <c:pt idx="13">
                  <c:v>Taiwan</c:v>
                </c:pt>
                <c:pt idx="14">
                  <c:v>Brazil</c:v>
                </c:pt>
                <c:pt idx="15">
                  <c:v>Else</c:v>
                </c:pt>
              </c:strCache>
            </c:strRef>
          </c:cat>
          <c:val>
            <c:numRef>
              <c:f>月度汇总!$U$38:$U$53</c:f>
              <c:numCache>
                <c:formatCode>0_);[Red]\(0\)</c:formatCode>
                <c:ptCount val="16"/>
                <c:pt idx="0">
                  <c:v>73198.25</c:v>
                </c:pt>
                <c:pt idx="1">
                  <c:v>30951.904999999999</c:v>
                </c:pt>
                <c:pt idx="2">
                  <c:v>18364.98</c:v>
                </c:pt>
                <c:pt idx="3">
                  <c:v>5850</c:v>
                </c:pt>
                <c:pt idx="4">
                  <c:v>20170.473000000002</c:v>
                </c:pt>
                <c:pt idx="5">
                  <c:v>27662.581999999999</c:v>
                </c:pt>
                <c:pt idx="6">
                  <c:v>15803.510999999999</c:v>
                </c:pt>
                <c:pt idx="7">
                  <c:v>7116.7129999999997</c:v>
                </c:pt>
                <c:pt idx="8">
                  <c:v>11798.637000000001</c:v>
                </c:pt>
                <c:pt idx="9">
                  <c:v>6313.6459999999997</c:v>
                </c:pt>
                <c:pt idx="10">
                  <c:v>3601.1950000000002</c:v>
                </c:pt>
                <c:pt idx="11">
                  <c:v>5162.7379999999994</c:v>
                </c:pt>
                <c:pt idx="12">
                  <c:v>7103.4750000000004</c:v>
                </c:pt>
                <c:pt idx="13">
                  <c:v>4384.4579999999996</c:v>
                </c:pt>
                <c:pt idx="14">
                  <c:v>2220.5659999999998</c:v>
                </c:pt>
                <c:pt idx="15">
                  <c:v>20633.447999999975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6-4A1C-843E-7C8FA08F5A00}"/>
            </c:ext>
          </c:extLst>
        </c:ser>
        <c:ser>
          <c:idx val="3"/>
          <c:order val="3"/>
          <c:tx>
            <c:strRef>
              <c:f>月度汇总!$V$37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月度汇总!$R$38:$R$53</c:f>
              <c:strCache>
                <c:ptCount val="16"/>
                <c:pt idx="0">
                  <c:v>Iran</c:v>
                </c:pt>
                <c:pt idx="1">
                  <c:v>Saudi</c:v>
                </c:pt>
                <c:pt idx="2">
                  <c:v>Qatar</c:v>
                </c:pt>
                <c:pt idx="3">
                  <c:v>India</c:v>
                </c:pt>
                <c:pt idx="4">
                  <c:v>Korea S</c:v>
                </c:pt>
                <c:pt idx="5">
                  <c:v>UAE</c:v>
                </c:pt>
                <c:pt idx="6">
                  <c:v>USA</c:v>
                </c:pt>
                <c:pt idx="7">
                  <c:v>Singapore</c:v>
                </c:pt>
                <c:pt idx="8">
                  <c:v>Japan</c:v>
                </c:pt>
                <c:pt idx="9">
                  <c:v>Malaysia</c:v>
                </c:pt>
                <c:pt idx="10">
                  <c:v>Thailand</c:v>
                </c:pt>
                <c:pt idx="11">
                  <c:v>Germany</c:v>
                </c:pt>
                <c:pt idx="12">
                  <c:v>Russia</c:v>
                </c:pt>
                <c:pt idx="13">
                  <c:v>Taiwan</c:v>
                </c:pt>
                <c:pt idx="14">
                  <c:v>Brazil</c:v>
                </c:pt>
                <c:pt idx="15">
                  <c:v>Else</c:v>
                </c:pt>
              </c:strCache>
            </c:strRef>
          </c:cat>
          <c:val>
            <c:numRef>
              <c:f>月度汇总!$V$38:$V$53</c:f>
              <c:numCache>
                <c:formatCode>0_);[Red]\(0\)</c:formatCode>
                <c:ptCount val="16"/>
                <c:pt idx="0">
                  <c:v>61807.5</c:v>
                </c:pt>
                <c:pt idx="1">
                  <c:v>29687.875</c:v>
                </c:pt>
                <c:pt idx="2">
                  <c:v>26159.95</c:v>
                </c:pt>
                <c:pt idx="3">
                  <c:v>21866.880000000001</c:v>
                </c:pt>
                <c:pt idx="4">
                  <c:v>17866.351999999999</c:v>
                </c:pt>
                <c:pt idx="5">
                  <c:v>20647.87</c:v>
                </c:pt>
                <c:pt idx="6">
                  <c:v>12963.204</c:v>
                </c:pt>
                <c:pt idx="7">
                  <c:v>9200.9249999999993</c:v>
                </c:pt>
                <c:pt idx="8">
                  <c:v>9155.2469999999994</c:v>
                </c:pt>
                <c:pt idx="9">
                  <c:v>9943.2610000000004</c:v>
                </c:pt>
                <c:pt idx="10">
                  <c:v>5882.1549999999997</c:v>
                </c:pt>
                <c:pt idx="11">
                  <c:v>5099.2870000000003</c:v>
                </c:pt>
                <c:pt idx="12">
                  <c:v>7078.5</c:v>
                </c:pt>
                <c:pt idx="13">
                  <c:v>3798.8879999999999</c:v>
                </c:pt>
                <c:pt idx="14">
                  <c:v>1454.175</c:v>
                </c:pt>
                <c:pt idx="15">
                  <c:v>19050.094000000041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16-4A1C-843E-7C8FA08F5A00}"/>
            </c:ext>
          </c:extLst>
        </c:ser>
        <c:ser>
          <c:idx val="4"/>
          <c:order val="4"/>
          <c:tx>
            <c:strRef>
              <c:f>月度汇总!$W$37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月度汇总!$R$38:$R$53</c:f>
              <c:strCache>
                <c:ptCount val="16"/>
                <c:pt idx="0">
                  <c:v>Iran</c:v>
                </c:pt>
                <c:pt idx="1">
                  <c:v>Saudi</c:v>
                </c:pt>
                <c:pt idx="2">
                  <c:v>Qatar</c:v>
                </c:pt>
                <c:pt idx="3">
                  <c:v>India</c:v>
                </c:pt>
                <c:pt idx="4">
                  <c:v>Korea S</c:v>
                </c:pt>
                <c:pt idx="5">
                  <c:v>UAE</c:v>
                </c:pt>
                <c:pt idx="6">
                  <c:v>USA</c:v>
                </c:pt>
                <c:pt idx="7">
                  <c:v>Singapore</c:v>
                </c:pt>
                <c:pt idx="8">
                  <c:v>Japan</c:v>
                </c:pt>
                <c:pt idx="9">
                  <c:v>Malaysia</c:v>
                </c:pt>
                <c:pt idx="10">
                  <c:v>Thailand</c:v>
                </c:pt>
                <c:pt idx="11">
                  <c:v>Germany</c:v>
                </c:pt>
                <c:pt idx="12">
                  <c:v>Russia</c:v>
                </c:pt>
                <c:pt idx="13">
                  <c:v>Taiwan</c:v>
                </c:pt>
                <c:pt idx="14">
                  <c:v>Brazil</c:v>
                </c:pt>
                <c:pt idx="15">
                  <c:v>Else</c:v>
                </c:pt>
              </c:strCache>
            </c:strRef>
          </c:cat>
          <c:val>
            <c:numRef>
              <c:f>月度汇总!$W$38:$W$53</c:f>
              <c:numCache>
                <c:formatCode>0_);[Red]\(0\)</c:formatCode>
                <c:ptCount val="16"/>
                <c:pt idx="0">
                  <c:v>46585.21</c:v>
                </c:pt>
                <c:pt idx="1">
                  <c:v>41387.1</c:v>
                </c:pt>
                <c:pt idx="2">
                  <c:v>35394.976000000002</c:v>
                </c:pt>
                <c:pt idx="3">
                  <c:v>27248.1</c:v>
                </c:pt>
                <c:pt idx="4">
                  <c:v>23886.507000000001</c:v>
                </c:pt>
                <c:pt idx="5">
                  <c:v>23582.986000000001</c:v>
                </c:pt>
                <c:pt idx="6">
                  <c:v>21016.777999999998</c:v>
                </c:pt>
                <c:pt idx="7">
                  <c:v>13275.95</c:v>
                </c:pt>
                <c:pt idx="8">
                  <c:v>12662.678</c:v>
                </c:pt>
                <c:pt idx="9">
                  <c:v>11984.753000000001</c:v>
                </c:pt>
                <c:pt idx="10">
                  <c:v>10158.77</c:v>
                </c:pt>
                <c:pt idx="11">
                  <c:v>8246.8109999999997</c:v>
                </c:pt>
                <c:pt idx="12">
                  <c:v>5298</c:v>
                </c:pt>
                <c:pt idx="13">
                  <c:v>5003.2430000000004</c:v>
                </c:pt>
                <c:pt idx="14">
                  <c:v>2559.85</c:v>
                </c:pt>
                <c:pt idx="15">
                  <c:v>29581.820999999996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16-4A1C-843E-7C8FA08F5A00}"/>
            </c:ext>
          </c:extLst>
        </c:ser>
        <c:ser>
          <c:idx val="5"/>
          <c:order val="5"/>
          <c:tx>
            <c:strRef>
              <c:f>月度汇总!$X$37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月度汇总!$R$38:$R$53</c:f>
              <c:strCache>
                <c:ptCount val="16"/>
                <c:pt idx="0">
                  <c:v>Iran</c:v>
                </c:pt>
                <c:pt idx="1">
                  <c:v>Saudi</c:v>
                </c:pt>
                <c:pt idx="2">
                  <c:v>Qatar</c:v>
                </c:pt>
                <c:pt idx="3">
                  <c:v>India</c:v>
                </c:pt>
                <c:pt idx="4">
                  <c:v>Korea S</c:v>
                </c:pt>
                <c:pt idx="5">
                  <c:v>UAE</c:v>
                </c:pt>
                <c:pt idx="6">
                  <c:v>USA</c:v>
                </c:pt>
                <c:pt idx="7">
                  <c:v>Singapore</c:v>
                </c:pt>
                <c:pt idx="8">
                  <c:v>Japan</c:v>
                </c:pt>
                <c:pt idx="9">
                  <c:v>Malaysia</c:v>
                </c:pt>
                <c:pt idx="10">
                  <c:v>Thailand</c:v>
                </c:pt>
                <c:pt idx="11">
                  <c:v>Germany</c:v>
                </c:pt>
                <c:pt idx="12">
                  <c:v>Russia</c:v>
                </c:pt>
                <c:pt idx="13">
                  <c:v>Taiwan</c:v>
                </c:pt>
                <c:pt idx="14">
                  <c:v>Brazil</c:v>
                </c:pt>
                <c:pt idx="15">
                  <c:v>Else</c:v>
                </c:pt>
              </c:strCache>
            </c:strRef>
          </c:cat>
          <c:val>
            <c:numRef>
              <c:f>月度汇总!$X$38:$X$53</c:f>
              <c:numCache>
                <c:formatCode>0_);[Red]\(0\)</c:formatCode>
                <c:ptCount val="16"/>
                <c:pt idx="0">
                  <c:v>22734.75</c:v>
                </c:pt>
                <c:pt idx="1">
                  <c:v>32529.07</c:v>
                </c:pt>
                <c:pt idx="2">
                  <c:v>33761.800000000003</c:v>
                </c:pt>
                <c:pt idx="3">
                  <c:v>13641</c:v>
                </c:pt>
                <c:pt idx="4">
                  <c:v>23244.949000000001</c:v>
                </c:pt>
                <c:pt idx="5">
                  <c:v>31869.907999999999</c:v>
                </c:pt>
                <c:pt idx="6">
                  <c:v>17663.705999999998</c:v>
                </c:pt>
                <c:pt idx="7">
                  <c:v>11875.825000000001</c:v>
                </c:pt>
                <c:pt idx="8">
                  <c:v>13390.609</c:v>
                </c:pt>
                <c:pt idx="9">
                  <c:v>10241.31</c:v>
                </c:pt>
                <c:pt idx="10">
                  <c:v>6084.71</c:v>
                </c:pt>
                <c:pt idx="11">
                  <c:v>12309.29</c:v>
                </c:pt>
                <c:pt idx="12">
                  <c:v>10695.5</c:v>
                </c:pt>
                <c:pt idx="13">
                  <c:v>5752.8530000000001</c:v>
                </c:pt>
                <c:pt idx="14">
                  <c:v>4511.1000000000004</c:v>
                </c:pt>
                <c:pt idx="15">
                  <c:v>35704.619999999995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16-4A1C-843E-7C8FA08F5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337104"/>
        <c:axId val="564337664"/>
      </c:barChart>
      <c:catAx>
        <c:axId val="56433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337664"/>
        <c:crosses val="autoZero"/>
        <c:auto val="1"/>
        <c:lblAlgn val="ctr"/>
        <c:lblOffset val="100"/>
        <c:noMultiLvlLbl val="0"/>
      </c:catAx>
      <c:valAx>
        <c:axId val="56433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33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卡塔尔</a:t>
            </a:r>
            <a:r>
              <a:rPr lang="en-US" altLang="zh-CN"/>
              <a:t>LD</a:t>
            </a:r>
            <a:r>
              <a:rPr lang="zh-CN" altLang="en-US"/>
              <a:t>进口量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卡塔尔!$I$1</c:f>
              <c:strCache>
                <c:ptCount val="1"/>
                <c:pt idx="0">
                  <c:v>2016年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卡塔尔!$H$2:$H$13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卡塔尔!$I$2:$I$13</c:f>
              <c:numCache>
                <c:formatCode>0.00_);[Red]\(0.00\)</c:formatCode>
                <c:ptCount val="12"/>
                <c:pt idx="0">
                  <c:v>2.3635595</c:v>
                </c:pt>
                <c:pt idx="1">
                  <c:v>1.188725</c:v>
                </c:pt>
                <c:pt idx="2">
                  <c:v>2.9499675000000001</c:v>
                </c:pt>
                <c:pt idx="3">
                  <c:v>1.9490974999999999</c:v>
                </c:pt>
                <c:pt idx="4">
                  <c:v>1.5503349</c:v>
                </c:pt>
                <c:pt idx="5">
                  <c:v>1.6560599999999999</c:v>
                </c:pt>
                <c:pt idx="6">
                  <c:v>2.1365249999999998</c:v>
                </c:pt>
                <c:pt idx="7">
                  <c:v>2.0911875000000002</c:v>
                </c:pt>
                <c:pt idx="8">
                  <c:v>1.5502915000000002</c:v>
                </c:pt>
                <c:pt idx="9">
                  <c:v>1.8137626</c:v>
                </c:pt>
                <c:pt idx="10">
                  <c:v>3.0560274999999999</c:v>
                </c:pt>
                <c:pt idx="11">
                  <c:v>2.2440150000000001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E-4810-92D7-4B25A89A2F9B}"/>
            </c:ext>
          </c:extLst>
        </c:ser>
        <c:ser>
          <c:idx val="1"/>
          <c:order val="1"/>
          <c:tx>
            <c:strRef>
              <c:f>卡塔尔!$J$1</c:f>
              <c:strCache>
                <c:ptCount val="1"/>
                <c:pt idx="0">
                  <c:v>2017年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卡塔尔!$H$2:$H$13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卡塔尔!$J$2:$J$13</c:f>
              <c:numCache>
                <c:formatCode>0.00_);[Red]\(0.00\)</c:formatCode>
                <c:ptCount val="12"/>
                <c:pt idx="0">
                  <c:v>3.9946874999999999</c:v>
                </c:pt>
                <c:pt idx="1">
                  <c:v>4.3383724999999993</c:v>
                </c:pt>
                <c:pt idx="2">
                  <c:v>5.1307749999999999</c:v>
                </c:pt>
                <c:pt idx="3">
                  <c:v>5.8264699999999996</c:v>
                </c:pt>
                <c:pt idx="4">
                  <c:v>4.625775</c:v>
                </c:pt>
                <c:pt idx="5">
                  <c:v>3.0744750000000001</c:v>
                </c:pt>
                <c:pt idx="6">
                  <c:v>2.490075</c:v>
                </c:pt>
                <c:pt idx="7">
                  <c:v>8.4544201999999995</c:v>
                </c:pt>
                <c:pt idx="8">
                  <c:v>6.1548749999999997</c:v>
                </c:pt>
                <c:pt idx="9">
                  <c:v>5.7046531000000007</c:v>
                </c:pt>
                <c:pt idx="10">
                  <c:v>5.9075249999999997</c:v>
                </c:pt>
                <c:pt idx="11">
                  <c:v>4.7781199999999995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EE-4810-92D7-4B25A89A2F9B}"/>
            </c:ext>
          </c:extLst>
        </c:ser>
        <c:ser>
          <c:idx val="2"/>
          <c:order val="2"/>
          <c:tx>
            <c:strRef>
              <c:f>卡塔尔!$K$1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卡塔尔!$H$2:$H$13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卡塔尔!$K$2:$K$13</c:f>
              <c:numCache>
                <c:formatCode>0.00_);[Red]\(0.00\)</c:formatCode>
                <c:ptCount val="12"/>
                <c:pt idx="0">
                  <c:v>5.1467127000000001</c:v>
                </c:pt>
                <c:pt idx="1">
                  <c:v>3.3014625</c:v>
                </c:pt>
                <c:pt idx="2">
                  <c:v>5.7296066000000003</c:v>
                </c:pt>
                <c:pt idx="3">
                  <c:v>1.563367357</c:v>
                </c:pt>
                <c:pt idx="4">
                  <c:v>3.0191944999999998</c:v>
                </c:pt>
                <c:pt idx="5">
                  <c:v>2.4419550000000001</c:v>
                </c:pt>
                <c:pt idx="6">
                  <c:v>2.1002931449999998</c:v>
                </c:pt>
                <c:pt idx="7">
                  <c:v>2.8286118848999999</c:v>
                </c:pt>
                <c:pt idx="8">
                  <c:v>1.9930725061999999</c:v>
                </c:pt>
                <c:pt idx="9">
                  <c:v>2.3079398000000002</c:v>
                </c:pt>
                <c:pt idx="10">
                  <c:v>2.23415874211</c:v>
                </c:pt>
                <c:pt idx="11">
                  <c:v>2.1156928059999998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EE-4810-92D7-4B25A89A2F9B}"/>
            </c:ext>
          </c:extLst>
        </c:ser>
        <c:ser>
          <c:idx val="3"/>
          <c:order val="3"/>
          <c:tx>
            <c:strRef>
              <c:f>卡塔尔!$L$1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卡塔尔!$H$2:$H$13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卡塔尔!$L$2:$L$13</c:f>
              <c:numCache>
                <c:formatCode>0.00_);[Red]\(0.00\)</c:formatCode>
                <c:ptCount val="12"/>
                <c:pt idx="0">
                  <c:v>3.3799090000000001</c:v>
                </c:pt>
                <c:pt idx="1">
                  <c:v>1.4878819999999999</c:v>
                </c:pt>
                <c:pt idx="2">
                  <c:v>3.0968067000000001</c:v>
                </c:pt>
                <c:pt idx="3">
                  <c:v>2.1507160000000001</c:v>
                </c:pt>
                <c:pt idx="4">
                  <c:v>2.1849025000000002</c:v>
                </c:pt>
                <c:pt idx="5">
                  <c:v>2.15029</c:v>
                </c:pt>
                <c:pt idx="6">
                  <c:v>2.8383345000000002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EE-4810-92D7-4B25A89A2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342704"/>
        <c:axId val="564342144"/>
      </c:barChart>
      <c:catAx>
        <c:axId val="56434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342144"/>
        <c:crosses val="autoZero"/>
        <c:auto val="1"/>
        <c:lblAlgn val="ctr"/>
        <c:lblOffset val="100"/>
        <c:noMultiLvlLbl val="0"/>
      </c:catAx>
      <c:valAx>
        <c:axId val="56434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34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chart" Target="../charts/chart3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4" Type="http://schemas.openxmlformats.org/officeDocument/2006/relationships/chart" Target="../charts/chart4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image" Target="../media/image2.png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19.xml"/><Relationship Id="rId5" Type="http://schemas.openxmlformats.org/officeDocument/2006/relationships/image" Target="../media/image1.emf"/><Relationship Id="rId4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11430</xdr:rowOff>
    </xdr:from>
    <xdr:to>
      <xdr:col>7</xdr:col>
      <xdr:colOff>525780</xdr:colOff>
      <xdr:row>44</xdr:row>
      <xdr:rowOff>121920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4A9C4C0-C364-45A8-BBFD-65AD12AB4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28</xdr:row>
      <xdr:rowOff>72390</xdr:rowOff>
    </xdr:from>
    <xdr:to>
      <xdr:col>20</xdr:col>
      <xdr:colOff>1760</xdr:colOff>
      <xdr:row>43</xdr:row>
      <xdr:rowOff>83820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28</xdr:row>
      <xdr:rowOff>80010</xdr:rowOff>
    </xdr:from>
    <xdr:to>
      <xdr:col>28</xdr:col>
      <xdr:colOff>61540</xdr:colOff>
      <xdr:row>43</xdr:row>
      <xdr:rowOff>91440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556260</xdr:colOff>
      <xdr:row>43</xdr:row>
      <xdr:rowOff>110490</xdr:rowOff>
    </xdr:from>
    <xdr:to>
      <xdr:col>19</xdr:col>
      <xdr:colOff>601980</xdr:colOff>
      <xdr:row>58</xdr:row>
      <xdr:rowOff>121920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15240</xdr:colOff>
      <xdr:row>43</xdr:row>
      <xdr:rowOff>102870</xdr:rowOff>
    </xdr:from>
    <xdr:to>
      <xdr:col>28</xdr:col>
      <xdr:colOff>53340</xdr:colOff>
      <xdr:row>58</xdr:row>
      <xdr:rowOff>114300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171450</xdr:rowOff>
    </xdr:from>
    <xdr:to>
      <xdr:col>8</xdr:col>
      <xdr:colOff>7620</xdr:colOff>
      <xdr:row>45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434340</xdr:colOff>
      <xdr:row>30</xdr:row>
      <xdr:rowOff>3810</xdr:rowOff>
    </xdr:from>
    <xdr:to>
      <xdr:col>24</xdr:col>
      <xdr:colOff>129540</xdr:colOff>
      <xdr:row>45</xdr:row>
      <xdr:rowOff>3810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11430</xdr:rowOff>
    </xdr:from>
    <xdr:to>
      <xdr:col>7</xdr:col>
      <xdr:colOff>228600</xdr:colOff>
      <xdr:row>44</xdr:row>
      <xdr:rowOff>11430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243840</xdr:colOff>
      <xdr:row>29</xdr:row>
      <xdr:rowOff>11430</xdr:rowOff>
    </xdr:from>
    <xdr:to>
      <xdr:col>14</xdr:col>
      <xdr:colOff>466778</xdr:colOff>
      <xdr:row>44</xdr:row>
      <xdr:rowOff>11430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44</xdr:row>
      <xdr:rowOff>41910</xdr:rowOff>
    </xdr:from>
    <xdr:to>
      <xdr:col>7</xdr:col>
      <xdr:colOff>222938</xdr:colOff>
      <xdr:row>59</xdr:row>
      <xdr:rowOff>41910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236220</xdr:colOff>
      <xdr:row>44</xdr:row>
      <xdr:rowOff>41910</xdr:rowOff>
    </xdr:from>
    <xdr:to>
      <xdr:col>14</xdr:col>
      <xdr:colOff>470482</xdr:colOff>
      <xdr:row>59</xdr:row>
      <xdr:rowOff>41910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59</xdr:row>
      <xdr:rowOff>140970</xdr:rowOff>
    </xdr:from>
    <xdr:to>
      <xdr:col>11</xdr:col>
      <xdr:colOff>304800</xdr:colOff>
      <xdr:row>74</xdr:row>
      <xdr:rowOff>140970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350520</xdr:colOff>
      <xdr:row>59</xdr:row>
      <xdr:rowOff>133350</xdr:rowOff>
    </xdr:from>
    <xdr:to>
      <xdr:col>27</xdr:col>
      <xdr:colOff>45720</xdr:colOff>
      <xdr:row>74</xdr:row>
      <xdr:rowOff>133350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1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190500</xdr:colOff>
      <xdr:row>60</xdr:row>
      <xdr:rowOff>95250</xdr:rowOff>
    </xdr:from>
    <xdr:to>
      <xdr:col>36</xdr:col>
      <xdr:colOff>495300</xdr:colOff>
      <xdr:row>75</xdr:row>
      <xdr:rowOff>95250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1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75</xdr:row>
      <xdr:rowOff>41910</xdr:rowOff>
    </xdr:from>
    <xdr:to>
      <xdr:col>11</xdr:col>
      <xdr:colOff>304800</xdr:colOff>
      <xdr:row>90</xdr:row>
      <xdr:rowOff>41910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1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3810</xdr:rowOff>
    </xdr:from>
    <xdr:to>
      <xdr:col>10</xdr:col>
      <xdr:colOff>304800</xdr:colOff>
      <xdr:row>43</xdr:row>
      <xdr:rowOff>3810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163830</xdr:rowOff>
    </xdr:from>
    <xdr:to>
      <xdr:col>6</xdr:col>
      <xdr:colOff>548640</xdr:colOff>
      <xdr:row>45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563880</xdr:colOff>
      <xdr:row>29</xdr:row>
      <xdr:rowOff>163830</xdr:rowOff>
    </xdr:from>
    <xdr:to>
      <xdr:col>13</xdr:col>
      <xdr:colOff>534812</xdr:colOff>
      <xdr:row>45</xdr:row>
      <xdr:rowOff>15240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49530</xdr:rowOff>
    </xdr:from>
    <xdr:to>
      <xdr:col>6</xdr:col>
      <xdr:colOff>542754</xdr:colOff>
      <xdr:row>60</xdr:row>
      <xdr:rowOff>49530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556260</xdr:colOff>
      <xdr:row>45</xdr:row>
      <xdr:rowOff>53340</xdr:rowOff>
    </xdr:from>
    <xdr:to>
      <xdr:col>13</xdr:col>
      <xdr:colOff>515419</xdr:colOff>
      <xdr:row>60</xdr:row>
      <xdr:rowOff>53340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156210</xdr:rowOff>
    </xdr:from>
    <xdr:to>
      <xdr:col>10</xdr:col>
      <xdr:colOff>7620</xdr:colOff>
      <xdr:row>39</xdr:row>
      <xdr:rowOff>53340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53B45D1-7162-42D1-A183-853D87BD6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7620</xdr:rowOff>
    </xdr:from>
    <xdr:to>
      <xdr:col>8</xdr:col>
      <xdr:colOff>7620</xdr:colOff>
      <xdr:row>41</xdr:row>
      <xdr:rowOff>106680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186266</xdr:rowOff>
    </xdr:from>
    <xdr:to>
      <xdr:col>14</xdr:col>
      <xdr:colOff>594360</xdr:colOff>
      <xdr:row>34</xdr:row>
      <xdr:rowOff>178646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1693</xdr:colOff>
      <xdr:row>19</xdr:row>
      <xdr:rowOff>30057</xdr:rowOff>
    </xdr:from>
    <xdr:to>
      <xdr:col>31</xdr:col>
      <xdr:colOff>16933</xdr:colOff>
      <xdr:row>34</xdr:row>
      <xdr:rowOff>30057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847</xdr:colOff>
      <xdr:row>19</xdr:row>
      <xdr:rowOff>22437</xdr:rowOff>
    </xdr:from>
    <xdr:to>
      <xdr:col>49</xdr:col>
      <xdr:colOff>8467</xdr:colOff>
      <xdr:row>34</xdr:row>
      <xdr:rowOff>22437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25400</xdr:colOff>
      <xdr:row>16</xdr:row>
      <xdr:rowOff>97365</xdr:rowOff>
    </xdr:from>
    <xdr:to>
      <xdr:col>66</xdr:col>
      <xdr:colOff>795867</xdr:colOff>
      <xdr:row>32</xdr:row>
      <xdr:rowOff>93132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8467</xdr:colOff>
      <xdr:row>54</xdr:row>
      <xdr:rowOff>182033</xdr:rowOff>
    </xdr:from>
    <xdr:to>
      <xdr:col>31</xdr:col>
      <xdr:colOff>16934</xdr:colOff>
      <xdr:row>69</xdr:row>
      <xdr:rowOff>131233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350520</xdr:colOff>
      <xdr:row>16</xdr:row>
      <xdr:rowOff>49530</xdr:rowOff>
    </xdr:from>
    <xdr:to>
      <xdr:col>16</xdr:col>
      <xdr:colOff>106680</xdr:colOff>
      <xdr:row>31</xdr:row>
      <xdr:rowOff>49530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45720</xdr:rowOff>
    </xdr:from>
    <xdr:to>
      <xdr:col>8</xdr:col>
      <xdr:colOff>30480</xdr:colOff>
      <xdr:row>31</xdr:row>
      <xdr:rowOff>80010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26670</xdr:rowOff>
    </xdr:from>
    <xdr:to>
      <xdr:col>10</xdr:col>
      <xdr:colOff>304800</xdr:colOff>
      <xdr:row>48</xdr:row>
      <xdr:rowOff>34290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45</xdr:row>
      <xdr:rowOff>19050</xdr:rowOff>
    </xdr:from>
    <xdr:to>
      <xdr:col>10</xdr:col>
      <xdr:colOff>289560</xdr:colOff>
      <xdr:row>60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594360</xdr:colOff>
      <xdr:row>32</xdr:row>
      <xdr:rowOff>49530</xdr:rowOff>
    </xdr:from>
    <xdr:to>
      <xdr:col>20</xdr:col>
      <xdr:colOff>289560</xdr:colOff>
      <xdr:row>47</xdr:row>
      <xdr:rowOff>57150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22860</xdr:colOff>
      <xdr:row>45</xdr:row>
      <xdr:rowOff>26670</xdr:rowOff>
    </xdr:from>
    <xdr:to>
      <xdr:col>20</xdr:col>
      <xdr:colOff>327660</xdr:colOff>
      <xdr:row>60</xdr:row>
      <xdr:rowOff>26670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29</xdr:row>
      <xdr:rowOff>171450</xdr:rowOff>
    </xdr:from>
    <xdr:to>
      <xdr:col>10</xdr:col>
      <xdr:colOff>236220</xdr:colOff>
      <xdr:row>44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289560</xdr:colOff>
      <xdr:row>30</xdr:row>
      <xdr:rowOff>3810</xdr:rowOff>
    </xdr:from>
    <xdr:to>
      <xdr:col>19</xdr:col>
      <xdr:colOff>487680</xdr:colOff>
      <xdr:row>45</xdr:row>
      <xdr:rowOff>3810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45720</xdr:colOff>
      <xdr:row>45</xdr:row>
      <xdr:rowOff>26670</xdr:rowOff>
    </xdr:from>
    <xdr:to>
      <xdr:col>10</xdr:col>
      <xdr:colOff>236220</xdr:colOff>
      <xdr:row>60</xdr:row>
      <xdr:rowOff>26670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289560</xdr:colOff>
      <xdr:row>45</xdr:row>
      <xdr:rowOff>26670</xdr:rowOff>
    </xdr:from>
    <xdr:to>
      <xdr:col>19</xdr:col>
      <xdr:colOff>480060</xdr:colOff>
      <xdr:row>60</xdr:row>
      <xdr:rowOff>26670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</xdr:col>
      <xdr:colOff>320040</xdr:colOff>
      <xdr:row>74</xdr:row>
      <xdr:rowOff>114300</xdr:rowOff>
    </xdr:from>
    <xdr:to>
      <xdr:col>9</xdr:col>
      <xdr:colOff>165100</xdr:colOff>
      <xdr:row>96</xdr:row>
      <xdr:rowOff>30651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48840" y="13655040"/>
          <a:ext cx="3502660" cy="3939711"/>
        </a:xfrm>
        <a:prstGeom prst="rect">
          <a:avLst/>
        </a:prstGeom>
      </xdr:spPr>
    </xdr:pic>
    <xdr:clientData/>
  </xdr:twoCellAnchor>
  <xdr:twoCellAnchor>
    <xdr:from>
      <xdr:col>0</xdr:col>
      <xdr:colOff>22860</xdr:colOff>
      <xdr:row>29</xdr:row>
      <xdr:rowOff>171450</xdr:rowOff>
    </xdr:from>
    <xdr:to>
      <xdr:col>10</xdr:col>
      <xdr:colOff>243840</xdr:colOff>
      <xdr:row>44</xdr:row>
      <xdr:rowOff>171450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16</xdr:col>
      <xdr:colOff>150812</xdr:colOff>
      <xdr:row>18</xdr:row>
      <xdr:rowOff>47625</xdr:rowOff>
    </xdr:from>
    <xdr:to>
      <xdr:col>34</xdr:col>
      <xdr:colOff>1011320</xdr:colOff>
      <xdr:row>30</xdr:row>
      <xdr:rowOff>171161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096250" y="3341688"/>
          <a:ext cx="12028571" cy="23142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3810</xdr:rowOff>
    </xdr:from>
    <xdr:to>
      <xdr:col>9</xdr:col>
      <xdr:colOff>304800</xdr:colOff>
      <xdr:row>42</xdr:row>
      <xdr:rowOff>3810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434340</xdr:colOff>
      <xdr:row>27</xdr:row>
      <xdr:rowOff>3810</xdr:rowOff>
    </xdr:from>
    <xdr:to>
      <xdr:col>21</xdr:col>
      <xdr:colOff>30480</xdr:colOff>
      <xdr:row>42</xdr:row>
      <xdr:rowOff>3810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53340</xdr:colOff>
      <xdr:row>27</xdr:row>
      <xdr:rowOff>3810</xdr:rowOff>
    </xdr:from>
    <xdr:to>
      <xdr:col>28</xdr:col>
      <xdr:colOff>358140</xdr:colOff>
      <xdr:row>42</xdr:row>
      <xdr:rowOff>3810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45720</xdr:colOff>
      <xdr:row>42</xdr:row>
      <xdr:rowOff>57150</xdr:rowOff>
    </xdr:from>
    <xdr:to>
      <xdr:col>28</xdr:col>
      <xdr:colOff>350520</xdr:colOff>
      <xdr:row>57</xdr:row>
      <xdr:rowOff>57150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3810</xdr:rowOff>
    </xdr:from>
    <xdr:to>
      <xdr:col>8</xdr:col>
      <xdr:colOff>106680</xdr:colOff>
      <xdr:row>33</xdr:row>
      <xdr:rowOff>3810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33</xdr:row>
      <xdr:rowOff>26670</xdr:rowOff>
    </xdr:from>
    <xdr:to>
      <xdr:col>16</xdr:col>
      <xdr:colOff>155408</xdr:colOff>
      <xdr:row>48</xdr:row>
      <xdr:rowOff>45720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121920</xdr:colOff>
      <xdr:row>17</xdr:row>
      <xdr:rowOff>179070</xdr:rowOff>
    </xdr:from>
    <xdr:to>
      <xdr:col>16</xdr:col>
      <xdr:colOff>156471</xdr:colOff>
      <xdr:row>32</xdr:row>
      <xdr:rowOff>167640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33</xdr:row>
      <xdr:rowOff>26670</xdr:rowOff>
    </xdr:from>
    <xdr:to>
      <xdr:col>8</xdr:col>
      <xdr:colOff>106680</xdr:colOff>
      <xdr:row>48</xdr:row>
      <xdr:rowOff>26670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PE&#30740;&#31350;/&#28023;&#20851;&#25968;&#25454;/&#9733;&#9733;&#36827;&#21475;&#25968;&#25454;%20&#22269;&#23478;-update-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总量-2"/>
      <sheetName val="总量"/>
      <sheetName val="Sheet5"/>
      <sheetName val="总量-3"/>
      <sheetName val="Sheet3"/>
      <sheetName val="土耳其"/>
      <sheetName val="进口分区域"/>
      <sheetName val="Sheet2"/>
      <sheetName val="Sheet1"/>
      <sheetName val="卡塔尔"/>
      <sheetName val="LDPE "/>
      <sheetName val="俄罗斯"/>
      <sheetName val="图"/>
      <sheetName val="伊朗"/>
      <sheetName val="马来西亚"/>
      <sheetName val="阿联酋"/>
      <sheetName val="伊朗+阿联酋"/>
      <sheetName val="沙特"/>
      <sheetName val="沙特+美国"/>
      <sheetName val="新加坡"/>
      <sheetName val="美国"/>
      <sheetName val="泰国"/>
      <sheetName val="印度"/>
      <sheetName val="港区区域统计"/>
    </sheetNames>
    <sheetDataSet>
      <sheetData sheetId="0"/>
      <sheetData sheetId="1">
        <row r="2">
          <cell r="B2">
            <v>18.502355399999999</v>
          </cell>
          <cell r="C2">
            <v>25.941168899999997</v>
          </cell>
          <cell r="D2">
            <v>36.200000000000003</v>
          </cell>
          <cell r="I2">
            <v>18.041690900000006</v>
          </cell>
          <cell r="J2">
            <v>17.809999999999999</v>
          </cell>
          <cell r="K2">
            <v>26</v>
          </cell>
          <cell r="P2">
            <v>38.482558699999998</v>
          </cell>
          <cell r="Q2">
            <v>49.08</v>
          </cell>
          <cell r="R2">
            <v>66.599999999999994</v>
          </cell>
          <cell r="W2">
            <v>75.026605000000004</v>
          </cell>
          <cell r="X2">
            <v>92.831168899999994</v>
          </cell>
          <cell r="Y2">
            <v>128.80000000000001</v>
          </cell>
        </row>
        <row r="3">
          <cell r="B3">
            <v>16.294294000000004</v>
          </cell>
          <cell r="C3">
            <v>24.91</v>
          </cell>
          <cell r="D3">
            <v>21.57</v>
          </cell>
          <cell r="I3">
            <v>15.061522200000004</v>
          </cell>
          <cell r="J3">
            <v>19.3681901</v>
          </cell>
          <cell r="K3">
            <v>18.09</v>
          </cell>
          <cell r="P3">
            <v>34.378770000000003</v>
          </cell>
          <cell r="Q3">
            <v>55.68</v>
          </cell>
          <cell r="R3">
            <v>38.119999999999997</v>
          </cell>
          <cell r="W3">
            <v>65.73458620000001</v>
          </cell>
          <cell r="X3">
            <v>99.958190099999996</v>
          </cell>
          <cell r="Y3">
            <v>77.78</v>
          </cell>
        </row>
        <row r="4">
          <cell r="B4">
            <v>25.058653700000004</v>
          </cell>
          <cell r="C4">
            <v>24.548999999999999</v>
          </cell>
          <cell r="D4">
            <v>40.9</v>
          </cell>
          <cell r="I4">
            <v>24.227207900000003</v>
          </cell>
          <cell r="J4">
            <v>21.7628825</v>
          </cell>
          <cell r="K4">
            <v>26.4</v>
          </cell>
          <cell r="P4">
            <v>53.787437300000001</v>
          </cell>
          <cell r="Q4">
            <v>66.010000000000005</v>
          </cell>
          <cell r="R4">
            <v>66.7</v>
          </cell>
          <cell r="W4">
            <v>103.0732989</v>
          </cell>
          <cell r="X4">
            <v>112.3218825</v>
          </cell>
          <cell r="Y4">
            <v>134</v>
          </cell>
        </row>
        <row r="5">
          <cell r="B5">
            <v>20.871739300000002</v>
          </cell>
          <cell r="C5">
            <v>20</v>
          </cell>
          <cell r="D5">
            <v>30.1</v>
          </cell>
          <cell r="I5">
            <v>17.070307099999997</v>
          </cell>
          <cell r="J5">
            <v>18.09</v>
          </cell>
          <cell r="K5">
            <v>23.5</v>
          </cell>
          <cell r="P5">
            <v>47.156317200000004</v>
          </cell>
          <cell r="Q5">
            <v>48.34</v>
          </cell>
          <cell r="R5">
            <v>52.7</v>
          </cell>
          <cell r="W5">
            <v>85.098363599999999</v>
          </cell>
          <cell r="X5">
            <v>86.43</v>
          </cell>
          <cell r="Y5">
            <v>106.30000000000001</v>
          </cell>
        </row>
        <row r="6">
          <cell r="B6">
            <v>19.783413499999995</v>
          </cell>
          <cell r="C6">
            <v>19.989999999999998</v>
          </cell>
          <cell r="D6">
            <v>43.5</v>
          </cell>
          <cell r="I6">
            <v>15.329365399999999</v>
          </cell>
          <cell r="J6">
            <v>18.260000000000002</v>
          </cell>
          <cell r="K6">
            <v>29.8</v>
          </cell>
          <cell r="P6">
            <v>41.2611773</v>
          </cell>
          <cell r="Q6">
            <v>46.86</v>
          </cell>
          <cell r="R6">
            <v>61.3</v>
          </cell>
          <cell r="W6">
            <v>76.373956199999995</v>
          </cell>
          <cell r="X6">
            <v>85.11</v>
          </cell>
          <cell r="Y6">
            <v>134.6</v>
          </cell>
        </row>
        <row r="7">
          <cell r="B7">
            <v>19.012921600000002</v>
          </cell>
          <cell r="C7">
            <v>22.1</v>
          </cell>
          <cell r="D7">
            <v>36.4</v>
          </cell>
          <cell r="I7">
            <v>15.578873299999998</v>
          </cell>
          <cell r="J7">
            <v>15.24</v>
          </cell>
          <cell r="K7">
            <v>23.5</v>
          </cell>
          <cell r="P7">
            <v>41.670643300000002</v>
          </cell>
          <cell r="Q7">
            <v>49.13</v>
          </cell>
          <cell r="R7">
            <v>52.6</v>
          </cell>
          <cell r="W7">
            <v>76.262438199999991</v>
          </cell>
          <cell r="X7">
            <v>86.47</v>
          </cell>
          <cell r="Y7">
            <v>112.5</v>
          </cell>
        </row>
        <row r="8">
          <cell r="B8">
            <v>20.151263400000001</v>
          </cell>
          <cell r="C8">
            <v>22.89</v>
          </cell>
          <cell r="D8">
            <v>33.9</v>
          </cell>
          <cell r="I8">
            <v>16.707439500000003</v>
          </cell>
          <cell r="J8">
            <v>16.39</v>
          </cell>
          <cell r="K8">
            <v>22.2</v>
          </cell>
          <cell r="P8">
            <v>41.054152700000003</v>
          </cell>
          <cell r="Q8">
            <v>46.530033999999993</v>
          </cell>
          <cell r="R8">
            <v>55.4</v>
          </cell>
          <cell r="W8">
            <v>77.9128556</v>
          </cell>
          <cell r="X8">
            <v>85.810034000000002</v>
          </cell>
          <cell r="Y8">
            <v>111.5</v>
          </cell>
        </row>
        <row r="9">
          <cell r="B9">
            <v>23.6373602</v>
          </cell>
          <cell r="C9">
            <v>28.02</v>
          </cell>
          <cell r="I9">
            <v>14.496436599999997</v>
          </cell>
          <cell r="J9">
            <v>23.17</v>
          </cell>
          <cell r="P9">
            <v>47.684533700000003</v>
          </cell>
          <cell r="Q9">
            <v>53.525555799999999</v>
          </cell>
          <cell r="W9">
            <v>85.818330500000002</v>
          </cell>
          <cell r="X9">
            <v>104.7155558</v>
          </cell>
        </row>
        <row r="10">
          <cell r="B10">
            <v>22.201838800000001</v>
          </cell>
          <cell r="C10">
            <v>32.549999999999997</v>
          </cell>
          <cell r="I10">
            <v>14.817791099999999</v>
          </cell>
          <cell r="J10">
            <v>22.2</v>
          </cell>
          <cell r="P10">
            <v>47.869165600000002</v>
          </cell>
          <cell r="Q10">
            <v>56.671769900000001</v>
          </cell>
          <cell r="W10">
            <v>84.888795500000001</v>
          </cell>
          <cell r="X10">
            <v>111.4217699</v>
          </cell>
        </row>
        <row r="11">
          <cell r="B11">
            <v>18.533559199999999</v>
          </cell>
          <cell r="C11">
            <v>25.2</v>
          </cell>
          <cell r="I11">
            <v>14.467890499999999</v>
          </cell>
          <cell r="J11">
            <v>20.149999999999999</v>
          </cell>
          <cell r="P11">
            <v>36.704317200000006</v>
          </cell>
          <cell r="Q11">
            <v>52.866559799999997</v>
          </cell>
          <cell r="W11">
            <v>69.7057669</v>
          </cell>
          <cell r="X11">
            <v>98.216559799999999</v>
          </cell>
        </row>
        <row r="12">
          <cell r="B12">
            <v>24.315617400000004</v>
          </cell>
          <cell r="C12">
            <v>27.26</v>
          </cell>
          <cell r="I12">
            <v>18.868242200000001</v>
          </cell>
          <cell r="J12">
            <v>23.57</v>
          </cell>
          <cell r="P12">
            <v>46.798730300000003</v>
          </cell>
          <cell r="Q12">
            <v>56.49</v>
          </cell>
          <cell r="W12">
            <v>89.982589900000008</v>
          </cell>
          <cell r="X12">
            <v>107.32</v>
          </cell>
        </row>
        <row r="13">
          <cell r="B13">
            <v>33.034428599999998</v>
          </cell>
          <cell r="C13">
            <v>29.1486114</v>
          </cell>
          <cell r="I13">
            <v>21.57</v>
          </cell>
          <cell r="J13">
            <v>21.39</v>
          </cell>
          <cell r="P13">
            <v>50.83</v>
          </cell>
          <cell r="Q13">
            <v>58.13</v>
          </cell>
          <cell r="W13">
            <v>105.43442859999999</v>
          </cell>
          <cell r="X13">
            <v>108.6686114</v>
          </cell>
        </row>
        <row r="21">
          <cell r="B21">
            <v>261.39744510000003</v>
          </cell>
          <cell r="C21">
            <v>302.55878029999997</v>
          </cell>
          <cell r="D21">
            <v>436.77000000000004</v>
          </cell>
          <cell r="E21">
            <v>387.77000000000004</v>
          </cell>
          <cell r="I21">
            <v>206.2367667</v>
          </cell>
          <cell r="J21">
            <v>237.40107260000002</v>
          </cell>
          <cell r="K21">
            <v>292.78999999999996</v>
          </cell>
          <cell r="L21">
            <v>256.2</v>
          </cell>
          <cell r="P21">
            <v>527.67780329999994</v>
          </cell>
          <cell r="Q21">
            <v>639.3139195</v>
          </cell>
          <cell r="R21">
            <v>672.72</v>
          </cell>
          <cell r="S21">
            <v>590.76</v>
          </cell>
          <cell r="W21">
            <v>995.31201509999983</v>
          </cell>
          <cell r="X21">
            <v>1179.2737723999999</v>
          </cell>
          <cell r="Y21">
            <v>1402.28</v>
          </cell>
          <cell r="Z21">
            <v>1234.73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343.427898379632" createdVersion="5" refreshedVersion="6" minRefreshableVersion="3" recordCount="80" xr:uid="{00000000-000A-0000-FFFF-FFFF3E000000}">
  <cacheSource type="worksheet">
    <worksheetSource ref="A1:V1048576" sheet="LD-1"/>
  </cacheSource>
  <cacheFields count="22">
    <cacheField name="年" numFmtId="0">
      <sharedItems containsString="0" containsBlank="1" containsNumber="1" containsInteger="1" minValue="2016" maxValue="2021" count="7">
        <n v="2016"/>
        <n v="2017"/>
        <n v="2018"/>
        <n v="2019"/>
        <n v="2020"/>
        <n v="2021"/>
        <m/>
      </sharedItems>
    </cacheField>
    <cacheField name="月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  <cacheField name="类别" numFmtId="0">
      <sharedItems containsBlank="1"/>
    </cacheField>
    <cacheField name="阿联酋" numFmtId="0">
      <sharedItems containsBlank="1" containsMixedTypes="1" containsNumber="1" minValue="7101.58" maxValue="60747.399000000005"/>
    </cacheField>
    <cacheField name="巴西" numFmtId="0">
      <sharedItems containsString="0" containsBlank="1" containsNumber="1" minValue="380.94600000000003" maxValue="6723.75"/>
    </cacheField>
    <cacheField name="德国" numFmtId="0">
      <sharedItems containsString="0" containsBlank="1" containsNumber="1" minValue="1556.2414999999999" maxValue="12309.29"/>
    </cacheField>
    <cacheField name="俄罗斯联邦" numFmtId="0">
      <sharedItems containsString="0" containsBlank="1" containsNumber="1" minValue="0" maxValue="16614"/>
    </cacheField>
    <cacheField name="韩国" numFmtId="0">
      <sharedItems containsString="0" containsBlank="1" containsNumber="1" minValue="9204.8549999999996" maxValue="28941.655589999995"/>
    </cacheField>
    <cacheField name="卡塔尔" numFmtId="0">
      <sharedItems containsString="0" containsBlank="1" containsNumber="1" minValue="11613" maxValue="40906"/>
    </cacheField>
    <cacheField name="马来西亚" numFmtId="0">
      <sharedItems containsString="0" containsBlank="1" containsNumber="1" minValue="3097.95" maxValue="16636.955999999998"/>
    </cacheField>
    <cacheField name="美国" numFmtId="0">
      <sharedItems containsString="0" containsBlank="1" containsNumber="1" minValue="7152.2540000000008" maxValue="42876"/>
    </cacheField>
    <cacheField name="日本" numFmtId="0">
      <sharedItems containsString="0" containsBlank="1" containsNumber="1" minValue="3916.5659999999989" maxValue="15238"/>
    </cacheField>
    <cacheField name="沙特" numFmtId="0">
      <sharedItems containsString="0" containsBlank="1" containsNumber="1" minValue="5002.0119999999997" maxValue="70523.793000000005"/>
    </cacheField>
    <cacheField name="台湾" numFmtId="0">
      <sharedItems containsString="0" containsBlank="1" containsNumber="1" minValue="1378.0940000000001" maxValue="6293.375"/>
    </cacheField>
    <cacheField name="泰国" numFmtId="0">
      <sharedItems containsString="0" containsBlank="1" containsNumber="1" minValue="2681.578" maxValue="14315.58"/>
    </cacheField>
    <cacheField name="新加坡" numFmtId="0">
      <sharedItems containsString="0" containsBlank="1" containsNumber="1" minValue="4042.7249999999999" maxValue="17087.053599999999"/>
    </cacheField>
    <cacheField name="伊朗" numFmtId="0">
      <sharedItems containsString="0" containsBlank="1" containsNumber="1" minValue="10860.375" maxValue="100383.75"/>
    </cacheField>
    <cacheField name="印度" numFmtId="0">
      <sharedItems containsString="0" containsBlank="1" containsNumber="1" minValue="773" maxValue="27248.1"/>
    </cacheField>
    <cacheField name="土耳其" numFmtId="0">
      <sharedItems containsString="0" containsBlank="1" containsNumber="1" minValue="922.79" maxValue="7192.0590000000002"/>
    </cacheField>
    <cacheField name="阿塞拜疆" numFmtId="0">
      <sharedItems containsString="0" containsBlank="1" containsNumber="1" minValue="990" maxValue="7487.5"/>
    </cacheField>
    <cacheField name="瑞典" numFmtId="0">
      <sharedItems containsString="0" containsBlank="1" containsNumber="1" minValue="2078" maxValue="6444.5280000000002"/>
    </cacheField>
    <cacheField name="总数" numFmtId="0">
      <sharedItems containsString="0" containsBlank="1" containsNumber="1" minValue="144600" maxValue="440591.936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369.952993171297" createdVersion="5" refreshedVersion="6" minRefreshableVersion="3" recordCount="85" xr:uid="{00000000-000A-0000-FFFF-FFFF3D000000}">
  <cacheSource type="worksheet">
    <worksheetSource ref="A1:Z1048576" sheet="HD-1"/>
  </cacheSource>
  <cacheFields count="26">
    <cacheField name="年" numFmtId="0">
      <sharedItems containsString="0" containsBlank="1" containsNumber="1" containsInteger="1" minValue="2016" maxValue="2021" count="7">
        <n v="2016"/>
        <n v="2017"/>
        <n v="2018"/>
        <n v="2019"/>
        <n v="2020"/>
        <n v="2021"/>
        <m/>
      </sharedItems>
    </cacheField>
    <cacheField name="月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  <cacheField name="类别" numFmtId="0">
      <sharedItems containsBlank="1"/>
    </cacheField>
    <cacheField name="沙特" numFmtId="0">
      <sharedItems containsBlank="1" containsMixedTypes="1" containsNumber="1" minValue="58908.789999999994" maxValue="295649.03999999998"/>
    </cacheField>
    <cacheField name="韩国" numFmtId="0">
      <sharedItems containsString="0" containsBlank="1" containsNumber="1" minValue="33629.356" maxValue="130303.11800000002"/>
    </cacheField>
    <cacheField name="伊朗" numFmtId="0">
      <sharedItems containsString="0" containsBlank="1" containsNumber="1" minValue="55423.5" maxValue="185087.45"/>
    </cacheField>
    <cacheField name="阿联酋" numFmtId="0">
      <sharedItems containsString="0" containsBlank="1" containsNumber="1" minValue="1188" maxValue="150604.46599999999"/>
    </cacheField>
    <cacheField name="俄罗斯" numFmtId="0">
      <sharedItems containsString="0" containsBlank="1" containsNumber="1" minValue="498.5" maxValue="89039"/>
    </cacheField>
    <cacheField name="印度" numFmtId="0">
      <sharedItems containsString="0" containsBlank="1" containsNumber="1" minValue="468" maxValue="58807.922999999995"/>
    </cacheField>
    <cacheField name="泰国" numFmtId="0">
      <sharedItems containsString="0" containsBlank="1" containsNumber="1" minValue="10228.893" maxValue="49271.741999999998"/>
    </cacheField>
    <cacheField name="卡塔尔" numFmtId="0">
      <sharedItems containsString="0" containsBlank="1" containsNumber="1" minValue="6701.3959999999997" maxValue="32746.097150000001"/>
    </cacheField>
    <cacheField name="科威特" numFmtId="0">
      <sharedItems containsString="0" containsBlank="1" containsNumber="1" minValue="6044.1100000000006" maxValue="37888.243999999999"/>
    </cacheField>
    <cacheField name="台湾" numFmtId="0">
      <sharedItems containsString="0" containsBlank="1" containsNumber="1" minValue="9388.8729999999996" maxValue="38953.919123"/>
    </cacheField>
    <cacheField name="美国" numFmtId="0">
      <sharedItems containsString="0" containsBlank="1" containsNumber="1" minValue="4715.0254319999995" maxValue="113617.231"/>
    </cacheField>
    <cacheField name="加拿大" numFmtId="0">
      <sharedItems containsString="0" containsBlank="1" containsNumber="1" minValue="624.49400000000003" maxValue="24602.203000000001"/>
    </cacheField>
    <cacheField name="墨西哥" numFmtId="0">
      <sharedItems containsString="0" containsBlank="1" containsNumber="1" minValue="182.05099999999999" maxValue="16472.023999999998"/>
    </cacheField>
    <cacheField name="日本" numFmtId="0">
      <sharedItems containsString="0" containsBlank="1" containsNumber="1" minValue="3354.0160000000005" maxValue="12850"/>
    </cacheField>
    <cacheField name="乌兹别克斯坦" numFmtId="0">
      <sharedItems containsString="0" containsBlank="1" containsNumber="1" minValue="0" maxValue="20198.7"/>
    </cacheField>
    <cacheField name="新加坡" numFmtId="0">
      <sharedItems containsString="0" containsBlank="1" containsNumber="1" minValue="1233.675" maxValue="8991.57"/>
    </cacheField>
    <cacheField name="马来西亚" numFmtId="0">
      <sharedItems containsString="0" containsBlank="1" containsNumber="1" minValue="612.95299999999997" maxValue="15813.840999999999"/>
    </cacheField>
    <cacheField name="印度尼西亚" numFmtId="0">
      <sharedItems containsString="0" containsBlank="1" containsNumber="1" minValue="493" maxValue="21808.7"/>
    </cacheField>
    <cacheField name="巴西" numFmtId="0">
      <sharedItems containsString="0" containsBlank="1" containsNumber="1" minValue="662.65" maxValue="16434.753000000001"/>
    </cacheField>
    <cacheField name="阿塞拜疆" numFmtId="0">
      <sharedItems containsBlank="1" containsMixedTypes="1" containsNumber="1" minValue="90" maxValue="7582.5"/>
    </cacheField>
    <cacheField name="比利时" numFmtId="0">
      <sharedItems containsString="0" containsBlank="1" containsNumber="1" minValue="5009.8140000000003" maxValue="11022.074000000001"/>
    </cacheField>
    <cacheField name="菲律宾" numFmtId="0">
      <sharedItems containsBlank="1" containsMixedTypes="1" containsNumber="1" minValue="300.2" maxValue="6983.3"/>
    </cacheField>
    <cacheField name="总数" numFmtId="0">
      <sharedItems containsString="0" containsBlank="1" containsNumber="1" minValue="471891" maxValue="1135384.2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369.953239814815" createdVersion="5" refreshedVersion="6" minRefreshableVersion="3" recordCount="155" xr:uid="{00000000-000A-0000-FFFF-FFFF3F000000}">
  <cacheSource type="worksheet">
    <worksheetSource ref="A1:W1048576" sheet="LLD-1"/>
  </cacheSource>
  <cacheFields count="23">
    <cacheField name="年" numFmtId="0">
      <sharedItems containsBlank="1" containsMixedTypes="1" containsNumber="1" containsInteger="1" minValue="2016" maxValue="2021" count="9">
        <n v="2016"/>
        <n v="2017"/>
        <n v="2018"/>
        <n v="2019"/>
        <n v="2020"/>
        <n v="2021"/>
        <m/>
        <s v="2019全年"/>
        <s v="2020全年"/>
      </sharedItems>
    </cacheField>
    <cacheField name="月" numFmtId="0">
      <sharedItems containsBlank="1" containsMixedTypes="1" containsNumber="1" containsInteger="1" minValue="1" maxValue="12" count="16">
        <n v="1"/>
        <n v="2"/>
        <n v="3"/>
        <n v="4"/>
        <n v="5"/>
        <n v="6"/>
        <n v="7"/>
        <n v="8"/>
        <n v="9"/>
        <n v="10"/>
        <n v="11"/>
        <n v="12"/>
        <m/>
        <s v="2018全年"/>
        <s v="2019全年"/>
        <s v="2020全年"/>
      </sharedItems>
    </cacheField>
    <cacheField name="类别" numFmtId="0">
      <sharedItems containsBlank="1"/>
    </cacheField>
    <cacheField name="阿联酋" numFmtId="0">
      <sharedItems containsBlank="1" containsMixedTypes="1" containsNumber="1" minValue="12114.091" maxValue="429222.02132699999"/>
    </cacheField>
    <cacheField name="韩国" numFmtId="0">
      <sharedItems containsBlank="1" containsMixedTypes="1" containsNumber="1" minValue="-1427.5848300000362" maxValue="180080.66683000003"/>
    </cacheField>
    <cacheField name="加拿大" numFmtId="0">
      <sharedItems containsBlank="1" containsMixedTypes="1" containsNumber="1" minValue="254.648" maxValue="268050.44"/>
    </cacheField>
    <cacheField name="卡塔尔" numFmtId="0">
      <sharedItems containsBlank="1" containsMixedTypes="1" containsNumber="1" minValue="-46207.688599999994" maxValue="151742.13426000002"/>
    </cacheField>
    <cacheField name="科威特" numFmtId="0">
      <sharedItems containsBlank="1" containsMixedTypes="1" containsNumber="1" minValue="-7306.270120000001" maxValue="90716.020120000001"/>
    </cacheField>
    <cacheField name="马来西亚" numFmtId="0">
      <sharedItems containsBlank="1" containsMixedTypes="1" containsNumber="1" minValue="1705.8629999999998" maxValue="223118.23299999998"/>
    </cacheField>
    <cacheField name="美国" numFmtId="0">
      <sharedItems containsBlank="1" containsMixedTypes="1" containsNumber="1" minValue="4762.9066650000004" maxValue="384483.30599999998"/>
    </cacheField>
    <cacheField name="沙特" numFmtId="0">
      <sharedItems containsBlank="1" containsMixedTypes="1" containsNumber="1" minValue="-148491.71135699982" maxValue="1314184.459357"/>
    </cacheField>
    <cacheField name="台湾" numFmtId="0">
      <sharedItems containsBlank="1" containsMixedTypes="1" containsNumber="1" minValue="-11640.345949399998" maxValue="37591.405491100006"/>
    </cacheField>
    <cacheField name="泰国" numFmtId="0">
      <sharedItems containsBlank="1" containsMixedTypes="1" containsNumber="1" minValue="-183365.86514800001" maxValue="693874.30214799999"/>
    </cacheField>
    <cacheField name="新加坡" numFmtId="0">
      <sharedItems containsBlank="1" containsMixedTypes="1" containsNumber="1" minValue="-20905.632772999816" maxValue="962012.36777299992"/>
    </cacheField>
    <cacheField name="伊朗" numFmtId="0">
      <sharedItems containsBlank="1" containsMixedTypes="1" containsNumber="1" minValue="-69290.44" maxValue="302886"/>
    </cacheField>
    <cacheField name="印度" numFmtId="0">
      <sharedItems containsBlank="1" containsMixedTypes="1" containsNumber="1" minValue="-8122.6010660000029" maxValue="282409.24825930002"/>
    </cacheField>
    <cacheField name="印度尼西亚" numFmtId="0">
      <sharedItems containsBlank="1" containsMixedTypes="1" containsNumber="1" minValue="0" maxValue="240401.40899999999"/>
    </cacheField>
    <cacheField name="俄罗斯联邦" numFmtId="0">
      <sharedItems containsBlank="1" containsMixedTypes="1" containsNumber="1" minValue="0" maxValue="190056.44"/>
    </cacheField>
    <cacheField name="菲律宾" numFmtId="0">
      <sharedItems containsBlank="1" containsMixedTypes="1" containsNumber="1" minValue="0" maxValue="26603.585000000003"/>
    </cacheField>
    <cacheField name="日本" numFmtId="0">
      <sharedItems containsBlank="1" containsMixedTypes="1" containsNumber="1" minValue="0" maxValue="25519.429999999997"/>
    </cacheField>
    <cacheField name="越南" numFmtId="0">
      <sharedItems containsBlank="1" containsMixedTypes="1" containsNumber="1" minValue="0" maxValue="16080.947"/>
    </cacheField>
    <cacheField name="老挝" numFmtId="0">
      <sharedItems containsBlank="1" containsMixedTypes="1" containsNumber="1" minValue="0" maxValue="9342.7000000000007"/>
    </cacheField>
    <cacheField name="总数" numFmtId="0">
      <sharedItems containsBlank="1" containsMixedTypes="1" containsNumber="1" minValue="162900" maxValue="6045342.571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x v="0"/>
    <s v="LD"/>
    <n v="11274.573"/>
    <n v="2549.3249999999998"/>
    <n v="3301.4250000000002"/>
    <n v="6907"/>
    <n v="18494.809000000001"/>
    <n v="23635.595000000001"/>
    <n v="12734.154999999999"/>
    <n v="8974.0499999999993"/>
    <n v="4542.5339999999997"/>
    <n v="16496.754999999997"/>
    <n v="4058.5559999999991"/>
    <n v="10879.449999999999"/>
    <n v="5516.6880000000001"/>
    <n v="42030.744999999995"/>
    <m/>
    <m/>
    <m/>
    <m/>
    <n v="180400"/>
  </r>
  <r>
    <x v="0"/>
    <x v="1"/>
    <s v="LD"/>
    <n v="17504.277999999998"/>
    <n v="397.32499999999999"/>
    <n v="5177.8200000000006"/>
    <n v="4384"/>
    <n v="16181.688999999998"/>
    <n v="11887.25"/>
    <n v="9590.619999999999"/>
    <n v="7152.2540000000008"/>
    <n v="5658.9060000000009"/>
    <n v="14414.954999999998"/>
    <n v="2591.4939999999997"/>
    <n v="4714.25"/>
    <n v="4042.7249999999999"/>
    <n v="40222.111000000004"/>
    <m/>
    <m/>
    <m/>
    <m/>
    <n v="150600"/>
  </r>
  <r>
    <x v="0"/>
    <x v="2"/>
    <s v="LD"/>
    <n v="12417.794000000002"/>
    <n v="2005.15"/>
    <n v="4637.1729999999989"/>
    <n v="2769.5"/>
    <n v="22463.225999999999"/>
    <n v="29499.674999999999"/>
    <n v="16636.955999999998"/>
    <n v="8812.0760000000028"/>
    <n v="7161.6300000000028"/>
    <n v="17174.46"/>
    <n v="3818.7849999999999"/>
    <n v="9911.5249999999996"/>
    <n v="11052.804"/>
    <n v="82664.875"/>
    <m/>
    <m/>
    <m/>
    <m/>
    <n v="232100"/>
  </r>
  <r>
    <x v="0"/>
    <x v="3"/>
    <s v="LD"/>
    <n v="13642.398999999999"/>
    <n v="2427.85"/>
    <n v="5093.43"/>
    <n v="1388"/>
    <n v="18242.830999999998"/>
    <n v="19490.974999999999"/>
    <n v="9231.4229999999989"/>
    <n v="8481.2810000000027"/>
    <n v="8340.7339999999967"/>
    <n v="15119.810000000001"/>
    <n v="4908.8419999999996"/>
    <n v="7884.3"/>
    <n v="7747.1920000000009"/>
    <n v="39034.699999999997"/>
    <m/>
    <m/>
    <m/>
    <m/>
    <n v="170700"/>
  </r>
  <r>
    <x v="0"/>
    <x v="4"/>
    <s v="LD"/>
    <n v="7101.58"/>
    <n v="2208.0500000000002"/>
    <n v="6165.2389999999996"/>
    <n v="459"/>
    <n v="17088.441999999999"/>
    <n v="15503.349"/>
    <n v="7432.1500000000005"/>
    <n v="10586.692000000003"/>
    <n v="5142.6660000000002"/>
    <n v="13590.710999999999"/>
    <n v="2397.7959999999998"/>
    <n v="7320.25"/>
    <n v="5648.32"/>
    <n v="41654.25"/>
    <m/>
    <m/>
    <m/>
    <m/>
    <n v="153200"/>
  </r>
  <r>
    <x v="0"/>
    <x v="5"/>
    <s v="LD"/>
    <n v="12135.895"/>
    <n v="2926.107"/>
    <n v="2735.058"/>
    <n v="166.8"/>
    <n v="18492.285999999996"/>
    <n v="16560.599999999999"/>
    <n v="11231.935000000001"/>
    <n v="10557.775000000001"/>
    <n v="5448.3690000000006"/>
    <n v="10906.273000000001"/>
    <n v="3035.0039999999999"/>
    <n v="5028.0999999999995"/>
    <n v="5844.8529999999992"/>
    <n v="41753.25"/>
    <m/>
    <m/>
    <m/>
    <m/>
    <n v="155700"/>
  </r>
  <r>
    <x v="0"/>
    <x v="6"/>
    <s v="LD"/>
    <n v="23266.545000000002"/>
    <n v="1372.325"/>
    <n v="2666.6819999999998"/>
    <n v="200"/>
    <n v="17522.509000000005"/>
    <n v="21365.25"/>
    <n v="9202.4830000000002"/>
    <n v="10257.826000000001"/>
    <n v="5224.7849999999999"/>
    <n v="13608.805"/>
    <n v="3749.875"/>
    <n v="6380.85"/>
    <n v="5427.6040000000003"/>
    <n v="38856.14"/>
    <m/>
    <m/>
    <m/>
    <m/>
    <n v="167000"/>
  </r>
  <r>
    <x v="0"/>
    <x v="7"/>
    <s v="LD"/>
    <n v="12419.989000000001"/>
    <n v="1891.0439999999999"/>
    <n v="5968.3560000000007"/>
    <n v="250"/>
    <n v="15428.448"/>
    <n v="20911.875"/>
    <n v="9604.3580000000002"/>
    <n v="11501.851999999999"/>
    <n v="5719.4920000000002"/>
    <n v="10353.16"/>
    <n v="4033.087"/>
    <n v="5658.0750000000007"/>
    <n v="6966.8719999999994"/>
    <n v="26632.75"/>
    <m/>
    <m/>
    <m/>
    <m/>
    <n v="144900"/>
  </r>
  <r>
    <x v="0"/>
    <x v="8"/>
    <s v="LD"/>
    <n v="15431.614"/>
    <n v="2036.0250000000001"/>
    <n v="4087.0329999999999"/>
    <n v="6170"/>
    <n v="20801.407000000003"/>
    <n v="15502.915000000001"/>
    <n v="10294.9"/>
    <n v="9019.0480000000007"/>
    <n v="5672.4059999999999"/>
    <n v="10317.959999999999"/>
    <n v="4122.4159999999993"/>
    <n v="5116.45"/>
    <n v="5250.4749999999995"/>
    <n v="28193.25"/>
    <m/>
    <m/>
    <m/>
    <m/>
    <n v="148100"/>
  </r>
  <r>
    <x v="0"/>
    <x v="9"/>
    <s v="LD"/>
    <n v="10455.299999999999"/>
    <n v="3809.3040000000005"/>
    <n v="1744.8140000000003"/>
    <n v="8542"/>
    <n v="16341.293"/>
    <n v="18137.626"/>
    <n v="8795.5080000000016"/>
    <n v="8724.5569999999989"/>
    <n v="4924.9959999999983"/>
    <n v="17698.22"/>
    <n v="2740.7820000000002"/>
    <n v="3085.625"/>
    <n v="5324.125"/>
    <n v="27794.25"/>
    <m/>
    <m/>
    <m/>
    <m/>
    <n v="144600"/>
  </r>
  <r>
    <x v="0"/>
    <x v="10"/>
    <s v="LD"/>
    <n v="16862.375999999997"/>
    <n v="1119.5"/>
    <n v="4072.2820000000002"/>
    <n v="13348"/>
    <n v="20084.349999999999"/>
    <n v="30560.275000000001"/>
    <n v="11480.400000000001"/>
    <n v="9067.9159999999974"/>
    <n v="7026.0130000000017"/>
    <n v="19238.409"/>
    <n v="3406.2619999999997"/>
    <n v="8436.5"/>
    <n v="5673.6209999999992"/>
    <n v="27990.25"/>
    <m/>
    <m/>
    <m/>
    <m/>
    <n v="188700.15400000001"/>
  </r>
  <r>
    <x v="0"/>
    <x v="11"/>
    <s v="LD"/>
    <n v="16736.526000000002"/>
    <n v="412.55"/>
    <n v="5364.4170000000004"/>
    <n v="9461"/>
    <n v="19918.918999999994"/>
    <n v="22440.15"/>
    <n v="13914.599999999999"/>
    <n v="9271.3150000000023"/>
    <n v="7459.6830000000018"/>
    <n v="28580.725000000002"/>
    <n v="2923.585"/>
    <n v="10500.22"/>
    <n v="6019.2550000000001"/>
    <n v="47374.5"/>
    <m/>
    <m/>
    <m/>
    <m/>
    <n v="215700.94299999997"/>
  </r>
  <r>
    <x v="1"/>
    <x v="0"/>
    <s v="LD"/>
    <n v="9462.9249999999993"/>
    <n v="645.5"/>
    <n v="8981.5349999999999"/>
    <n v="10007.5"/>
    <n v="13907.59"/>
    <n v="23036.825000000001"/>
    <n v="8864"/>
    <n v="11982.809000000001"/>
    <n v="4111.9540000000006"/>
    <n v="18613.075000000001"/>
    <n v="3189.24"/>
    <n v="5488.2"/>
    <n v="4286.0789999999997"/>
    <n v="39946.875"/>
    <m/>
    <m/>
    <m/>
    <m/>
    <n v="178099.807"/>
  </r>
  <r>
    <x v="1"/>
    <x v="1"/>
    <s v="LD"/>
    <n v="16589.255999999998"/>
    <n v="2454.5"/>
    <n v="5547.2189999999991"/>
    <n v="9217.5750000000007"/>
    <n v="20542.731000000007"/>
    <n v="14307.279999999999"/>
    <n v="7921.9"/>
    <n v="18428.473999999995"/>
    <n v="5933.2509999999993"/>
    <n v="18183.55"/>
    <n v="2711.7799999999997"/>
    <n v="6133.75"/>
    <n v="4517.625"/>
    <n v="43383.724999999999"/>
    <m/>
    <m/>
    <m/>
    <m/>
    <n v="193700.891"/>
  </r>
  <r>
    <x v="1"/>
    <x v="2"/>
    <s v="LD"/>
    <n v="19819.634000000002"/>
    <n v="2454.5"/>
    <n v="5547.2189999999991"/>
    <n v="9217.5750000000007"/>
    <n v="18762.063000000002"/>
    <n v="16435.304"/>
    <n v="7921.9"/>
    <n v="20008.011000000002"/>
    <n v="5976.9470000000001"/>
    <n v="15727.15"/>
    <n v="2401.6120000000001"/>
    <n v="4871.5"/>
    <n v="7649.9959999999992"/>
    <n v="51307.75"/>
    <m/>
    <m/>
    <m/>
    <m/>
    <n v="218000.29"/>
  </r>
  <r>
    <x v="1"/>
    <x v="3"/>
    <s v="LD"/>
    <n v="12128.325000000001"/>
    <n v="2253.75"/>
    <n v="4158.8919999999998"/>
    <n v="8198"/>
    <n v="14477.851000000001"/>
    <n v="16055.204"/>
    <n v="5075.1749999999993"/>
    <n v="14849.391999999998"/>
    <n v="3916.5659999999989"/>
    <n v="13697.83"/>
    <n v="2315.1589999999997"/>
    <n v="2952.3500000000004"/>
    <n v="6046.0759999999991"/>
    <n v="58264.700000000004"/>
    <m/>
    <m/>
    <m/>
    <m/>
    <n v="181000.22"/>
  </r>
  <r>
    <x v="1"/>
    <x v="4"/>
    <s v="LD"/>
    <n v="16730.775000000001"/>
    <n v="3847.25"/>
    <n v="4920.6040000000003"/>
    <n v="7470"/>
    <n v="16572.595999999998"/>
    <n v="20239.775000000001"/>
    <n v="6189.9780000000001"/>
    <n v="12352.879000000003"/>
    <n v="4195.6790000000001"/>
    <n v="11644.811"/>
    <n v="3311.7909999999997"/>
    <n v="3754.25"/>
    <n v="6596.7250000000004"/>
    <n v="46257.75"/>
    <m/>
    <m/>
    <m/>
    <m/>
    <n v="182600.16200000001"/>
  </r>
  <r>
    <x v="1"/>
    <x v="5"/>
    <s v="LD"/>
    <n v="9387.1360000000004"/>
    <n v="2668.7750000000001"/>
    <n v="3586.0479999999998"/>
    <n v="3455"/>
    <n v="19636.939000000002"/>
    <n v="20149.099999999999"/>
    <n v="5667.1379999999999"/>
    <n v="10521.466000000002"/>
    <n v="3962.0450000000001"/>
    <n v="11549.305"/>
    <n v="3177.692"/>
    <n v="7024.6"/>
    <n v="7415.6049999999996"/>
    <n v="30744.75"/>
    <m/>
    <m/>
    <m/>
    <m/>
    <n v="152400.34899999999"/>
  </r>
  <r>
    <x v="1"/>
    <x v="6"/>
    <s v="LD"/>
    <n v="16585.246999999999"/>
    <n v="2348.3999999999996"/>
    <n v="8070.2719999999999"/>
    <n v="6830"/>
    <n v="19854.958000000002"/>
    <n v="17175.275999999998"/>
    <n v="5736.1880000000001"/>
    <n v="11832.079000000002"/>
    <n v="4107.9719999999998"/>
    <n v="14198.587000000001"/>
    <n v="3335.9780000000001"/>
    <n v="7022.6500000000005"/>
    <n v="7133.1940000000013"/>
    <n v="24900.75"/>
    <m/>
    <m/>
    <m/>
    <m/>
    <n v="163900.05099999998"/>
  </r>
  <r>
    <x v="1"/>
    <x v="7"/>
    <s v="LD"/>
    <n v="16448.925000000003"/>
    <n v="4924.24"/>
    <n v="6536.4880000000003"/>
    <n v="7265"/>
    <n v="18037.211000000007"/>
    <n v="21140.65"/>
    <n v="5663.0720000000001"/>
    <n v="9936.8209999999999"/>
    <n v="4367.3250000000007"/>
    <n v="17636.653999999999"/>
    <n v="3820.1940000000004"/>
    <n v="11763.055"/>
    <n v="8143.4690000000001"/>
    <n v="84544.202000000005"/>
    <m/>
    <m/>
    <m/>
    <m/>
    <n v="231700.13099999999"/>
  </r>
  <r>
    <x v="1"/>
    <x v="8"/>
    <s v="LD"/>
    <n v="21467.5"/>
    <n v="1339.4749999999999"/>
    <n v="5086.1909999999998"/>
    <n v="4405"/>
    <n v="20990.860000000004"/>
    <n v="27747.525000000001"/>
    <n v="6642.308"/>
    <n v="11053.121999999999"/>
    <n v="4939.9730000000009"/>
    <n v="19956.363999999998"/>
    <n v="4167.7690000000002"/>
    <n v="14315.58"/>
    <n v="6515.0730000000003"/>
    <n v="61548.75"/>
    <m/>
    <m/>
    <m/>
    <m/>
    <n v="222000.38999999998"/>
  </r>
  <r>
    <x v="1"/>
    <x v="9"/>
    <s v="LD"/>
    <n v="25780.687000000002"/>
    <n v="1790.25"/>
    <n v="6539.3619999999992"/>
    <n v="6110"/>
    <n v="14793.025"/>
    <n v="13641.95"/>
    <n v="7797.1459999999997"/>
    <n v="10157.018999999998"/>
    <n v="5570.5739999999996"/>
    <n v="22962.552000000003"/>
    <n v="3479.4709999999995"/>
    <n v="8921.1"/>
    <n v="4839.0220000000008"/>
    <n v="57046.531000000003"/>
    <m/>
    <m/>
    <m/>
    <m/>
    <n v="201500.41399999999"/>
  </r>
  <r>
    <x v="1"/>
    <x v="10"/>
    <s v="LD"/>
    <n v="27614.649999999998"/>
    <n v="1058.7750000000001"/>
    <n v="5536.588999999999"/>
    <n v="6840"/>
    <n v="21426.446000000004"/>
    <n v="22159.825000000001"/>
    <n v="9625.7540000000008"/>
    <n v="10532.915999999999"/>
    <n v="6707.5429999999997"/>
    <n v="33081.841999999997"/>
    <n v="4585.402"/>
    <n v="7708.7449999999999"/>
    <n v="5231.4719999999998"/>
    <n v="59075.25"/>
    <m/>
    <m/>
    <m/>
    <m/>
    <n v="235699.38099999996"/>
  </r>
  <r>
    <x v="1"/>
    <x v="11"/>
    <s v="LD"/>
    <n v="23466.713"/>
    <n v="673.77499999999998"/>
    <n v="4471.665"/>
    <n v="4705"/>
    <n v="20847.030000000002"/>
    <n v="28606.528999999999"/>
    <n v="6541.16"/>
    <n v="13268.518999999998"/>
    <n v="5537.5140000000029"/>
    <n v="26685.952000000001"/>
    <n v="3837.7669999999998"/>
    <n v="6306.2809999999999"/>
    <n v="5411.29"/>
    <n v="47781.2"/>
    <m/>
    <m/>
    <m/>
    <m/>
    <n v="213899.34"/>
  </r>
  <r>
    <x v="2"/>
    <x v="0"/>
    <s v="LD"/>
    <n v="60747.399000000005"/>
    <n v="1410.575"/>
    <n v="2460.5789999999993"/>
    <n v="9982.25"/>
    <n v="20429.651999999998"/>
    <n v="20872"/>
    <n v="14341.797999999999"/>
    <n v="13958.371532999998"/>
    <n v="5079.7684999999974"/>
    <n v="12093.231"/>
    <n v="4123.9565000000002"/>
    <n v="12359.537"/>
    <n v="17087.053599999999"/>
    <n v="18529.377"/>
    <n v="15620.1"/>
    <m/>
    <m/>
    <m/>
    <n v="259741"/>
  </r>
  <r>
    <x v="2"/>
    <x v="1"/>
    <s v="LD"/>
    <n v="47447.127999999997"/>
    <n v="804.25"/>
    <n v="1556.2414999999999"/>
    <n v="6955"/>
    <n v="15574.342999999999"/>
    <n v="11613"/>
    <n v="6628.8480000000009"/>
    <n v="9699.9141687000028"/>
    <n v="6361.3310000000019"/>
    <n v="5002.0119999999997"/>
    <n v="2044.0449999999996"/>
    <n v="3903.3290000000002"/>
    <n v="13203.924999999999"/>
    <n v="10860.375"/>
    <n v="15772.037"/>
    <m/>
    <m/>
    <m/>
    <n v="180395"/>
  </r>
  <r>
    <x v="2"/>
    <x v="2"/>
    <s v="LD"/>
    <n v="26567.008000000002"/>
    <n v="4202"/>
    <n v="9626.7139999999963"/>
    <n v="7101.027"/>
    <n v="19823.009999999998"/>
    <n v="25238.560000000005"/>
    <n v="6394.1959999999999"/>
    <n v="10103.091999999997"/>
    <n v="6682.8739999999998"/>
    <n v="39163.524999999994"/>
    <n v="3268.0270000000005"/>
    <n v="7741.8499999999985"/>
    <n v="8091.9409999999998"/>
    <n v="57296.065999999992"/>
    <n v="11336.25"/>
    <m/>
    <m/>
    <m/>
    <n v="263860"/>
  </r>
  <r>
    <x v="2"/>
    <x v="3"/>
    <s v="LD"/>
    <n v="37445.203640000007"/>
    <n v="1858.5350000000001"/>
    <n v="6803.2356700000018"/>
    <n v="5090"/>
    <n v="22928.275090000006"/>
    <n v="15633.673569999999"/>
    <n v="8359.6719669999984"/>
    <n v="11788.597475159999"/>
    <n v="6102.7412919500002"/>
    <n v="20723.165929999999"/>
    <n v="3595.2208179999998"/>
    <n v="6531.066589"/>
    <n v="8466.773482999999"/>
    <n v="66589.976064999995"/>
    <n v="17226.329010000001"/>
    <m/>
    <m/>
    <m/>
    <n v="235646"/>
  </r>
  <r>
    <x v="2"/>
    <x v="4"/>
    <s v="LD"/>
    <n v="25852.235999999997"/>
    <n v="2390.2249999999999"/>
    <n v="6517.9650000000011"/>
    <n v="5906"/>
    <n v="22875.896000000008"/>
    <n v="30191.945000000003"/>
    <n v="5010.7250000000004"/>
    <n v="13937.521815199998"/>
    <n v="6574.9260000000013"/>
    <n v="38335.662999999993"/>
    <n v="3953.5240000000003"/>
    <n v="5346.6509999999998"/>
    <n v="8375.6059999999998"/>
    <n v="82530.3"/>
    <n v="18398.8"/>
    <m/>
    <m/>
    <m/>
    <n v="297893"/>
  </r>
  <r>
    <x v="2"/>
    <x v="5"/>
    <s v="LD"/>
    <n v="19246.758000000002"/>
    <n v="1624.0539999999999"/>
    <n v="5715.396999999999"/>
    <n v="5385.5"/>
    <n v="19326.920999999995"/>
    <n v="24419.55"/>
    <n v="6716.7929999999997"/>
    <n v="13254.512578"/>
    <n v="6763.4519999999993"/>
    <n v="35109.940999999999"/>
    <n v="3821.7730000000006"/>
    <n v="8657.0149999999994"/>
    <n v="4571.5160000000005"/>
    <n v="42580.44"/>
    <n v="16080.465"/>
    <m/>
    <m/>
    <m/>
    <n v="234614"/>
  </r>
  <r>
    <x v="2"/>
    <x v="6"/>
    <s v="LD"/>
    <n v="20161.88812"/>
    <n v="2090.578"/>
    <n v="7592.7323619999988"/>
    <n v="0"/>
    <n v="26281.977336"/>
    <n v="23006.673476999997"/>
    <n v="9464.8470410000009"/>
    <n v="10467.692698699999"/>
    <n v="6063.0106557999989"/>
    <n v="35332.901764000002"/>
    <n v="4958.6319849999991"/>
    <n v="8189.4645100000007"/>
    <n v="6215.5303990000002"/>
    <n v="35999.356173"/>
    <n v="13576.457329999999"/>
    <m/>
    <m/>
    <m/>
    <n v="222084"/>
  </r>
  <r>
    <x v="2"/>
    <x v="7"/>
    <s v="LD"/>
    <n v="24253.515599999995"/>
    <n v="3346"/>
    <n v="5286.9909899999993"/>
    <n v="0"/>
    <n v="25365.257985999993"/>
    <n v="28967.437729999998"/>
    <n v="7070.7705408000011"/>
    <n v="13580.991836099998"/>
    <n v="6956.0455251000003"/>
    <n v="41420.883727000015"/>
    <n v="3907.9777500000005"/>
    <n v="6813.1125599999996"/>
    <n v="11216.554027900003"/>
    <n v="53131.939774999999"/>
    <n v="11565"/>
    <m/>
    <m/>
    <m/>
    <n v="258589"/>
  </r>
  <r>
    <x v="2"/>
    <x v="8"/>
    <s v="LD"/>
    <n v="21768.066449999998"/>
    <n v="2802.4929999999999"/>
    <n v="5087.7588400000004"/>
    <n v="0"/>
    <n v="28941.655589999995"/>
    <n v="21916.359646700002"/>
    <n v="6779.4629130000003"/>
    <n v="13053.795988799995"/>
    <n v="6387.0470578000049"/>
    <n v="42950.655792999998"/>
    <n v="3953.0963909999991"/>
    <n v="9475.3071290000007"/>
    <n v="9897.1043680000021"/>
    <n v="44047.964758999995"/>
    <n v="13284.316000000001"/>
    <m/>
    <m/>
    <m/>
    <n v="251952"/>
  </r>
  <r>
    <x v="2"/>
    <x v="9"/>
    <s v="LD"/>
    <n v="18043.614887000003"/>
    <n v="1890.325"/>
    <n v="6955.9663"/>
    <n v="4532.1849999999995"/>
    <n v="24472.1067133"/>
    <n v="24568.493708200003"/>
    <n v="9394.8048460000009"/>
    <n v="15353.218920200003"/>
    <n v="8806.2230499000034"/>
    <n v="39873.589331999996"/>
    <n v="5251.6245542000006"/>
    <n v="6335.6136419999993"/>
    <n v="5498.0497941000003"/>
    <n v="47081.25303"/>
    <n v="10717.692149999999"/>
    <m/>
    <m/>
    <m/>
    <n v="242954"/>
  </r>
  <r>
    <x v="2"/>
    <x v="10"/>
    <s v="LD"/>
    <n v="18373.326059999999"/>
    <n v="2342.0507199999997"/>
    <n v="7613.5241470000001"/>
    <n v="4769.1820000000007"/>
    <n v="27316.893458000002"/>
    <n v="24231.211142699998"/>
    <n v="10128.055397"/>
    <n v="12856.825494400004"/>
    <n v="10181.507996100001"/>
    <n v="45399.405018400001"/>
    <n v="4595.3658445999999"/>
    <n v="10939.111385"/>
    <n v="5430.36499"/>
    <n v="33380.429970000005"/>
    <n v="10685.508011999998"/>
    <m/>
    <m/>
    <m/>
    <n v="251044"/>
  </r>
  <r>
    <x v="2"/>
    <x v="11"/>
    <s v="LD"/>
    <n v="18067.350440000002"/>
    <n v="3914.25"/>
    <n v="5130.2068690000006"/>
    <n v="4572.5"/>
    <n v="19040.773103"/>
    <n v="22043.163715000002"/>
    <n v="6658.7716099999998"/>
    <n v="13005.717598800005"/>
    <n v="8823.5363116000026"/>
    <n v="46525.406455000004"/>
    <n v="5218.0098410000001"/>
    <n v="6218.0720199999996"/>
    <n v="4922.1342439"/>
    <n v="37492.19844"/>
    <n v="9647.7480299999988"/>
    <m/>
    <m/>
    <m/>
    <n v="226120"/>
  </r>
  <r>
    <x v="3"/>
    <x v="0"/>
    <s v="LD"/>
    <n v="20460.115000000002"/>
    <n v="1619.75"/>
    <n v="5446.0749999999998"/>
    <n v="6808.3"/>
    <n v="23863.964000000004"/>
    <n v="33799.089999999997"/>
    <n v="8802.3819999999996"/>
    <n v="14909.511999999992"/>
    <n v="8385.8960000000006"/>
    <n v="51098.307000000008"/>
    <n v="5057.0290000000005"/>
    <n v="3838.07"/>
    <n v="4788.3310000000001"/>
    <n v="33351.597999999998"/>
    <n v="7784.420000000001"/>
    <m/>
    <m/>
    <m/>
    <n v="263539"/>
  </r>
  <r>
    <x v="3"/>
    <x v="1"/>
    <s v="LD"/>
    <n v="15992.996999999999"/>
    <n v="6723.75"/>
    <n v="5990.7089999999998"/>
    <n v="5064.05"/>
    <n v="19823.159"/>
    <n v="14878.82"/>
    <n v="5267.5920000000006"/>
    <n v="16915.559000000001"/>
    <n v="8144.5569999999998"/>
    <n v="37356.824999999997"/>
    <n v="2926.5809999999997"/>
    <n v="3730.6130000000003"/>
    <n v="4625.8"/>
    <n v="53175.48"/>
    <n v="3512.03"/>
    <m/>
    <m/>
    <m/>
    <n v="226055"/>
  </r>
  <r>
    <x v="3"/>
    <x v="2"/>
    <s v="LD"/>
    <n v="12100.930999999999"/>
    <n v="1802.6000000000001"/>
    <n v="7619.1979999999994"/>
    <n v="5703.5779999999995"/>
    <n v="21451.505000000005"/>
    <n v="30968.066999999999"/>
    <n v="10014.147000000001"/>
    <n v="21189.966"/>
    <n v="13062.456"/>
    <n v="39829.017"/>
    <n v="4918.0590000000002"/>
    <n v="6856.3249999999998"/>
    <n v="9224.5750000000007"/>
    <n v="64558.722000000002"/>
    <n v="5017.7950000000001"/>
    <m/>
    <m/>
    <m/>
    <n v="289148"/>
  </r>
  <r>
    <x v="3"/>
    <x v="3"/>
    <s v="LD"/>
    <n v="18983.78"/>
    <n v="1812.8999999999999"/>
    <n v="6765.7030000000004"/>
    <n v="6246.7"/>
    <n v="25398.482"/>
    <n v="21507.16"/>
    <n v="7144.8630000000003"/>
    <n v="30993.291000000001"/>
    <n v="11843.483"/>
    <n v="33502.626000000004"/>
    <n v="4350.7550000000001"/>
    <n v="5378.4169999999995"/>
    <n v="7992.6150000000007"/>
    <n v="93641.3"/>
    <n v="1556.2950000000001"/>
    <m/>
    <m/>
    <m/>
    <n v="310806"/>
  </r>
  <r>
    <x v="3"/>
    <x v="4"/>
    <s v="LD"/>
    <n v="13723.119000000001"/>
    <n v="3994.25"/>
    <n v="6755.5"/>
    <n v="7329.8549999999996"/>
    <n v="23794.096000000001"/>
    <n v="21849.025000000001"/>
    <n v="8928.9850000000006"/>
    <n v="40042.932999999997"/>
    <n v="8499.0339999999997"/>
    <n v="31195.227999999999"/>
    <n v="4920.2549999999992"/>
    <n v="6989.3069999999998"/>
    <n v="9415.3770000000004"/>
    <n v="75473.869000000006"/>
    <n v="1834.665"/>
    <m/>
    <m/>
    <m/>
    <n v="309682"/>
  </r>
  <r>
    <x v="3"/>
    <x v="5"/>
    <s v="LD"/>
    <n v="16412.894"/>
    <n v="2427.9749999999999"/>
    <n v="5348.76"/>
    <n v="6907.08"/>
    <n v="22348.538"/>
    <n v="21502.899999999998"/>
    <n v="7283.6720000000005"/>
    <n v="41024.874000000003"/>
    <n v="7918.67"/>
    <n v="32685.592000000001"/>
    <n v="4212.0969999999998"/>
    <n v="6273.9340000000002"/>
    <n v="8002.6739999999991"/>
    <n v="63071.25"/>
    <n v="6741.625"/>
    <m/>
    <m/>
    <m/>
    <n v="291270"/>
  </r>
  <r>
    <x v="3"/>
    <x v="6"/>
    <s v="LD"/>
    <n v="15699.494000000001"/>
    <n v="2400.625"/>
    <n v="5613.7070000000003"/>
    <n v="8544.9500000000007"/>
    <n v="22816.475999999999"/>
    <n v="28383.345000000001"/>
    <n v="9208.3160000000007"/>
    <n v="35643.321000000004"/>
    <n v="9905.7720000000008"/>
    <n v="43269"/>
    <n v="5043.6530000000002"/>
    <n v="5373.2150000000001"/>
    <n v="8139.9"/>
    <n v="43269"/>
    <n v="12137.615"/>
    <m/>
    <m/>
    <m/>
    <n v="285910.12699999998"/>
  </r>
  <r>
    <x v="3"/>
    <x v="7"/>
    <s v="LD"/>
    <n v="22697.835999999999"/>
    <n v="1612.4749999999999"/>
    <n v="6909.0870000000004"/>
    <n v="6401.125"/>
    <n v="23037.778000000002"/>
    <n v="29318.125"/>
    <n v="7857.3940000000002"/>
    <n v="24016.029000000002"/>
    <n v="8270.4040000000005"/>
    <n v="38179.379000000001"/>
    <n v="3841.8850000000002"/>
    <n v="6780.73"/>
    <n v="8194.0499999999993"/>
    <n v="75467.206000000006"/>
    <n v="8694.1650000000009"/>
    <m/>
    <m/>
    <m/>
    <n v="307751.66800000001"/>
  </r>
  <r>
    <x v="3"/>
    <x v="8"/>
    <s v="LD"/>
    <n v="15680.266"/>
    <n v="3131.3999999999996"/>
    <n v="4875.1150000000007"/>
    <n v="3373.35"/>
    <n v="22730.138999999999"/>
    <n v="23602.945"/>
    <n v="4464.55"/>
    <n v="25106.654999999999"/>
    <n v="7133.3360000000002"/>
    <n v="32167.061000000002"/>
    <n v="4295.9160000000002"/>
    <n v="3936.2130000000002"/>
    <n v="7817.71"/>
    <n v="70484.364000000001"/>
    <n v="8601.7199999999993"/>
    <m/>
    <m/>
    <m/>
    <n v="276584.44299999997"/>
  </r>
  <r>
    <x v="3"/>
    <x v="9"/>
    <s v="LD"/>
    <n v="19082.651000000002"/>
    <n v="6160.7250000000004"/>
    <n v="4995.1639999999998"/>
    <n v="3444.5"/>
    <n v="21703.51"/>
    <n v="21756.38"/>
    <n v="3267.799"/>
    <n v="27999.269"/>
    <n v="9185.3970000000008"/>
    <n v="39277.326000000001"/>
    <n v="4577.1900000000005"/>
    <n v="4192.1379999999999"/>
    <n v="7882.4220000000005"/>
    <n v="48981.75"/>
    <n v="17705.36"/>
    <m/>
    <m/>
    <m/>
    <n v="274691.16700000002"/>
  </r>
  <r>
    <x v="3"/>
    <x v="10"/>
    <s v="LD"/>
    <n v="25657.25"/>
    <n v="2760.2750000000001"/>
    <n v="3193.7650000000003"/>
    <n v="5771"/>
    <n v="19191.092999999997"/>
    <n v="31513.719999999998"/>
    <n v="7101.1170000000002"/>
    <n v="26369.644999999997"/>
    <n v="10369.437"/>
    <n v="39668.383000000002"/>
    <n v="4431.4229999999998"/>
    <n v="2681.578"/>
    <n v="8439.0329999999994"/>
    <n v="66526.5"/>
    <n v="11372.43"/>
    <m/>
    <m/>
    <m/>
    <n v="295836.51200000005"/>
  </r>
  <r>
    <x v="3"/>
    <x v="11"/>
    <s v="LD"/>
    <n v="26479.069000000003"/>
    <n v="4247.0749999999998"/>
    <n v="4111.3890000000001"/>
    <n v="6437.19"/>
    <n v="23699.206000000002"/>
    <n v="29751.174999999999"/>
    <n v="7748.3649999999998"/>
    <n v="17331.145"/>
    <n v="11370.480000000001"/>
    <n v="46732.565000000002"/>
    <n v="5437.585"/>
    <n v="7323.36"/>
    <n v="8070.7"/>
    <n v="63752.5"/>
    <n v="12170.3"/>
    <m/>
    <m/>
    <m/>
    <n v="306031.10399999993"/>
  </r>
  <r>
    <x v="4"/>
    <x v="0"/>
    <s v="LD"/>
    <m/>
    <m/>
    <m/>
    <m/>
    <m/>
    <m/>
    <m/>
    <m/>
    <m/>
    <m/>
    <m/>
    <m/>
    <m/>
    <m/>
    <m/>
    <m/>
    <m/>
    <m/>
    <m/>
  </r>
  <r>
    <x v="4"/>
    <x v="1"/>
    <s v="LD"/>
    <n v="41351.741999999998"/>
    <n v="2627.5129999999999"/>
    <n v="11721.58"/>
    <n v="9433.9500000000007"/>
    <n v="27651.833000000002"/>
    <n v="39322.324999999997"/>
    <n v="12700.190999999999"/>
    <n v="26519.613000000001"/>
    <n v="13517.706"/>
    <n v="70523.793000000005"/>
    <n v="6293.375"/>
    <n v="8730.6530000000002"/>
    <n v="12741.702000000001"/>
    <n v="100383.75"/>
    <n v="9253.1509999999998"/>
    <m/>
    <m/>
    <m/>
    <n v="440591.93699999998"/>
  </r>
  <r>
    <x v="4"/>
    <x v="2"/>
    <s v="LD"/>
    <n v="28340.135000000002"/>
    <n v="2460.5749999999998"/>
    <n v="9183.8019999999997"/>
    <n v="12146.025"/>
    <n v="18680.298999999999"/>
    <n v="25173.589999999997"/>
    <n v="3345.5320000000002"/>
    <n v="16784.853999999999"/>
    <n v="9694.2619999999988"/>
    <n v="35604.165000000001"/>
    <n v="4188.9279999999999"/>
    <n v="2981.1079999999997"/>
    <n v="6300.7669999999998"/>
    <n v="82061.95"/>
    <n v="5309.1"/>
    <m/>
    <m/>
    <m/>
    <n v="297787.52899999998"/>
  </r>
  <r>
    <x v="4"/>
    <x v="3"/>
    <s v="LD"/>
    <n v="27662.581999999999"/>
    <n v="2220.5659999999998"/>
    <n v="5162.7379999999994"/>
    <n v="7103.4750000000004"/>
    <n v="20170.473000000002"/>
    <n v="18364.98"/>
    <n v="6313.6459999999997"/>
    <n v="15803.510999999999"/>
    <n v="11798.637000000001"/>
    <n v="30951.904999999999"/>
    <n v="4384.4579999999996"/>
    <n v="3601.1950000000002"/>
    <n v="7116.7129999999997"/>
    <n v="73198.25"/>
    <n v="5850"/>
    <m/>
    <m/>
    <m/>
    <n v="260336.57699999999"/>
  </r>
  <r>
    <x v="4"/>
    <x v="4"/>
    <s v="LD"/>
    <n v="20647.87"/>
    <n v="1454.175"/>
    <n v="5099.2870000000003"/>
    <n v="7078.5"/>
    <n v="17866.351999999999"/>
    <n v="26159.95"/>
    <n v="9943.2610000000004"/>
    <n v="12963.204"/>
    <n v="9155.2469999999994"/>
    <n v="29687.875"/>
    <n v="3798.8879999999999"/>
    <n v="5882.1549999999997"/>
    <n v="9200.9249999999993"/>
    <n v="61807.5"/>
    <n v="21866.880000000001"/>
    <m/>
    <m/>
    <m/>
    <n v="261662.163"/>
  </r>
  <r>
    <x v="4"/>
    <x v="5"/>
    <s v="LD"/>
    <n v="23582.986000000001"/>
    <n v="2559.85"/>
    <n v="8246.8109999999997"/>
    <n v="5298"/>
    <n v="23886.507000000001"/>
    <n v="35394.976000000002"/>
    <n v="11984.753000000001"/>
    <n v="21016.777999999998"/>
    <n v="12662.678"/>
    <n v="41387.1"/>
    <n v="5003.2430000000004"/>
    <n v="10158.77"/>
    <n v="13275.95"/>
    <n v="46585.21"/>
    <n v="27248.1"/>
    <m/>
    <m/>
    <m/>
    <n v="317873.533"/>
  </r>
  <r>
    <x v="4"/>
    <x v="6"/>
    <s v="LD"/>
    <n v="31869.907999999999"/>
    <n v="4511.1000000000004"/>
    <n v="12309.29"/>
    <n v="10695.5"/>
    <n v="23244.949000000001"/>
    <n v="33761.800000000003"/>
    <n v="10241.31"/>
    <n v="17663.705999999998"/>
    <n v="13390.609"/>
    <n v="32529.07"/>
    <n v="5752.8530000000001"/>
    <n v="6084.71"/>
    <n v="11875.825000000001"/>
    <n v="22734.75"/>
    <n v="13641"/>
    <n v="4809.1180000000004"/>
    <n v="3870"/>
    <n v="6444.5280000000002"/>
    <n v="286011"/>
  </r>
  <r>
    <x v="4"/>
    <x v="7"/>
    <s v="LD"/>
    <n v="22648.403999999999"/>
    <n v="3565.6750000000002"/>
    <n v="6866.9449999999997"/>
    <n v="6063.75"/>
    <n v="19697.631000000001"/>
    <n v="35044.18"/>
    <n v="6556.6440000000002"/>
    <n v="15492.143"/>
    <n v="12335.491"/>
    <n v="28081.02"/>
    <n v="4219.6130000000003"/>
    <n v="5617.17"/>
    <n v="10993.467000000001"/>
    <n v="32158.5"/>
    <n v="3091.7"/>
    <n v="3546.9720000000002"/>
    <n v="7487.5"/>
    <n v="2078"/>
    <n v="248186"/>
  </r>
  <r>
    <x v="4"/>
    <x v="8"/>
    <s v="LD"/>
    <n v="33069.182999999997"/>
    <n v="4639.0249999999996"/>
    <n v="6955.45"/>
    <n v="4207.5159999999996"/>
    <n v="20771.806"/>
    <n v="26790.174999999999"/>
    <n v="11586.705"/>
    <n v="22205.777999999998"/>
    <n v="11754.054"/>
    <n v="42890.525000000001"/>
    <n v="3468.7620000000002"/>
    <n v="8000.3549999999996"/>
    <n v="12086.514999999999"/>
    <n v="84905.251999999993"/>
    <n v="6965.95"/>
    <n v="3617"/>
    <n v="2655"/>
    <n v="4900"/>
    <n v="330298"/>
  </r>
  <r>
    <x v="4"/>
    <x v="9"/>
    <s v="LD"/>
    <n v="35407.800000000003"/>
    <n v="3320.5749999999998"/>
    <n v="5889.8869999999997"/>
    <n v="1101.75"/>
    <n v="17945.434000000001"/>
    <n v="37348.639999999999"/>
    <n v="14219.108"/>
    <n v="19973.406999999999"/>
    <n v="12250.08"/>
    <n v="48876.455000000002"/>
    <n v="3818.2139999999999"/>
    <n v="8702.1299999999992"/>
    <n v="10150.525"/>
    <n v="83885.501000000004"/>
    <n v="6292"/>
    <n v="3496.9250000000002"/>
    <n v="1102.5"/>
    <n v="4189.3419999999996"/>
    <n v="335581"/>
  </r>
  <r>
    <x v="4"/>
    <x v="10"/>
    <s v="LD"/>
    <n v="28002.893"/>
    <n v="2358.4009999999998"/>
    <n v="4374.6210000000001"/>
    <n v="2130.105"/>
    <n v="21685.205999999998"/>
    <n v="38221.800999999999"/>
    <n v="11906.956"/>
    <n v="17241.559000000001"/>
    <n v="14235.576999999999"/>
    <n v="61093.868000000002"/>
    <n v="3723.123"/>
    <n v="8017.2110000000002"/>
    <n v="9265.4650000000001"/>
    <n v="61167.625"/>
    <n v="3713.0509999999999"/>
    <n v="6222.9340000000002"/>
    <n v="990"/>
    <n v="2840"/>
    <n v="317054"/>
  </r>
  <r>
    <x v="4"/>
    <x v="11"/>
    <s v="LD"/>
    <n v="29977.528999999999"/>
    <n v="1312.65"/>
    <n v="3637.8879999999999"/>
    <n v="6445.28"/>
    <n v="13342.754999999999"/>
    <n v="33610.425000000003"/>
    <n v="9935.4950000000008"/>
    <n v="17485.726999999999"/>
    <n v="14302.71"/>
    <n v="49816.046999999999"/>
    <n v="3128.8240000000001"/>
    <n v="11763.504999999999"/>
    <n v="10191.475"/>
    <n v="55665.875"/>
    <n v="818"/>
    <n v="3209.8939999999998"/>
    <n v="990"/>
    <n v="3641.6750000000002"/>
    <n v="295629"/>
  </r>
  <r>
    <x v="5"/>
    <x v="0"/>
    <s v="LD"/>
    <n v="28414.724999999999"/>
    <n v="2089.0749999999998"/>
    <n v="5283.5680000000002"/>
    <n v="12136.825000000001"/>
    <n v="14327.797"/>
    <n v="34671.525000000001"/>
    <n v="11323.133"/>
    <n v="22637.512999999999"/>
    <n v="9964.6020000000008"/>
    <n v="39453.110999999997"/>
    <n v="3541.4740000000002"/>
    <n v="11051.787"/>
    <n v="9297.5650000000005"/>
    <n v="66057"/>
    <n v="773"/>
    <n v="7192.0590000000002"/>
    <n v="2919"/>
    <n v="3266.8"/>
    <n v="316949"/>
  </r>
  <r>
    <x v="5"/>
    <x v="1"/>
    <s v="LD"/>
    <n v="19529.32"/>
    <n v="718.3"/>
    <n v="5115.7610000000004"/>
    <n v="7598.9279999999999"/>
    <n v="9204.8549999999996"/>
    <n v="16425.575000000001"/>
    <n v="3097.95"/>
    <n v="24239.62"/>
    <n v="6859.8059999999996"/>
    <n v="23306.985000000001"/>
    <n v="1378.0940000000001"/>
    <n v="4905.8999999999996"/>
    <n v="6282.0749999999998"/>
    <n v="58281"/>
    <n v="6240.2"/>
    <n v="6247.0889999999999"/>
    <n v="4956"/>
    <n v="2794.0030000000002"/>
    <n v="227730"/>
  </r>
  <r>
    <x v="5"/>
    <x v="2"/>
    <s v="LD"/>
    <n v="26154"/>
    <n v="951"/>
    <n v="7092.0000000000009"/>
    <n v="16614"/>
    <n v="15603"/>
    <n v="40906"/>
    <n v="12578"/>
    <n v="42876"/>
    <n v="15238"/>
    <n v="46567.999999999993"/>
    <n v="2811"/>
    <n v="11768"/>
    <n v="14337"/>
    <n v="72328"/>
    <n v="11621.999999999998"/>
    <n v="3288"/>
    <n v="1233"/>
    <n v="3036"/>
    <m/>
  </r>
  <r>
    <x v="5"/>
    <x v="3"/>
    <s v="LD"/>
    <n v="20868.16"/>
    <n v="380.94600000000003"/>
    <n v="6272.3090000000002"/>
    <n v="7630.7280000000001"/>
    <n v="12615.06"/>
    <n v="22710.525000000001"/>
    <n v="8106.625"/>
    <n v="26766.108"/>
    <n v="10661.058000000001"/>
    <n v="27474.294999999998"/>
    <n v="2444.6579999999999"/>
    <n v="7338.1909999999998"/>
    <n v="14972.9"/>
    <n v="60050.353999999999"/>
    <n v="3588"/>
    <n v="922.79"/>
    <n v="3784.5"/>
    <n v="3871.9369999999999"/>
    <n v="255527"/>
  </r>
  <r>
    <x v="6"/>
    <x v="12"/>
    <m/>
    <e v="#N/A"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x v="0"/>
    <s v="HD"/>
    <n v="79112.047999999995"/>
    <n v="40837.959999999992"/>
    <n v="83541.043000000005"/>
    <n v="51933.592999999993"/>
    <m/>
    <n v="3683.1849999999999"/>
    <n v="21914.584999999999"/>
    <n v="12491.984"/>
    <n v="17795.25"/>
    <n v="18605.038"/>
    <n v="28680.440999999999"/>
    <n v="5994.2890000000016"/>
    <m/>
    <n v="4060.3249999999998"/>
    <n v="0"/>
    <n v="1985.4750000000001"/>
    <n v="3144.25"/>
    <m/>
    <m/>
    <m/>
    <m/>
    <m/>
    <m/>
  </r>
  <r>
    <x v="0"/>
    <x v="1"/>
    <s v="HD"/>
    <n v="62561.485000000001"/>
    <n v="35882.249999999993"/>
    <n v="90901.25"/>
    <n v="59622.154999999999"/>
    <m/>
    <n v="5505.8119999999999"/>
    <n v="16696.633000000002"/>
    <n v="12560.116"/>
    <n v="17127"/>
    <n v="11314.987999999999"/>
    <n v="8981.396999999999"/>
    <n v="2596.4279999999999"/>
    <m/>
    <n v="3354.0160000000005"/>
    <n v="3300"/>
    <n v="1654.175"/>
    <n v="4133.5999999999995"/>
    <m/>
    <m/>
    <m/>
    <m/>
    <m/>
    <m/>
  </r>
  <r>
    <x v="0"/>
    <x v="2"/>
    <s v="HD"/>
    <n v="91464.86"/>
    <n v="53630.238999999994"/>
    <n v="156787"/>
    <n v="77389.033999999985"/>
    <m/>
    <n v="7186.79"/>
    <n v="27359.25"/>
    <n v="23147.297999999999"/>
    <n v="15196.5"/>
    <n v="19268.386999999999"/>
    <n v="17666.852000000003"/>
    <n v="6181.5680000000002"/>
    <m/>
    <n v="4949.5179999999991"/>
    <n v="12012"/>
    <n v="2822.308"/>
    <n v="7469.7250000000004"/>
    <m/>
    <m/>
    <m/>
    <m/>
    <m/>
    <m/>
  </r>
  <r>
    <x v="0"/>
    <x v="3"/>
    <s v="HD"/>
    <n v="81502.565000000002"/>
    <n v="43658.866000000002"/>
    <n v="119617.5"/>
    <n v="74984.744999999995"/>
    <m/>
    <n v="4377.55"/>
    <n v="20532.349000000002"/>
    <n v="12158.397000000001"/>
    <n v="16780.5"/>
    <n v="16497.406999999999"/>
    <n v="31901.312999999995"/>
    <n v="8130.6210000000001"/>
    <m/>
    <n v="5148.9030000000002"/>
    <n v="10824.5"/>
    <n v="3764.6679999999997"/>
    <n v="3626.0389999999998"/>
    <m/>
    <m/>
    <m/>
    <m/>
    <m/>
    <m/>
  </r>
  <r>
    <x v="0"/>
    <x v="4"/>
    <s v="HD"/>
    <n v="73941.445000000007"/>
    <n v="41034.419000000002"/>
    <n v="121544.875"/>
    <n v="47175.892999999996"/>
    <m/>
    <n v="1143.3"/>
    <n v="14751.297999999999"/>
    <n v="15635.596"/>
    <n v="20171.25"/>
    <n v="15246.652"/>
    <n v="18693.779000000002"/>
    <n v="6098.3909999999996"/>
    <m/>
    <n v="4062.3350000000009"/>
    <n v="13640"/>
    <n v="2630.605"/>
    <n v="1636.2449999999999"/>
    <m/>
    <m/>
    <m/>
    <m/>
    <m/>
    <m/>
  </r>
  <r>
    <x v="0"/>
    <x v="5"/>
    <s v="HD"/>
    <n v="73735.55"/>
    <n v="42326.221999999987"/>
    <n v="113617.905"/>
    <n v="73955.915000000008"/>
    <m/>
    <n v="468"/>
    <n v="16046.475"/>
    <n v="13060.546"/>
    <n v="16132.25"/>
    <n v="14474.238999999998"/>
    <n v="12079.260999999995"/>
    <n v="4124.8029999999999"/>
    <m/>
    <n v="4623.5110000000004"/>
    <n v="15460.5"/>
    <n v="3181.5"/>
    <n v="1059"/>
    <m/>
    <m/>
    <m/>
    <m/>
    <m/>
    <m/>
  </r>
  <r>
    <x v="0"/>
    <x v="6"/>
    <s v="HD"/>
    <n v="81715.884000000005"/>
    <n v="41457.277999999998"/>
    <n v="90011"/>
    <n v="69576.163"/>
    <m/>
    <n v="1339.3150000000001"/>
    <n v="18149.455999999998"/>
    <n v="9124.5789999999997"/>
    <n v="26185.5"/>
    <n v="23537.905999999999"/>
    <n v="7047.7099999999982"/>
    <n v="10950.616"/>
    <m/>
    <n v="4066.7"/>
    <n v="13461.25"/>
    <n v="2290"/>
    <n v="1375.2"/>
    <m/>
    <m/>
    <m/>
    <m/>
    <m/>
    <m/>
  </r>
  <r>
    <x v="0"/>
    <x v="7"/>
    <s v="HD"/>
    <n v="96003.825000000012"/>
    <n v="46207.805999999997"/>
    <n v="112534.95"/>
    <n v="60255.287000000004"/>
    <m/>
    <n v="3369.375"/>
    <n v="25074.038"/>
    <n v="15251.362999999999"/>
    <n v="27972.25"/>
    <n v="17621.241000000002"/>
    <n v="10800.878999999999"/>
    <n v="4772.2380000000003"/>
    <m/>
    <n v="5096.683"/>
    <n v="20198.7"/>
    <n v="2242.7719999999999"/>
    <n v="1181.6100000000001"/>
    <m/>
    <m/>
    <m/>
    <m/>
    <m/>
    <m/>
  </r>
  <r>
    <x v="0"/>
    <x v="8"/>
    <s v="HD"/>
    <n v="87385.173999999999"/>
    <n v="50127.046999999999"/>
    <n v="122616.1"/>
    <n v="68118.792000000001"/>
    <m/>
    <n v="3081.75"/>
    <n v="28204.214999999997"/>
    <m/>
    <n v="15543"/>
    <n v="17788.921999999999"/>
    <n v="11979.958999999999"/>
    <n v="5720.1149999999989"/>
    <m/>
    <n v="5321.2669999999998"/>
    <n v="15123.8"/>
    <n v="1233.675"/>
    <n v="2209.5729999999999"/>
    <m/>
    <m/>
    <m/>
    <m/>
    <m/>
    <m/>
  </r>
  <r>
    <x v="0"/>
    <x v="9"/>
    <s v="HD"/>
    <n v="58908.789999999994"/>
    <n v="43446.167999999991"/>
    <n v="86295.75"/>
    <n v="58305.243999999992"/>
    <m/>
    <n v="5367.9"/>
    <n v="25582.305"/>
    <n v="6701.3959999999997"/>
    <n v="8984.25"/>
    <n v="13720.879000000001"/>
    <n v="9622.83"/>
    <n v="5189.7169999999996"/>
    <m/>
    <n v="5103.3469999999988"/>
    <n v="7268.25"/>
    <n v="2602.1999999999998"/>
    <n v="3872.1"/>
    <m/>
    <m/>
    <m/>
    <m/>
    <m/>
    <m/>
  </r>
  <r>
    <x v="0"/>
    <x v="10"/>
    <s v="HD"/>
    <n v="109947.73800000001"/>
    <n v="48779.615000000013"/>
    <n v="69558.740000000005"/>
    <n v="66715.483000000007"/>
    <m/>
    <n v="4660.05"/>
    <n v="37522.725000000006"/>
    <n v="17294.796999999999"/>
    <n v="20534.25"/>
    <n v="26031.181"/>
    <n v="9574.9320000000025"/>
    <n v="5339.8150000000005"/>
    <m/>
    <n v="5932.5419999999995"/>
    <n v="5644.375"/>
    <n v="4884.875"/>
    <n v="969.1"/>
    <m/>
    <m/>
    <m/>
    <m/>
    <m/>
    <m/>
  </r>
  <r>
    <x v="0"/>
    <x v="11"/>
    <s v="HD"/>
    <n v="112323.34"/>
    <n v="53369.389000000017"/>
    <n v="85570.024999999994"/>
    <n v="1188"/>
    <m/>
    <n v="3948"/>
    <n v="43284.3"/>
    <n v="15273.528"/>
    <n v="14339.25"/>
    <n v="22771.748"/>
    <n v="8981.527"/>
    <n v="8755.9009999999998"/>
    <m/>
    <n v="7537.8190000000004"/>
    <n v="16617.5"/>
    <n v="6128.45"/>
    <n v="3360.5"/>
    <m/>
    <m/>
    <m/>
    <m/>
    <m/>
    <m/>
  </r>
  <r>
    <x v="1"/>
    <x v="0"/>
    <s v="HD"/>
    <n v="96513.475000000006"/>
    <n v="44588.527999999998"/>
    <n v="98650.375"/>
    <n v="52529.756999999998"/>
    <m/>
    <n v="11238.875"/>
    <n v="38818.192999999999"/>
    <n v="14601.552"/>
    <n v="20072.75"/>
    <n v="19561.525000000001"/>
    <n v="19419.027000000002"/>
    <n v="6252.8360000000002"/>
    <m/>
    <n v="5894.7610000000004"/>
    <n v="7062"/>
    <n v="5917.0749999999998"/>
    <n v="2359.25"/>
    <m/>
    <m/>
    <m/>
    <m/>
    <m/>
    <m/>
  </r>
  <r>
    <x v="1"/>
    <x v="1"/>
    <s v="HD"/>
    <n v="96311.950000000012"/>
    <n v="48160.846000000012"/>
    <n v="108292.549"/>
    <n v="66463.641999999993"/>
    <m/>
    <n v="18305.975000000002"/>
    <n v="36285.699999999997"/>
    <n v="15593.632"/>
    <n v="18638.02"/>
    <n v="14807.59"/>
    <n v="42523.617999999995"/>
    <n v="8944.5799999999981"/>
    <m/>
    <n v="4888.6679999999997"/>
    <n v="15500.375"/>
    <n v="1872.175"/>
    <n v="4109.5"/>
    <m/>
    <m/>
    <m/>
    <m/>
    <m/>
    <m/>
  </r>
  <r>
    <x v="1"/>
    <x v="2"/>
    <s v="HD"/>
    <n v="122733.05399999999"/>
    <n v="51920.810999999994"/>
    <n v="145382.5"/>
    <n v="97280.598000000013"/>
    <m/>
    <n v="14135.65"/>
    <n v="38812.024999999994"/>
    <n v="15174.18"/>
    <n v="22646.25"/>
    <n v="17044.031999999999"/>
    <n v="52641.89"/>
    <n v="2508.8809999999994"/>
    <m/>
    <n v="6462.9109999999982"/>
    <n v="6989.125"/>
    <n v="2044.8219999999999"/>
    <n v="2399.8000000000002"/>
    <m/>
    <m/>
    <m/>
    <m/>
    <m/>
    <m/>
  </r>
  <r>
    <x v="1"/>
    <x v="3"/>
    <s v="HD"/>
    <n v="80844.304999999993"/>
    <n v="33629.356"/>
    <n v="103564.5"/>
    <n v="85223.13"/>
    <m/>
    <n v="12171.15"/>
    <n v="25036.025000000001"/>
    <n v="10499.5"/>
    <n v="10642.5"/>
    <n v="15461.981000000002"/>
    <n v="54723.242999999995"/>
    <n v="2837.2159999999999"/>
    <m/>
    <n v="4745.6889999999994"/>
    <n v="10048.5"/>
    <n v="1355.5250000000001"/>
    <n v="612.95299999999997"/>
    <m/>
    <m/>
    <m/>
    <m/>
    <m/>
    <m/>
  </r>
  <r>
    <x v="1"/>
    <x v="4"/>
    <s v="HD"/>
    <n v="104675.659"/>
    <n v="42343.589"/>
    <n v="72944.25"/>
    <n v="81086.099000000002"/>
    <m/>
    <n v="2299.8250000000003"/>
    <n v="24721.944"/>
    <n v="18901.966"/>
    <n v="10850.125"/>
    <n v="22195.091999999997"/>
    <n v="29158.09599999999"/>
    <n v="1826.93"/>
    <m/>
    <n v="5211.4850000000006"/>
    <n v="6606.55"/>
    <n v="2354.5750000000003"/>
    <n v="802.95699999999988"/>
    <m/>
    <m/>
    <m/>
    <m/>
    <m/>
    <m/>
  </r>
  <r>
    <x v="1"/>
    <x v="5"/>
    <s v="HD"/>
    <n v="113099.68099999998"/>
    <n v="55602.187000000005"/>
    <n v="75016.5"/>
    <n v="81208.325000000012"/>
    <m/>
    <n v="3637.75"/>
    <n v="28748.629000000001"/>
    <n v="15047.887999999999"/>
    <n v="14256"/>
    <n v="29041.942000000003"/>
    <n v="14938.234000000002"/>
    <n v="2403.3890000000001"/>
    <m/>
    <n v="5066.0630000000001"/>
    <n v="5643.0249999999996"/>
    <n v="2148.65"/>
    <n v="5145.7749999999996"/>
    <m/>
    <m/>
    <m/>
    <m/>
    <m/>
    <m/>
  </r>
  <r>
    <x v="1"/>
    <x v="6"/>
    <s v="HD"/>
    <n v="88755.588000000003"/>
    <n v="50280.173999999999"/>
    <n v="82930.498999999996"/>
    <n v="93718.073999999993"/>
    <m/>
    <n v="2136.75"/>
    <n v="32749.608999999997"/>
    <n v="13567.613000000001"/>
    <n v="13538.25"/>
    <n v="25137.433000000001"/>
    <n v="11794.742000000002"/>
    <n v="1465.0169999999998"/>
    <m/>
    <n v="3644.62"/>
    <n v="3638.25"/>
    <n v="2140.4"/>
    <n v="2956.31"/>
    <m/>
    <m/>
    <m/>
    <m/>
    <m/>
    <m/>
  </r>
  <r>
    <x v="1"/>
    <x v="7"/>
    <s v="HD"/>
    <n v="115885.20200000002"/>
    <n v="54456.686000000002"/>
    <n v="96728.320000000007"/>
    <n v="101747.64299999998"/>
    <m/>
    <n v="12012.7"/>
    <n v="25437.339"/>
    <n v="26496.114000000001"/>
    <n v="15939"/>
    <n v="22385.185000000001"/>
    <n v="17518.852999999996"/>
    <n v="802.51599999999996"/>
    <m/>
    <n v="5152.3730000000005"/>
    <n v="2722.6"/>
    <n v="2437"/>
    <n v="4737.75"/>
    <m/>
    <m/>
    <m/>
    <m/>
    <m/>
    <m/>
  </r>
  <r>
    <x v="1"/>
    <x v="8"/>
    <s v="HD"/>
    <n v="127050.18000000001"/>
    <n v="66981.459000000003"/>
    <n v="109962.51000000001"/>
    <n v="91184.863000000012"/>
    <m/>
    <n v="13084.752"/>
    <n v="22407.424999999999"/>
    <n v="20837.412"/>
    <n v="12993.75"/>
    <n v="27748.967999999997"/>
    <n v="15114.282999999999"/>
    <n v="1218.4899999999998"/>
    <m/>
    <n v="5731.7930000000006"/>
    <n v="6583.5"/>
    <n v="3128.9"/>
    <n v="3787.2949999999996"/>
    <m/>
    <m/>
    <m/>
    <m/>
    <m/>
    <m/>
  </r>
  <r>
    <x v="1"/>
    <x v="9"/>
    <s v="HD"/>
    <n v="130326.49500000001"/>
    <n v="43748.45"/>
    <n v="97963"/>
    <n v="98488.671999999991"/>
    <m/>
    <n v="15632.375000000002"/>
    <n v="23128.400000000001"/>
    <n v="16699.744999999999"/>
    <n v="22324.5"/>
    <n v="15618.96"/>
    <n v="12128.229000000001"/>
    <n v="624.49400000000003"/>
    <m/>
    <n v="5985.7000000000025"/>
    <n v="4950"/>
    <n v="2698"/>
    <n v="2896.23"/>
    <m/>
    <m/>
    <m/>
    <m/>
    <m/>
    <m/>
  </r>
  <r>
    <x v="1"/>
    <x v="10"/>
    <s v="HD"/>
    <n v="150068.96"/>
    <n v="52442.261999999995"/>
    <n v="90638.5"/>
    <n v="102062.12900000002"/>
    <m/>
    <n v="11297.929999999998"/>
    <n v="16153.795"/>
    <n v="15419.396000000001"/>
    <n v="30029"/>
    <n v="22735.943999999996"/>
    <n v="14572.478000000003"/>
    <n v="1271.2760000000001"/>
    <m/>
    <n v="6850.7870000000012"/>
    <n v="7350.75"/>
    <n v="3439.4749999999999"/>
    <n v="2310.4760000000001"/>
    <m/>
    <m/>
    <m/>
    <m/>
    <m/>
    <m/>
  </r>
  <r>
    <x v="1"/>
    <x v="11"/>
    <s v="HD"/>
    <n v="142788.59700000001"/>
    <n v="56462.706000000006"/>
    <n v="115146.8"/>
    <n v="87150.306000000011"/>
    <m/>
    <n v="19081.75"/>
    <n v="28294.788"/>
    <n v="22574.894"/>
    <n v="20749.268"/>
    <n v="28203.464"/>
    <n v="13918.647999999999"/>
    <n v="3724.7300000000005"/>
    <m/>
    <n v="6923.7310000000016"/>
    <n v="4974.75"/>
    <n v="3012.625"/>
    <n v="4510.2839999999997"/>
    <m/>
    <m/>
    <m/>
    <m/>
    <m/>
    <m/>
  </r>
  <r>
    <x v="2"/>
    <x v="0"/>
    <s v="HD"/>
    <n v="164079.652"/>
    <n v="61182.551000000007"/>
    <n v="104734.75"/>
    <n v="110777.592"/>
    <m/>
    <n v="12181.3"/>
    <n v="30037.720999999998"/>
    <n v="19021.483"/>
    <n v="29229.35"/>
    <n v="28051.177000000003"/>
    <n v="23692.517000000014"/>
    <n v="12821.242000000004"/>
    <n v="3182.75"/>
    <n v="6548.4009999999971"/>
    <n v="7634"/>
    <n v="4636.2"/>
    <n v="6666.2920000000004"/>
    <m/>
    <m/>
    <m/>
    <m/>
    <m/>
    <m/>
  </r>
  <r>
    <x v="2"/>
    <x v="1"/>
    <s v="HD"/>
    <n v="83611.192999999985"/>
    <n v="49748.260000000009"/>
    <n v="60592.074999999997"/>
    <n v="55414.798999999999"/>
    <m/>
    <n v="7581.6050000000023"/>
    <n v="12921.606"/>
    <n v="10966.535999999998"/>
    <n v="6044.1100000000006"/>
    <n v="9388.8729999999996"/>
    <n v="26874.734000000004"/>
    <n v="6949.9539999999997"/>
    <n v="2970.05"/>
    <n v="5289.2970000000005"/>
    <n v="5346"/>
    <n v="2259.1269999999995"/>
    <n v="2792.2060000000001"/>
    <m/>
    <m/>
    <m/>
    <m/>
    <m/>
    <m/>
  </r>
  <r>
    <x v="2"/>
    <x v="2"/>
    <s v="HD"/>
    <n v="182948.55000000005"/>
    <n v="55224.776999999987"/>
    <n v="90678.755000000005"/>
    <n v="81004.684000000008"/>
    <m/>
    <n v="6933.0509999999995"/>
    <n v="23095.457999999999"/>
    <n v="24638.737999999998"/>
    <n v="26725.809999999998"/>
    <n v="22163.671000000002"/>
    <n v="46691.670000000035"/>
    <n v="4609.9939999999997"/>
    <n v="11691.415000000001"/>
    <n v="7821.3089999999993"/>
    <n v="7969.5"/>
    <n v="4365.4749999999995"/>
    <n v="3361.8519999999994"/>
    <m/>
    <m/>
    <m/>
    <m/>
    <m/>
    <m/>
  </r>
  <r>
    <x v="2"/>
    <x v="3"/>
    <s v="HD"/>
    <n v="133058.55044883001"/>
    <n v="53695.959543399993"/>
    <n v="121241.361257"/>
    <n v="74797.702879999997"/>
    <m/>
    <n v="14020.905999999999"/>
    <n v="15803.166665000001"/>
    <n v="11144.707320000001"/>
    <n v="15187.05359"/>
    <n v="20241.150759480002"/>
    <n v="46771.885089999967"/>
    <n v="3422.1911950000003"/>
    <n v="2368.15"/>
    <n v="6389.0574433999991"/>
    <n v="4175.5431699999999"/>
    <n v="4521.5076240000008"/>
    <n v="2350.0880000000002"/>
    <m/>
    <m/>
    <m/>
    <m/>
    <m/>
    <m/>
  </r>
  <r>
    <x v="2"/>
    <x v="4"/>
    <s v="HD"/>
    <n v="147310.61599999998"/>
    <n v="50294.560000000012"/>
    <n v="136216.17499999999"/>
    <n v="71872.332999999999"/>
    <m/>
    <n v="9722.6265000000003"/>
    <n v="19673.801499999998"/>
    <n v="22348.905999999999"/>
    <n v="20985.058000000001"/>
    <n v="25687.073230000002"/>
    <n v="31019.847201000004"/>
    <n v="2329.6308800000002"/>
    <n v="4300.1549999999997"/>
    <n v="6608.7460600000004"/>
    <n v="11269.5"/>
    <n v="3255.3450000000003"/>
    <n v="4368.1469999999999"/>
    <m/>
    <m/>
    <m/>
    <m/>
    <m/>
    <m/>
  </r>
  <r>
    <x v="2"/>
    <x v="5"/>
    <s v="HD"/>
    <n v="109935.8591"/>
    <n v="57760.142999999996"/>
    <n v="92819.815999999992"/>
    <n v="68578.581999999995"/>
    <m/>
    <n v="6069.4155000000001"/>
    <n v="24896.691000000003"/>
    <n v="17602.988000000001"/>
    <n v="18266.739999999998"/>
    <n v="30379.484749999996"/>
    <n v="26471.012638"/>
    <n v="2260.73"/>
    <n v="3665.6200000000003"/>
    <n v="7399.3017099999997"/>
    <n v="6558.75"/>
    <n v="1829.4749999999999"/>
    <n v="4567.5419000000002"/>
    <m/>
    <m/>
    <m/>
    <m/>
    <m/>
    <m/>
  </r>
  <r>
    <x v="2"/>
    <x v="6"/>
    <s v="HD"/>
    <n v="135444.73414020002"/>
    <n v="57562.49760100001"/>
    <n v="77727.519080000013"/>
    <n v="105276.28404499998"/>
    <m/>
    <n v="9405.6980000000003"/>
    <n v="25569.5667092"/>
    <n v="25118.817056"/>
    <n v="23156.670280000002"/>
    <n v="21596.5841225"/>
    <n v="38971.673163000014"/>
    <n v="3408.2916300000011"/>
    <n v="2699.6730000000002"/>
    <n v="6922.5200519999989"/>
    <n v="9182.5110000000004"/>
    <n v="2410.9497700000006"/>
    <n v="4666.7563600000012"/>
    <m/>
    <m/>
    <m/>
    <m/>
    <m/>
    <m/>
  </r>
  <r>
    <x v="2"/>
    <x v="7"/>
    <s v="HD"/>
    <n v="126762.55681220003"/>
    <n v="54973.455471100009"/>
    <n v="88025.146431999994"/>
    <n v="95801.960919999998"/>
    <m/>
    <n v="11144.198881"/>
    <n v="15837.693055"/>
    <n v="23177.893707999996"/>
    <n v="20856.712780999998"/>
    <n v="21828.816377000006"/>
    <n v="55997.39373199999"/>
    <n v="3149.5522799999999"/>
    <n v="2859.9079999999999"/>
    <n v="6217.9689799999996"/>
    <n v="9104.9164870000004"/>
    <n v="3426.2350940000001"/>
    <n v="3906.7957500000007"/>
    <m/>
    <m/>
    <m/>
    <m/>
    <m/>
    <m/>
  </r>
  <r>
    <x v="2"/>
    <x v="8"/>
    <s v="HD"/>
    <n v="143441.64873540003"/>
    <n v="62125.145952200008"/>
    <n v="109528.00407"/>
    <n v="75150.994183000003"/>
    <m/>
    <n v="19052.594810000002"/>
    <n v="24660.958927"/>
    <n v="22319.476422000003"/>
    <n v="17660.492409000002"/>
    <n v="28440.193147999998"/>
    <n v="28456.802923700001"/>
    <n v="3949.734258"/>
    <n v="6816.05"/>
    <n v="6322.102112999999"/>
    <n v="3564"/>
    <n v="1917.7935121000003"/>
    <n v="5599.4388299999982"/>
    <m/>
    <m/>
    <m/>
    <m/>
    <m/>
    <m/>
  </r>
  <r>
    <x v="2"/>
    <x v="9"/>
    <s v="HD"/>
    <n v="142329.2404593"/>
    <n v="62606.803845799994"/>
    <n v="90255.327789999996"/>
    <n v="106105.126005"/>
    <m/>
    <n v="27957.268200000002"/>
    <n v="20799.416205000001"/>
    <n v="20682.445468000002"/>
    <n v="21012.076454000002"/>
    <n v="31828.210179000002"/>
    <n v="13890.448838"/>
    <n v="3188.4379509999999"/>
    <n v="1713.9549999999999"/>
    <n v="8823.0967959999998"/>
    <n v="3563.6005500000001"/>
    <n v="2313.2105299999998"/>
    <n v="6865.8129999999992"/>
    <m/>
    <m/>
    <m/>
    <m/>
    <m/>
    <m/>
  </r>
  <r>
    <x v="2"/>
    <x v="10"/>
    <s v="HD"/>
    <n v="174310.79669510003"/>
    <n v="64133.047392599998"/>
    <n v="65220.517166500002"/>
    <n v="90746.469284999999"/>
    <m/>
    <n v="34222.881000000001"/>
    <n v="28822.020257999997"/>
    <n v="19583.962416999999"/>
    <n v="19559.555919999999"/>
    <n v="28860.410239000004"/>
    <n v="10829.892488"/>
    <n v="5412.7466909999994"/>
    <n v="3624.9850000000001"/>
    <n v="7483.2377235999966"/>
    <n v="5085.35689"/>
    <n v="1890.1086365000001"/>
    <n v="8512.521999999999"/>
    <m/>
    <m/>
    <m/>
    <m/>
    <m/>
    <m/>
  </r>
  <r>
    <x v="2"/>
    <x v="11"/>
    <s v="HD"/>
    <n v="178400.06984420004"/>
    <n v="47050.879732400004"/>
    <n v="69273.383580000009"/>
    <n v="91956.507618000003"/>
    <m/>
    <n v="39353.552279999996"/>
    <n v="28382.774845000004"/>
    <n v="20039.076280000001"/>
    <n v="15350.152878999999"/>
    <n v="24892.596699999995"/>
    <n v="8677.9839787999972"/>
    <n v="4118.3696799999998"/>
    <n v="5785.8249999999998"/>
    <n v="9740.8303811000023"/>
    <n v="2475"/>
    <n v="5126.3154199999999"/>
    <n v="3609.9569999999994"/>
    <m/>
    <m/>
    <m/>
    <m/>
    <m/>
    <m/>
  </r>
  <r>
    <x v="3"/>
    <x v="0"/>
    <s v="HD"/>
    <n v="218233.46280920002"/>
    <n v="70787.120051700011"/>
    <n v="60577.973570000002"/>
    <n v="99954.612450999979"/>
    <n v="1044.24"/>
    <n v="45937.500000000007"/>
    <n v="30343.46198"/>
    <n v="22504.4437"/>
    <n v="29468.393499999998"/>
    <n v="38953.919123"/>
    <n v="7808.8416680000009"/>
    <n v="9337.232962"/>
    <n v="7175.9570000000003"/>
    <n v="7380.8715071000015"/>
    <n v="3118.5909999999999"/>
    <n v="4222.9937899999995"/>
    <n v="11958.097999999998"/>
    <n v="3205.44"/>
    <m/>
    <m/>
    <m/>
    <m/>
    <m/>
  </r>
  <r>
    <x v="3"/>
    <x v="1"/>
    <s v="HD"/>
    <n v="157037.14127329996"/>
    <n v="53721.198559399978"/>
    <n v="87771.781160000013"/>
    <n v="82189.397219999999"/>
    <n v="498.5"/>
    <n v="25683.399999999998"/>
    <n v="27242.47"/>
    <n v="15222.12369"/>
    <n v="21043.51641"/>
    <n v="20561.355283200002"/>
    <n v="4715.0254319999995"/>
    <n v="7173.744999999999"/>
    <n v="8510.7189999999991"/>
    <n v="5002.8834109999989"/>
    <n v="1633.5"/>
    <n v="5122.1239999999998"/>
    <n v="8421.0339999999997"/>
    <n v="2617.5100000000002"/>
    <m/>
    <m/>
    <m/>
    <m/>
    <m/>
  </r>
  <r>
    <x v="3"/>
    <x v="2"/>
    <s v="HD"/>
    <n v="212506.6184645"/>
    <n v="60212.726458100005"/>
    <n v="127968.90449999999"/>
    <n v="99501.580300000031"/>
    <n v="4243.7"/>
    <n v="50597.97"/>
    <n v="22498.556833999999"/>
    <n v="32746.097150000001"/>
    <n v="27955.20246"/>
    <n v="26485.174603100004"/>
    <n v="6649.3786790000013"/>
    <n v="9311.8829900000019"/>
    <n v="6846.57"/>
    <n v="9048.8056510000006"/>
    <n v="5301.5309999999999"/>
    <n v="4273.3920200000002"/>
    <n v="12238.472059000002"/>
    <n v="5428.54"/>
    <m/>
    <m/>
    <m/>
    <m/>
    <m/>
  </r>
  <r>
    <x v="3"/>
    <x v="3"/>
    <s v="HD"/>
    <n v="188699.15099999998"/>
    <n v="64422.055999999997"/>
    <n v="159486.87"/>
    <n v="67207.440999999992"/>
    <n v="4390.5949999999993"/>
    <n v="45708.688000000002"/>
    <n v="21520.629000000001"/>
    <n v="21386.89"/>
    <n v="18350.209000000003"/>
    <n v="23480.469999999998"/>
    <n v="7080.371000000001"/>
    <n v="8324.982"/>
    <n v="9362.4359999999997"/>
    <n v="10112.696"/>
    <n v="6979.5"/>
    <n v="4529.74"/>
    <n v="5984.5969999999998"/>
    <n v="4595.49"/>
    <m/>
    <m/>
    <m/>
    <m/>
    <m/>
  </r>
  <r>
    <x v="3"/>
    <x v="4"/>
    <s v="HD"/>
    <n v="162109.04"/>
    <n v="60005.656000000003"/>
    <n v="143631"/>
    <n v="70685.89"/>
    <n v="4036.15"/>
    <n v="37415.074999999997"/>
    <n v="24206.894"/>
    <n v="20863.634999999998"/>
    <n v="18820.817999999999"/>
    <n v="32673.776999999998"/>
    <n v="6439.0020000000004"/>
    <n v="15122.83"/>
    <n v="14147.325999999999"/>
    <n v="6966.4290000000001"/>
    <n v="4331.25"/>
    <n v="7538.9650000000001"/>
    <n v="9736.0360000000001"/>
    <n v="3599.0230000000001"/>
    <m/>
    <m/>
    <m/>
    <m/>
    <m/>
  </r>
  <r>
    <x v="3"/>
    <x v="5"/>
    <s v="HD"/>
    <n v="137147.95699999999"/>
    <n v="51068.245999999999"/>
    <n v="118577.65"/>
    <n v="69681.402999999991"/>
    <n v="4863.8200000000006"/>
    <n v="28366.98"/>
    <n v="15477.688999999998"/>
    <n v="21946.844000000001"/>
    <n v="14489.33"/>
    <n v="19947.553"/>
    <n v="8757.121000000001"/>
    <n v="22524.564000000002"/>
    <n v="16472.023999999998"/>
    <n v="7538.165"/>
    <n v="5618.25"/>
    <n v="6600.5999999999995"/>
    <n v="6551.1350000000002"/>
    <n v="3924.35"/>
    <m/>
    <m/>
    <m/>
    <m/>
    <m/>
  </r>
  <r>
    <x v="3"/>
    <x v="6"/>
    <s v="HD"/>
    <n v="153516.89499999999"/>
    <n v="67571.75"/>
    <n v="102617.571"/>
    <n v="85318.32"/>
    <n v="6239"/>
    <n v="26268.5"/>
    <n v="25781.026000000002"/>
    <n v="21494.569"/>
    <n v="23425.994999999999"/>
    <n v="36181.815999999999"/>
    <n v="10960.429"/>
    <n v="18008.185000000001"/>
    <n v="12279.01"/>
    <n v="7583.6580000000004"/>
    <n v="9875.25"/>
    <n v="8818.0499999999993"/>
    <n v="4591.1760000000004"/>
    <n v="4769.491"/>
    <m/>
    <m/>
    <m/>
    <m/>
    <m/>
  </r>
  <r>
    <x v="3"/>
    <x v="7"/>
    <s v="HD"/>
    <n v="193328.89800000002"/>
    <n v="69541.587"/>
    <n v="161542.54999999999"/>
    <n v="78510.592000000004"/>
    <n v="6374.5749999999998"/>
    <n v="37134.65"/>
    <n v="31372.9"/>
    <n v="21181.391"/>
    <n v="15058.05"/>
    <n v="26161.726999999999"/>
    <n v="6576.1710000000003"/>
    <n v="17604.546999999999"/>
    <n v="8622.8919999999998"/>
    <n v="6807.2089999999998"/>
    <n v="7746.95"/>
    <n v="6558"/>
    <n v="8214.6659999999993"/>
    <n v="4897.2"/>
    <m/>
    <m/>
    <m/>
    <m/>
    <m/>
  </r>
  <r>
    <x v="3"/>
    <x v="8"/>
    <s v="HD"/>
    <n v="154348.541"/>
    <n v="68084.179000000004"/>
    <n v="148571.625"/>
    <n v="88925.007000000012"/>
    <n v="4717.1499999999996"/>
    <n v="33145.300000000003"/>
    <n v="25244.542999999998"/>
    <n v="19894.055"/>
    <n v="20951.213"/>
    <n v="15459.237999999999"/>
    <n v="11884.401999999998"/>
    <n v="13687.413"/>
    <n v="2478.0320000000002"/>
    <n v="5659.7460000000001"/>
    <n v="11657.25"/>
    <n v="5020.8249999999998"/>
    <n v="4370.4549999999999"/>
    <n v="2107.8139999999999"/>
    <m/>
    <m/>
    <m/>
    <m/>
    <m/>
  </r>
  <r>
    <x v="3"/>
    <x v="9"/>
    <s v="HD"/>
    <n v="178195.14300000001"/>
    <n v="68156.944000000003"/>
    <n v="107280.875"/>
    <n v="90842.717999999993"/>
    <n v="1017.9"/>
    <n v="26463.606"/>
    <n v="21444.710000000003"/>
    <n v="20632.735000000001"/>
    <n v="21784.543000000001"/>
    <n v="17846.887000000002"/>
    <n v="11641.004999999999"/>
    <n v="11992.74"/>
    <n v="2407.2399999999998"/>
    <n v="7526.3360000000002"/>
    <n v="4727.25"/>
    <n v="7742.2749999999996"/>
    <n v="12000.94"/>
    <n v="1106.1410000000001"/>
    <m/>
    <m/>
    <m/>
    <m/>
    <m/>
  </r>
  <r>
    <x v="3"/>
    <x v="10"/>
    <s v="HD"/>
    <n v="185646.57"/>
    <n v="64502.400999999998"/>
    <n v="142384.97500000001"/>
    <n v="96790.425000000003"/>
    <n v="1142.45"/>
    <n v="27643.4"/>
    <n v="23617.274000000001"/>
    <n v="26111.875"/>
    <n v="16436.25"/>
    <n v="26628.476999999999"/>
    <n v="12227.754000000001"/>
    <n v="18316.162"/>
    <n v="9456.6890000000003"/>
    <n v="9282.17"/>
    <n v="4504.5"/>
    <n v="8991.57"/>
    <n v="6145.1670000000004"/>
    <n v="515.72900000000004"/>
    <m/>
    <m/>
    <m/>
    <m/>
    <m/>
  </r>
  <r>
    <x v="3"/>
    <x v="11"/>
    <s v="HD"/>
    <n v="192245.647"/>
    <n v="68961.990000000005"/>
    <n v="148281.75"/>
    <n v="86844.790999999997"/>
    <n v="5247.52"/>
    <n v="47638.75"/>
    <n v="28090.171999999999"/>
    <n v="23842.37"/>
    <n v="17875.913"/>
    <n v="28113.477999999999"/>
    <n v="16902.393"/>
    <n v="9431.4140000000007"/>
    <n v="3851.1489999999999"/>
    <n v="9745.4629999999997"/>
    <n v="5370.75"/>
    <n v="3175.875"/>
    <n v="10328.195000000002"/>
    <n v="2472.9"/>
    <m/>
    <m/>
    <m/>
    <m/>
    <m/>
  </r>
  <r>
    <x v="4"/>
    <x v="0"/>
    <s v="HD"/>
    <m/>
    <m/>
    <m/>
    <m/>
    <m/>
    <m/>
    <m/>
    <m/>
    <m/>
    <m/>
    <m/>
    <m/>
    <m/>
    <m/>
    <m/>
    <m/>
    <m/>
    <m/>
    <m/>
    <m/>
    <m/>
    <m/>
    <m/>
  </r>
  <r>
    <x v="4"/>
    <x v="1"/>
    <s v="HD"/>
    <n v="295649.03999999998"/>
    <n v="130303.11800000002"/>
    <n v="185087.45"/>
    <n v="136713.43700000001"/>
    <n v="54499.849000000002"/>
    <n v="58807.922999999995"/>
    <n v="49271.741999999998"/>
    <n v="31885.345000000001"/>
    <n v="28482.174999999999"/>
    <n v="22888.197"/>
    <n v="23833.966"/>
    <n v="17644.288"/>
    <n v="7910.2710000000006"/>
    <n v="10409.897000000001"/>
    <n v="9504"/>
    <n v="5404.9710000000005"/>
    <n v="15813.840999999999"/>
    <n v="2737"/>
    <m/>
    <m/>
    <m/>
    <m/>
    <n v="1135384.237"/>
  </r>
  <r>
    <x v="4"/>
    <x v="2"/>
    <s v="HD"/>
    <n v="188370.96"/>
    <n v="77438.682000000001"/>
    <n v="143275.54999999999"/>
    <n v="99880.366999999998"/>
    <n v="62149.25"/>
    <n v="24828.675000000003"/>
    <n v="13558.95"/>
    <n v="20244"/>
    <n v="16244.42"/>
    <n v="19090.005000000001"/>
    <n v="13743.178"/>
    <n v="24602.203000000001"/>
    <n v="5446.3639999999996"/>
    <n v="8681.375"/>
    <n v="10395"/>
    <n v="5737.768"/>
    <n v="4601.5590000000002"/>
    <n v="493"/>
    <m/>
    <m/>
    <m/>
    <m/>
    <n v="771105.79599999997"/>
  </r>
  <r>
    <x v="4"/>
    <x v="3"/>
    <s v="HD"/>
    <n v="143398.56"/>
    <n v="90799.181000000011"/>
    <n v="124124.25"/>
    <n v="92615.33"/>
    <n v="54664.55"/>
    <n v="14400.05"/>
    <n v="18862.52"/>
    <n v="17754"/>
    <n v="14390.98"/>
    <n v="28049.7"/>
    <n v="13859.310000000001"/>
    <n v="17927.735000000001"/>
    <n v="3013.5320000000002"/>
    <n v="10584.701999999999"/>
    <n v="9999.2250000000004"/>
    <n v="6175.1440000000002"/>
    <n v="1213.107"/>
    <n v="7775"/>
    <m/>
    <m/>
    <m/>
    <m/>
    <n v="696714.60100000002"/>
  </r>
  <r>
    <x v="4"/>
    <x v="4"/>
    <s v="HD"/>
    <n v="154678.155"/>
    <n v="114999.077"/>
    <n v="113908.5"/>
    <n v="98504.956000000006"/>
    <n v="76026"/>
    <n v="26437.255000000001"/>
    <n v="30334.13"/>
    <n v="15502.6"/>
    <n v="30984.384999999998"/>
    <n v="33176.025000000001"/>
    <n v="21268.932000000001"/>
    <n v="16169.383"/>
    <n v="2151.5169999999998"/>
    <n v="7337.2790000000005"/>
    <n v="6336"/>
    <n v="5619.625"/>
    <n v="10723.177"/>
    <n v="14840.25"/>
    <m/>
    <m/>
    <m/>
    <m/>
    <n v="800751.38399999996"/>
  </r>
  <r>
    <x v="4"/>
    <x v="5"/>
    <s v="HD"/>
    <n v="161127.198"/>
    <n v="120125.876"/>
    <n v="86313.85"/>
    <n v="79097.471999999994"/>
    <n v="89039"/>
    <n v="50828.85"/>
    <n v="38993.696000000004"/>
    <n v="25375.575000000001"/>
    <n v="28506.713"/>
    <n v="27327.57"/>
    <n v="35062.116000000002"/>
    <n v="14787.358"/>
    <n v="4329.53"/>
    <n v="7916.4260000000004"/>
    <n v="11236.5"/>
    <n v="8157.5"/>
    <n v="13943.245000000001"/>
    <n v="21808.7"/>
    <m/>
    <m/>
    <m/>
    <m/>
    <n v="859124.37699999998"/>
  </r>
  <r>
    <x v="4"/>
    <x v="6"/>
    <s v="HD"/>
    <n v="175622.00700000001"/>
    <n v="111266.22"/>
    <n v="55423.5"/>
    <n v="103499.36599999999"/>
    <n v="43337.45"/>
    <n v="41904.226000000002"/>
    <n v="25936.706999999999"/>
    <n v="22422.6"/>
    <n v="27762.128000000001"/>
    <n v="24299.327000000001"/>
    <n v="88711.597999999998"/>
    <n v="10684.25"/>
    <n v="5023.51"/>
    <n v="11353.722"/>
    <n v="5762.625"/>
    <n v="3529.9549999999999"/>
    <n v="6899.05"/>
    <n v="7349.4480000000003"/>
    <n v="13616.15"/>
    <n v="7582.5"/>
    <n v="10963.03"/>
    <n v="3947"/>
    <n v="824237"/>
  </r>
  <r>
    <x v="4"/>
    <x v="7"/>
    <s v="HD"/>
    <n v="178458.45199999999"/>
    <n v="98993.967999999993"/>
    <n v="56337"/>
    <n v="87329.06"/>
    <n v="29278.639999999999"/>
    <n v="35927.15"/>
    <n v="27853.08"/>
    <n v="16197.5"/>
    <n v="32564.22"/>
    <n v="25163.215"/>
    <n v="113617.231"/>
    <n v="11122.504000000001"/>
    <n v="5341.7950000000001"/>
    <n v="8285.0049999999992"/>
    <n v="5890.5"/>
    <n v="3266.8"/>
    <n v="6089.7380000000003"/>
    <n v="3715.5450000000001"/>
    <n v="16434.753000000001"/>
    <n v="2812.5"/>
    <n v="11022.074000000001"/>
    <n v="6983.3"/>
    <n v="806464.30900000001"/>
  </r>
  <r>
    <x v="4"/>
    <x v="8"/>
    <s v="HD"/>
    <n v="198613"/>
    <n v="83715.589000000007"/>
    <n v="158102"/>
    <n v="144285.068"/>
    <n v="27298"/>
    <n v="39586"/>
    <n v="21886.68"/>
    <n v="21222.5"/>
    <n v="37888.243999999999"/>
    <n v="30999.329000000002"/>
    <n v="81062.895999999993"/>
    <n v="9565.7029999999995"/>
    <n v="2027.0170000000001"/>
    <n v="11275.15"/>
    <n v="5692.5"/>
    <n v="6952.1130000000003"/>
    <n v="7544.7359999999999"/>
    <n v="8722"/>
    <n v="12947.548000000001"/>
    <n v="90"/>
    <n v="5576"/>
    <n v="2886"/>
    <n v="935868"/>
  </r>
  <r>
    <x v="4"/>
    <x v="9"/>
    <s v="HD"/>
    <n v="167817.03"/>
    <n v="83091.317999999999"/>
    <n v="180486.75"/>
    <n v="150604.46599999999"/>
    <n v="34602.25"/>
    <n v="18682.575000000001"/>
    <n v="23433.73"/>
    <n v="22681.21"/>
    <n v="21660.42"/>
    <n v="24950.21"/>
    <n v="45811.735000000001"/>
    <n v="11692.578"/>
    <n v="2237.364"/>
    <n v="11199.922"/>
    <n v="3316.5"/>
    <n v="4649.1499999999996"/>
    <n v="6775.6"/>
    <n v="18649.502"/>
    <n v="3942.3"/>
    <m/>
    <n v="5357.17"/>
    <n v="970.9"/>
    <n v="855405"/>
  </r>
  <r>
    <x v="4"/>
    <x v="10"/>
    <s v="HD"/>
    <n v="175088.03"/>
    <n v="82263.616999999998"/>
    <n v="136529.152"/>
    <n v="93256.434999999998"/>
    <n v="44338.5"/>
    <n v="22447.174999999999"/>
    <n v="21063.261999999999"/>
    <n v="25401.064999999999"/>
    <n v="16760.02"/>
    <n v="25672.2"/>
    <n v="34630.972000000002"/>
    <n v="5682.2280000000001"/>
    <n v="1399.96"/>
    <n v="10539.539000000001"/>
    <n v="5802.1220000000003"/>
    <n v="7144.6"/>
    <n v="7269.7460000000001"/>
    <n v="13104.226000000001"/>
    <n v="8791.625"/>
    <m/>
    <n v="7138.4750000000004"/>
    <n v="660"/>
    <n v="764269"/>
  </r>
  <r>
    <x v="4"/>
    <x v="11"/>
    <s v="HD"/>
    <n v="151164.39000000001"/>
    <n v="68151.705000000002"/>
    <n v="100585.08"/>
    <n v="98270.289000000004"/>
    <n v="50777.675000000003"/>
    <n v="7426.1850000000004"/>
    <n v="19121.064999999999"/>
    <n v="24099.55"/>
    <n v="14783.87"/>
    <n v="23295.584999999999"/>
    <n v="23811.279999999999"/>
    <n v="1795.1479999999999"/>
    <n v="3645.7240000000002"/>
    <n v="9548.4470000000001"/>
    <n v="5049"/>
    <n v="4321.75"/>
    <n v="4379.2160000000003"/>
    <n v="4316.415"/>
    <n v="1852.125"/>
    <m/>
    <n v="7687.8549999999996"/>
    <n v="660"/>
    <n v="646550"/>
  </r>
  <r>
    <x v="5"/>
    <x v="0"/>
    <s v="HD"/>
    <n v="140212.005"/>
    <n v="59378.459000000003"/>
    <n v="108917.27499999999"/>
    <n v="99984.486999999994"/>
    <n v="42153.25"/>
    <n v="3924.7249999999999"/>
    <n v="17457.834999999999"/>
    <n v="20562.3"/>
    <n v="17532.759999999998"/>
    <n v="27597.215"/>
    <n v="25535.166000000001"/>
    <n v="5909.0150000000003"/>
    <n v="1766.249"/>
    <n v="9570.3889999999992"/>
    <n v="4059"/>
    <n v="7108.34"/>
    <n v="4279.3190000000004"/>
    <n v="5266.05"/>
    <n v="662.65"/>
    <e v="#N/A"/>
    <n v="6579.61"/>
    <e v="#N/A"/>
    <n v="625375"/>
  </r>
  <r>
    <x v="5"/>
    <x v="1"/>
    <s v="HD"/>
    <n v="93089.53"/>
    <n v="52922.794000000002"/>
    <n v="93920.25"/>
    <n v="51182.790999999997"/>
    <n v="37320.75"/>
    <n v="13354.74"/>
    <n v="10228.893"/>
    <n v="12295.5"/>
    <n v="15278.25"/>
    <n v="11348.97"/>
    <n v="30445.544999999998"/>
    <n v="5973.0110000000004"/>
    <n v="2884.7260000000001"/>
    <n v="6298.817"/>
    <n v="4331.25"/>
    <n v="4092.55"/>
    <n v="1174.28"/>
    <n v="2456.75"/>
    <n v="1012.75"/>
    <n v="135"/>
    <n v="7109.8410000000003"/>
    <n v="755.8"/>
    <n v="471891"/>
  </r>
  <r>
    <x v="5"/>
    <x v="2"/>
    <s v="HD"/>
    <n v="142279"/>
    <n v="76391"/>
    <n v="112977.00000000001"/>
    <n v="97596"/>
    <n v="43686"/>
    <n v="4660"/>
    <n v="23687"/>
    <n v="27082"/>
    <n v="23149"/>
    <n v="15018"/>
    <n v="49420"/>
    <n v="8715"/>
    <n v="2688.9999999999995"/>
    <n v="12850"/>
    <n v="13019"/>
    <n v="4904"/>
    <n v="1458.0000000000002"/>
    <n v="5444"/>
    <n v="1616"/>
    <e v="#N/A"/>
    <n v="5473"/>
    <e v="#N/A"/>
    <m/>
  </r>
  <r>
    <x v="5"/>
    <x v="3"/>
    <s v="HD"/>
    <n v="112018.048"/>
    <n v="56231.368999999999"/>
    <n v="98937.75"/>
    <n v="102410.371"/>
    <n v="23802.625"/>
    <n v="3995.123"/>
    <n v="20753.544999999998"/>
    <n v="15549.632"/>
    <n v="13147.03"/>
    <n v="14607.313"/>
    <n v="21372.825000000001"/>
    <n v="4770.0609999999997"/>
    <n v="1183.873"/>
    <n v="11955.101000000001"/>
    <n v="15072.75"/>
    <n v="5019.1750000000002"/>
    <n v="852.65499999999997"/>
    <n v="3026.69"/>
    <n v="1373.828"/>
    <n v="3060"/>
    <n v="5009.8140000000003"/>
    <n v="1299.325"/>
    <m/>
  </r>
  <r>
    <x v="5"/>
    <x v="4"/>
    <s v="HD"/>
    <n v="92979.417000000001"/>
    <n v="56191.188000000002"/>
    <n v="134745"/>
    <n v="96418.540999999997"/>
    <n v="18364.5"/>
    <n v="1199.55"/>
    <n v="17121.57"/>
    <n v="18591.464"/>
    <n v="15945.17"/>
    <n v="20899.560000000001"/>
    <n v="14615.009"/>
    <n v="4118.8729999999996"/>
    <n v="182.05099999999999"/>
    <n v="7209.0450000000001"/>
    <n v="4158"/>
    <n v="4492.9769999999999"/>
    <n v="930.27"/>
    <n v="3838.6"/>
    <n v="2093.7249999999999"/>
    <n v="2745"/>
    <n v="9281.8119999999999"/>
    <n v="300.2"/>
    <n v="545720"/>
  </r>
  <r>
    <x v="6"/>
    <x v="12"/>
    <m/>
    <e v="#N/A"/>
    <m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  <x v="0"/>
    <s v="LLD"/>
    <n v="16224.531999999999"/>
    <n v="10224.65"/>
    <n v="3764.55"/>
    <n v="10687.5"/>
    <n v="6905.25"/>
    <m/>
    <n v="7334.7390000000005"/>
    <n v="27487.53"/>
    <n v="2439.1"/>
    <n v="32093.443000000007"/>
    <n v="48348.079999999994"/>
    <n v="2499.75"/>
    <m/>
    <m/>
    <m/>
    <m/>
    <m/>
    <m/>
    <m/>
    <n v="185000"/>
  </r>
  <r>
    <x v="0"/>
    <x v="1"/>
    <s v="LLD"/>
    <n v="15100.779999999999"/>
    <n v="8341.3490000000002"/>
    <n v="2011"/>
    <n v="5254.9750000000004"/>
    <n v="4356"/>
    <m/>
    <n v="4884.0969999999998"/>
    <n v="23259.175000000003"/>
    <n v="2050.105"/>
    <n v="20162.060000000001"/>
    <n v="47365.575000000004"/>
    <n v="15906"/>
    <m/>
    <m/>
    <m/>
    <m/>
    <m/>
    <m/>
    <m/>
    <n v="162900"/>
  </r>
  <r>
    <x v="0"/>
    <x v="2"/>
    <s v="LLD"/>
    <n v="12471.451000000001"/>
    <n v="16170.174999999999"/>
    <n v="3442.5"/>
    <n v="12537.75"/>
    <n v="9330.75"/>
    <m/>
    <n v="12631.522999999997"/>
    <n v="45589.524999999994"/>
    <n v="2937.5"/>
    <n v="34791.003999999986"/>
    <n v="52658.549000000006"/>
    <n v="19827.75"/>
    <m/>
    <m/>
    <m/>
    <m/>
    <m/>
    <m/>
    <m/>
    <n v="250500"/>
  </r>
  <r>
    <x v="0"/>
    <x v="3"/>
    <s v="LLD"/>
    <n v="16319.026"/>
    <n v="14814.28"/>
    <n v="3671"/>
    <n v="8499.5"/>
    <n v="2648.25"/>
    <m/>
    <n v="14802.765000000001"/>
    <n v="46441.905000000006"/>
    <n v="2827.576"/>
    <n v="24843.019999999997"/>
    <n v="45099.590000000004"/>
    <n v="10965.75"/>
    <m/>
    <m/>
    <m/>
    <m/>
    <m/>
    <m/>
    <m/>
    <n v="208700"/>
  </r>
  <r>
    <x v="0"/>
    <x v="4"/>
    <s v="LLD"/>
    <n v="14255.958000000001"/>
    <n v="13765.607999999998"/>
    <n v="2263.1459999999997"/>
    <n v="7983.2"/>
    <n v="6431.85"/>
    <m/>
    <n v="9804.1739999999991"/>
    <n v="37755.724999999999"/>
    <n v="2752.2139999999999"/>
    <n v="20274.870000000003"/>
    <n v="41534.394999999997"/>
    <n v="22090.5"/>
    <m/>
    <m/>
    <m/>
    <m/>
    <m/>
    <m/>
    <m/>
    <n v="197800"/>
  </r>
  <r>
    <x v="0"/>
    <x v="5"/>
    <s v="LLD"/>
    <n v="20583.813000000002"/>
    <n v="9625.6730000000007"/>
    <n v="786.71"/>
    <n v="5633.5"/>
    <n v="5342.85"/>
    <m/>
    <n v="9307.5450000000019"/>
    <n v="36516.538"/>
    <n v="2140.7060000000001"/>
    <n v="24073.999000000003"/>
    <n v="46676.589999999989"/>
    <n v="11490"/>
    <m/>
    <m/>
    <m/>
    <m/>
    <m/>
    <m/>
    <m/>
    <n v="190100"/>
  </r>
  <r>
    <x v="0"/>
    <x v="6"/>
    <s v="LLD"/>
    <n v="22290.79"/>
    <n v="14735.85"/>
    <n v="2324.7600000000002"/>
    <n v="8059"/>
    <n v="7223.85"/>
    <m/>
    <n v="5890.527"/>
    <n v="34515.08"/>
    <n v="1283.1240000000003"/>
    <n v="20290.810000000005"/>
    <n v="45703.124999999993"/>
    <n v="23342.5"/>
    <m/>
    <m/>
    <m/>
    <m/>
    <m/>
    <m/>
    <m/>
    <n v="201500"/>
  </r>
  <r>
    <x v="0"/>
    <x v="7"/>
    <s v="LLD"/>
    <n v="24372.996999999999"/>
    <n v="14312.900999999998"/>
    <n v="4995.3060000000005"/>
    <n v="7486.5"/>
    <n v="8291.25"/>
    <m/>
    <n v="8436.48"/>
    <n v="41577.200000000004"/>
    <n v="2528.35"/>
    <n v="21974.044000000002"/>
    <n v="65074.47"/>
    <n v="8364"/>
    <m/>
    <m/>
    <m/>
    <m/>
    <m/>
    <m/>
    <m/>
    <n v="236300"/>
  </r>
  <r>
    <x v="0"/>
    <x v="8"/>
    <s v="LLD"/>
    <n v="23647.811999999998"/>
    <n v="15492.05"/>
    <n v="3344.5"/>
    <n v="5900.5"/>
    <n v="9256.5"/>
    <m/>
    <n v="8226.1889999999985"/>
    <n v="38898.98000000001"/>
    <n v="2169.4499999999998"/>
    <n v="27078.196999999989"/>
    <n v="54994.603000000017"/>
    <n v="3681"/>
    <m/>
    <m/>
    <m/>
    <m/>
    <m/>
    <m/>
    <m/>
    <n v="222000"/>
  </r>
  <r>
    <x v="0"/>
    <x v="9"/>
    <s v="LLD"/>
    <n v="21275.470999999998"/>
    <n v="9905.0249999999996"/>
    <n v="4332.2190000000001"/>
    <n v="6172.5"/>
    <n v="5021.1000000000004"/>
    <m/>
    <n v="7831.3890000000001"/>
    <n v="33593.825000000004"/>
    <n v="2319.15"/>
    <n v="16408.186999999998"/>
    <n v="46771.855000000003"/>
    <n v="5994.75"/>
    <m/>
    <m/>
    <m/>
    <m/>
    <m/>
    <m/>
    <m/>
    <n v="185300"/>
  </r>
  <r>
    <x v="0"/>
    <x v="10"/>
    <s v="LLD"/>
    <n v="22363.84"/>
    <n v="11955.182999999995"/>
    <n v="4616.3"/>
    <n v="14395.75"/>
    <n v="6954.75"/>
    <m/>
    <n v="8341.3050000000003"/>
    <n v="65011.599999999991"/>
    <n v="3045.701"/>
    <n v="27177.242999999999"/>
    <n v="49928.960000000006"/>
    <n v="8337.75"/>
    <m/>
    <m/>
    <m/>
    <m/>
    <m/>
    <m/>
    <m/>
    <n v="243099.56699999995"/>
  </r>
  <r>
    <x v="0"/>
    <x v="11"/>
    <s v="LLD"/>
    <n v="43496.902000000002"/>
    <n v="13143.409999999998"/>
    <n v="10433.859"/>
    <n v="13237.25"/>
    <n v="13237.25"/>
    <m/>
    <n v="9199.366"/>
    <n v="94807.484999999986"/>
    <n v="3201.92"/>
    <n v="38834.846000000005"/>
    <n v="59982.284999999996"/>
    <n v="8351.25"/>
    <m/>
    <m/>
    <m/>
    <m/>
    <m/>
    <m/>
    <m/>
    <n v="330300.15399999992"/>
  </r>
  <r>
    <x v="1"/>
    <x v="0"/>
    <s v="LLD"/>
    <n v="24773.576000000001"/>
    <n v="11221.824999999999"/>
    <n v="9923.8100000000013"/>
    <n v="13783.279999999999"/>
    <n v="6014.25"/>
    <n v="2448.1400000000003"/>
    <n v="6858.9650000000011"/>
    <n v="60835.959999999985"/>
    <n v="4242.62"/>
    <n v="29185.685000000005"/>
    <n v="47005.460000000014"/>
    <n v="6957"/>
    <n v="3242.8"/>
    <m/>
    <m/>
    <m/>
    <m/>
    <m/>
    <m/>
    <n v="259399.989"/>
  </r>
  <r>
    <x v="1"/>
    <x v="1"/>
    <s v="LLD"/>
    <n v="20801.681"/>
    <n v="11801.525"/>
    <n v="9028.5939999999991"/>
    <n v="8361.5"/>
    <n v="7796.25"/>
    <n v="2013.4"/>
    <n v="12998.974999999999"/>
    <n v="45402.999999999985"/>
    <n v="2692.35"/>
    <n v="31526.511999999995"/>
    <n v="52775.375"/>
    <n v="11855.5"/>
    <n v="4871.6999999999989"/>
    <m/>
    <m/>
    <m/>
    <m/>
    <m/>
    <m/>
    <n v="249099.66200000007"/>
  </r>
  <r>
    <x v="1"/>
    <x v="2"/>
    <s v="LLD"/>
    <n v="17574.334999999999"/>
    <n v="16144.5"/>
    <n v="6398.6759999999995"/>
    <n v="7139.25"/>
    <n v="4752"/>
    <n v="2225.0600000000004"/>
    <n v="20005.098000000002"/>
    <n v="50686.168999999994"/>
    <n v="3844.88"/>
    <n v="34823.269"/>
    <n v="46469.200000000004"/>
    <n v="14164.5"/>
    <n v="3992.4750000000004"/>
    <m/>
    <m/>
    <m/>
    <m/>
    <m/>
    <m/>
    <n v="244998.66899999999"/>
  </r>
  <r>
    <x v="1"/>
    <x v="3"/>
    <s v="LLD"/>
    <n v="25635.32"/>
    <n v="12207.800000000001"/>
    <n v="2176.1390000000001"/>
    <n v="5274"/>
    <n v="6261.75"/>
    <n v="1705.8629999999998"/>
    <n v="18645.597000000002"/>
    <n v="46819.85"/>
    <n v="2156.6049999999996"/>
    <n v="19841.994999999995"/>
    <n v="31863.752"/>
    <n v="11085"/>
    <n v="2124.6999999999998"/>
    <m/>
    <m/>
    <m/>
    <m/>
    <m/>
    <m/>
    <n v="200000.25900000005"/>
  </r>
  <r>
    <x v="1"/>
    <x v="4"/>
    <s v="LLD"/>
    <n v="17718.95"/>
    <n v="10955.300999999999"/>
    <n v="1538.9870000000001"/>
    <n v="3286.5010000000002"/>
    <n v="4999.5"/>
    <n v="1733.546"/>
    <n v="15443.401000000003"/>
    <n v="59939.299999999988"/>
    <n v="2145.4"/>
    <n v="23902.439000000002"/>
    <n v="38390.174999999996"/>
    <n v="10465.5"/>
    <n v="1711"/>
    <m/>
    <m/>
    <m/>
    <m/>
    <m/>
    <m/>
    <n v="199999.69099999999"/>
  </r>
  <r>
    <x v="1"/>
    <x v="5"/>
    <s v="LLD"/>
    <n v="24037.557000000001"/>
    <n v="13904.4"/>
    <n v="2858.3339999999998"/>
    <n v="4692.5"/>
    <n v="4826.25"/>
    <n v="3220.29"/>
    <n v="6186.2350000000006"/>
    <n v="46947.658000000003"/>
    <n v="2310.6"/>
    <n v="33233.661999999997"/>
    <n v="56902.51"/>
    <n v="11308.5"/>
    <n v="1033"/>
    <m/>
    <m/>
    <m/>
    <m/>
    <m/>
    <m/>
    <n v="220999.81299999999"/>
  </r>
  <r>
    <x v="1"/>
    <x v="6"/>
    <s v="LLD"/>
    <n v="27127.221000000001"/>
    <n v="13355.624999999996"/>
    <n v="842.93"/>
    <n v="4768.5"/>
    <n v="4158"/>
    <n v="2160.971"/>
    <n v="7324.0129999999999"/>
    <n v="49442.168000000005"/>
    <n v="2535.02"/>
    <n v="27255.249999999996"/>
    <n v="55610.456000000006"/>
    <n v="23715"/>
    <n v="0"/>
    <m/>
    <m/>
    <m/>
    <m/>
    <m/>
    <m/>
    <n v="228899.91899999997"/>
  </r>
  <r>
    <x v="1"/>
    <x v="7"/>
    <s v="LLD"/>
    <n v="19796.263000000003"/>
    <n v="10490.300000000003"/>
    <n v="363.39"/>
    <n v="7956"/>
    <n v="5049"/>
    <n v="2959.1590000000001"/>
    <n v="6283.7289999999994"/>
    <n v="78470.669999999984"/>
    <n v="4280.8"/>
    <n v="35159.125"/>
    <n v="71500.62"/>
    <n v="25351.5"/>
    <n v="876.9"/>
    <m/>
    <m/>
    <m/>
    <m/>
    <m/>
    <m/>
    <n v="281076.97200000001"/>
  </r>
  <r>
    <x v="1"/>
    <x v="8"/>
    <s v="LLD"/>
    <n v="26211.316999999999"/>
    <n v="15345.255000000001"/>
    <n v="254.648"/>
    <n v="11994.5"/>
    <n v="7895.25"/>
    <n v="2572.0500000000002"/>
    <n v="8224.0189999999984"/>
    <n v="86604.549999999959"/>
    <n v="2563.31"/>
    <n v="40452.433000000005"/>
    <n v="77826.052000000025"/>
    <n v="20646"/>
    <n v="3456.35"/>
    <m/>
    <m/>
    <m/>
    <m/>
    <m/>
    <m/>
    <n v="328956.12700000004"/>
  </r>
  <r>
    <x v="1"/>
    <x v="9"/>
    <s v="LLD"/>
    <n v="14237.718000000001"/>
    <n v="7515.1750000000002"/>
    <n v="1360.98"/>
    <n v="7140"/>
    <n v="9504"/>
    <n v="2714.7669999999998"/>
    <n v="4806.7349999999997"/>
    <n v="75438.580999999976"/>
    <n v="2306.3500000000004"/>
    <n v="29243.157000000003"/>
    <n v="65287.965000000011"/>
    <n v="11679.5"/>
    <n v="4991.0749999999998"/>
    <m/>
    <m/>
    <m/>
    <m/>
    <m/>
    <m/>
    <n v="256990.72699999996"/>
  </r>
  <r>
    <x v="1"/>
    <x v="10"/>
    <s v="LLD"/>
    <n v="12114.091"/>
    <n v="13503.953999999998"/>
    <n v="2301.66"/>
    <n v="13332.5"/>
    <n v="16805.25"/>
    <n v="6530.3600000000006"/>
    <n v="9684.2759999999998"/>
    <n v="77215.749999999985"/>
    <n v="2555.67"/>
    <n v="24295.238000000001"/>
    <n v="54621.020000000004"/>
    <n v="9840"/>
    <n v="11457.400000000001"/>
    <m/>
    <m/>
    <m/>
    <m/>
    <m/>
    <m/>
    <n v="272600.18599999999"/>
  </r>
  <r>
    <x v="1"/>
    <x v="11"/>
    <s v="LLD"/>
    <n v="18234.432999999997"/>
    <n v="8757.8999999999978"/>
    <n v="4589.268"/>
    <n v="16007"/>
    <n v="6237.6550000000007"/>
    <n v="7338.777000000001"/>
    <n v="10564.352000000001"/>
    <n v="76499.149999999994"/>
    <n v="3363.4949999999999"/>
    <n v="26071.094000000001"/>
    <n v="62547.756000000008"/>
    <n v="8361"/>
    <n v="22968.499999999996"/>
    <m/>
    <m/>
    <m/>
    <m/>
    <m/>
    <m/>
    <n v="291499.6129999999"/>
  </r>
  <r>
    <x v="2"/>
    <x v="0"/>
    <s v="LLD"/>
    <n v="26275.599999999999"/>
    <n v="9973.3309999999983"/>
    <n v="3777.4960000000001"/>
    <n v="7495"/>
    <n v="9528.75"/>
    <n v="8044.8"/>
    <n v="15119.967000000001"/>
    <n v="96067.028999999951"/>
    <n v="4417.125"/>
    <n v="36602.020999999993"/>
    <n v="78534.955000000002"/>
    <n v="23861.75"/>
    <n v="19119.599999999999"/>
    <m/>
    <m/>
    <m/>
    <m/>
    <m/>
    <m/>
    <n v="361834"/>
  </r>
  <r>
    <x v="2"/>
    <x v="1"/>
    <s v="LLD"/>
    <n v="28818.56307"/>
    <n v="7000.8069999999998"/>
    <n v="1674.71"/>
    <n v="7564.4360579999993"/>
    <n v="2040.0229999999999"/>
    <n v="5996.3344999999999"/>
    <n v="13163.537104999999"/>
    <n v="45261.711993999998"/>
    <n v="2377.9454599999999"/>
    <n v="21796.487890000004"/>
    <n v="45922.315064000009"/>
    <n v="19459.5"/>
    <n v="13871.8"/>
    <m/>
    <m/>
    <m/>
    <m/>
    <m/>
    <m/>
    <n v="216076"/>
  </r>
  <r>
    <x v="2"/>
    <x v="2"/>
    <s v="LLD"/>
    <n v="59157.304489999995"/>
    <n v="12898.612999999998"/>
    <n v="9031.5913139999993"/>
    <n v="19523.282639999998"/>
    <n v="7214.9179700000004"/>
    <n v="9540.3190000000031"/>
    <n v="23377.872978999992"/>
    <n v="80503.802103620008"/>
    <n v="3660.8603900000003"/>
    <n v="49036.430516000008"/>
    <n v="91922.057932000011"/>
    <n v="25653"/>
    <n v="26422.663939999999"/>
    <m/>
    <m/>
    <m/>
    <m/>
    <m/>
    <m/>
    <n v="408951"/>
  </r>
  <r>
    <x v="2"/>
    <x v="3"/>
    <s v="LLD"/>
    <n v="27624.587823999998"/>
    <n v="11685.736816000001"/>
    <n v="6223.3990699999995"/>
    <n v="9634.2651499999993"/>
    <n v="3956.5448800000004"/>
    <n v="9210.3900000000012"/>
    <n v="28409.558670000013"/>
    <n v="73276.376282999991"/>
    <n v="2917.0157279999999"/>
    <n v="30089.612960999999"/>
    <n v="60482.901382999997"/>
    <n v="22173"/>
    <n v="22310.125"/>
    <m/>
    <m/>
    <m/>
    <m/>
    <m/>
    <m/>
    <n v="301254.00000000006"/>
  </r>
  <r>
    <x v="2"/>
    <x v="4"/>
    <s v="LLD"/>
    <n v="14114.093000000001"/>
    <n v="17429.095399999998"/>
    <n v="6911.692500000001"/>
    <n v="15670.5"/>
    <n v="13597.85"/>
    <n v="10022.198"/>
    <n v="28838.595600000001"/>
    <n v="106450.80499999996"/>
    <n v="3945.0470000000005"/>
    <n v="53601.670999999995"/>
    <n v="68946.548999999999"/>
    <n v="26425.5"/>
    <n v="33920.928"/>
    <m/>
    <m/>
    <m/>
    <m/>
    <m/>
    <m/>
    <n v="435361"/>
  </r>
  <r>
    <x v="2"/>
    <x v="5"/>
    <s v="LLD"/>
    <n v="16588.332999999999"/>
    <n v="14314.955000000002"/>
    <n v="13301.250000000002"/>
    <n v="14646"/>
    <n v="8761.5"/>
    <n v="10033.323999999999"/>
    <n v="24966.266515000003"/>
    <n v="92940.790000000008"/>
    <n v="3203.2560000000003"/>
    <n v="44166.911"/>
    <n v="57671.97600000001"/>
    <n v="19175.05"/>
    <n v="20642.075000000001"/>
    <m/>
    <m/>
    <m/>
    <m/>
    <m/>
    <m/>
    <n v="364488"/>
  </r>
  <r>
    <x v="2"/>
    <x v="6"/>
    <s v="LLD"/>
    <n v="21936.34893"/>
    <n v="17698.222160000005"/>
    <n v="11739.960185"/>
    <n v="16836.830480000001"/>
    <n v="11169.439237000001"/>
    <n v="11572.108000000002"/>
    <n v="20394.310990999998"/>
    <n v="98510.402929999982"/>
    <n v="2995.1945500000002"/>
    <n v="35491.053832000005"/>
    <n v="53219.737641"/>
    <n v="13573.5"/>
    <n v="17343.78"/>
    <m/>
    <m/>
    <m/>
    <m/>
    <m/>
    <m/>
    <n v="339202"/>
  </r>
  <r>
    <x v="2"/>
    <x v="7"/>
    <s v="LLD"/>
    <n v="46095.186271999999"/>
    <n v="14488.743819000001"/>
    <n v="13127.6412"/>
    <n v="11262.17338"/>
    <n v="5999.1880099999998"/>
    <n v="11028.242499999998"/>
    <n v="24001.191106000002"/>
    <n v="118074.85857879999"/>
    <n v="2889.7980766000001"/>
    <n v="43228.679765000001"/>
    <n v="90591.74803100001"/>
    <n v="10713"/>
    <n v="20454.13"/>
    <m/>
    <m/>
    <m/>
    <m/>
    <m/>
    <m/>
    <n v="407122.00000000006"/>
  </r>
  <r>
    <x v="2"/>
    <x v="8"/>
    <s v="LLD"/>
    <n v="46176.521456000002"/>
    <n v="14533.622999999998"/>
    <n v="7754.5049899999995"/>
    <n v="11720.128483"/>
    <n v="6220.0078030000004"/>
    <n v="12960.644250000001"/>
    <n v="25612.726023999996"/>
    <n v="113247.9019802"/>
    <n v="3948.6834467000008"/>
    <n v="37320.414962000003"/>
    <n v="79320.742961999989"/>
    <n v="11475"/>
    <n v="20974.3427563"/>
    <m/>
    <m/>
    <m/>
    <m/>
    <m/>
    <m/>
    <n v="383926"/>
  </r>
  <r>
    <x v="2"/>
    <x v="9"/>
    <s v="LLD"/>
    <n v="41586.141820000004"/>
    <n v="11855.211960999997"/>
    <n v="12941.333994000001"/>
    <n v="12028.746007"/>
    <n v="6082.1640590000006"/>
    <n v="15218.996000000001"/>
    <n v="8458.1074629999985"/>
    <n v="118748.78652200002"/>
    <n v="2719.5326248000001"/>
    <n v="35782.094060000003"/>
    <n v="71057.041647000005"/>
    <n v="14727"/>
    <n v="33545.022873000002"/>
    <m/>
    <m/>
    <m/>
    <m/>
    <m/>
    <m/>
    <n v="376530"/>
  </r>
  <r>
    <x v="2"/>
    <x v="10"/>
    <s v="LLD"/>
    <n v="51879.712729999999"/>
    <n v="8984.0040000000008"/>
    <n v="6139.3550160000004"/>
    <n v="14420.113292"/>
    <n v="8126.0371340000002"/>
    <n v="17505.538599999996"/>
    <n v="10218.583588"/>
    <n v="119429.88200419999"/>
    <n v="2733.1384500000004"/>
    <n v="29792.539455500006"/>
    <n v="86570.964026000031"/>
    <n v="15403"/>
    <n v="21976.07069"/>
    <m/>
    <m/>
    <m/>
    <m/>
    <m/>
    <m/>
    <n v="382134"/>
  </r>
  <r>
    <x v="2"/>
    <x v="11"/>
    <s v="LLD"/>
    <n v="48969.628735000006"/>
    <n v="12913.35282"/>
    <n v="8342.5478800000019"/>
    <n v="10940.65877"/>
    <n v="5359.3181540000005"/>
    <n v="15775.257019999997"/>
    <n v="4762.9066650000004"/>
    <n v="106976.76503899999"/>
    <n v="1783.8087650000002"/>
    <n v="32412.484491000003"/>
    <n v="106701.58760900002"/>
    <n v="14149.5"/>
    <n v="31828.71"/>
    <m/>
    <m/>
    <m/>
    <m/>
    <m/>
    <m/>
    <n v="390287"/>
  </r>
  <r>
    <x v="3"/>
    <x v="0"/>
    <s v="LLD"/>
    <n v="30214.777999999998"/>
    <n v="13955.78"/>
    <n v="10737.755000000001"/>
    <n v="19452"/>
    <n v="5766.75"/>
    <n v="16784.490000000002"/>
    <n v="5738.4930000000004"/>
    <n v="118583.171"/>
    <n v="4651.5"/>
    <n v="47677.233"/>
    <n v="107608.69299999998"/>
    <n v="10657.5"/>
    <n v="53248.942999999999"/>
    <n v="9404.5499999999993"/>
    <m/>
    <m/>
    <m/>
    <m/>
    <m/>
    <n v="473547"/>
  </r>
  <r>
    <x v="3"/>
    <x v="1"/>
    <s v="LLD"/>
    <n v="28117.008999999998"/>
    <n v="9866.58"/>
    <n v="11713.4"/>
    <n v="9405.5499999999993"/>
    <n v="3196.7619999999997"/>
    <n v="13632.228999999999"/>
    <n v="9084.2919999999995"/>
    <n v="91490.95"/>
    <n v="3561.5"/>
    <n v="65756.241000000009"/>
    <n v="70631.316999999995"/>
    <n v="18465"/>
    <n v="24729.72"/>
    <n v="6181.42"/>
    <m/>
    <m/>
    <m/>
    <m/>
    <m/>
    <n v="384600"/>
  </r>
  <r>
    <x v="3"/>
    <x v="2"/>
    <s v="LLD"/>
    <n v="24863.500149999996"/>
    <n v="11076.30083"/>
    <n v="17944.16"/>
    <n v="16614.063600000001"/>
    <n v="8455.7431199999992"/>
    <n v="18088.552000000003"/>
    <n v="9168.4884089999996"/>
    <n v="130463.24535699998"/>
    <n v="5498.4159493999996"/>
    <n v="65265.816147999991"/>
    <n v="97305.71977299999"/>
    <n v="35790"/>
    <n v="22070.335066"/>
    <n v="9248.77"/>
    <m/>
    <m/>
    <m/>
    <m/>
    <m/>
    <n v="470483"/>
  </r>
  <r>
    <x v="3"/>
    <x v="3"/>
    <s v="LLD"/>
    <n v="17266.167999999998"/>
    <n v="13244.201999999999"/>
    <n v="12712.275"/>
    <n v="9407.5"/>
    <n v="9825.75"/>
    <n v="18848.657999999999"/>
    <n v="13644.596999999998"/>
    <n v="124325.81200000001"/>
    <n v="4254.4049999999997"/>
    <n v="61992.239000000001"/>
    <n v="66734.346000000005"/>
    <n v="39268.5"/>
    <n v="19462.62"/>
    <n v="9617.9279999999999"/>
    <m/>
    <m/>
    <m/>
    <m/>
    <m/>
    <n v="451975"/>
  </r>
  <r>
    <x v="3"/>
    <x v="4"/>
    <s v="LLD"/>
    <n v="25320.717000000001"/>
    <n v="13685.075999999999"/>
    <n v="15109.16"/>
    <n v="12518.5"/>
    <n v="17584.514999999999"/>
    <n v="16238.478999999999"/>
    <n v="11990.948"/>
    <n v="108070.08"/>
    <n v="2387.1949999999997"/>
    <n v="55196.22"/>
    <n v="64239.252999999997"/>
    <n v="31386"/>
    <n v="18301.424999999999"/>
    <n v="11552.482"/>
    <m/>
    <m/>
    <m/>
    <m/>
    <m/>
    <n v="434326"/>
  </r>
  <r>
    <x v="3"/>
    <x v="5"/>
    <s v="LLD"/>
    <n v="30752.010999999999"/>
    <n v="11281.915000000001"/>
    <n v="19130.399999999998"/>
    <n v="14828.5"/>
    <n v="4207.5"/>
    <n v="15023.951999999999"/>
    <n v="8078.277"/>
    <n v="89399.625"/>
    <n v="2224.6350000000002"/>
    <n v="45263.702999999994"/>
    <n v="54010.422000000006"/>
    <n v="20717.25"/>
    <n v="14104"/>
    <n v="9363.91"/>
    <m/>
    <m/>
    <m/>
    <m/>
    <m/>
    <n v="362795"/>
  </r>
  <r>
    <x v="3"/>
    <x v="6"/>
    <s v="LLD"/>
    <n v="31472.934000000001"/>
    <n v="17201.66"/>
    <n v="20581.379000000001"/>
    <n v="11319"/>
    <n v="6360.75"/>
    <n v="17580.753000000001"/>
    <n v="10640.05"/>
    <n v="115183.001"/>
    <n v="2653.8850000000002"/>
    <n v="62047.987999999998"/>
    <n v="81647.013999999996"/>
    <n v="16305"/>
    <n v="28909.294999999998"/>
    <n v="10442.987999999999"/>
    <m/>
    <m/>
    <m/>
    <m/>
    <m/>
    <n v="452400.30699999997"/>
  </r>
  <r>
    <x v="3"/>
    <x v="7"/>
    <s v="LLD"/>
    <n v="21310.03"/>
    <n v="17213.03"/>
    <n v="14066.869999999999"/>
    <n v="14404.5"/>
    <n v="8489.25"/>
    <n v="16547.275000000001"/>
    <n v="9180.5990000000002"/>
    <n v="101058.5"/>
    <n v="2241.6360000000004"/>
    <n v="66159.544999999998"/>
    <n v="99562.786999999997"/>
    <n v="24204.75"/>
    <n v="22802.572999999997"/>
    <n v="11280.356"/>
    <m/>
    <m/>
    <m/>
    <m/>
    <m/>
    <n v="447614.78900000005"/>
  </r>
  <r>
    <x v="3"/>
    <x v="8"/>
    <s v="LLD"/>
    <n v="32166.744999999999"/>
    <n v="15606.099999999999"/>
    <n v="13485.5"/>
    <n v="12816"/>
    <n v="5073.75"/>
    <n v="14097.266"/>
    <n v="8671.5679999999993"/>
    <n v="109071.575"/>
    <n v="884.54899999999998"/>
    <n v="52178.061000000002"/>
    <n v="63089.574999999997"/>
    <n v="23032.5"/>
    <n v="12801.674999999999"/>
    <n v="10462.175999999999"/>
    <m/>
    <m/>
    <m/>
    <m/>
    <m/>
    <n v="392508.33399999986"/>
  </r>
  <r>
    <x v="3"/>
    <x v="9"/>
    <s v="LLD"/>
    <n v="32578.704000000002"/>
    <n v="16558.018"/>
    <n v="17355.629999999997"/>
    <n v="9030.4500000000007"/>
    <n v="5469.75"/>
    <n v="18253.940999999999"/>
    <n v="10171.846"/>
    <n v="108403.79999999999"/>
    <n v="1881.4849999999999"/>
    <n v="54822.112000000001"/>
    <n v="88268.58"/>
    <n v="11917.5"/>
    <n v="15490.725"/>
    <n v="6791.44"/>
    <m/>
    <m/>
    <m/>
    <m/>
    <m/>
    <n v="424845.337"/>
  </r>
  <r>
    <x v="3"/>
    <x v="10"/>
    <s v="LLD"/>
    <n v="24347.975000000002"/>
    <n v="21014.405000000002"/>
    <n v="18155.205000000002"/>
    <n v="13969"/>
    <n v="6954.75"/>
    <n v="16885.912"/>
    <n v="10409.186999999998"/>
    <n v="112278.02499999999"/>
    <n v="2133.7399999999998"/>
    <n v="50612.872000000003"/>
    <n v="93234.070999999996"/>
    <n v="34362"/>
    <n v="17297.005000000001"/>
    <n v="5878.55"/>
    <m/>
    <m/>
    <m/>
    <m/>
    <m/>
    <n v="451863.90299999999"/>
  </r>
  <r>
    <x v="3"/>
    <x v="11"/>
    <s v="LLD"/>
    <n v="27904.868000000002"/>
    <n v="19377.599999999999"/>
    <n v="14489.03"/>
    <n v="7795.625"/>
    <n v="9330.75"/>
    <n v="24648.605"/>
    <n v="11844.09"/>
    <n v="105856.675"/>
    <n v="1436.4"/>
    <n v="66902.271999999997"/>
    <n v="75680.590000000011"/>
    <n v="36780"/>
    <n v="29747.5"/>
    <n v="17045.5"/>
    <m/>
    <m/>
    <m/>
    <m/>
    <m/>
    <n v="482440.6210000001"/>
  </r>
  <r>
    <x v="4"/>
    <x v="0"/>
    <s v="LLD"/>
    <m/>
    <m/>
    <m/>
    <m/>
    <m/>
    <m/>
    <m/>
    <m/>
    <m/>
    <m/>
    <m/>
    <m/>
    <m/>
    <m/>
    <m/>
    <m/>
    <m/>
    <m/>
    <m/>
    <m/>
  </r>
  <r>
    <x v="4"/>
    <x v="1"/>
    <s v="LLD"/>
    <n v="70236.763999999996"/>
    <n v="30335.795999999998"/>
    <n v="36656.074000000001"/>
    <n v="14963.5"/>
    <n v="17325"/>
    <n v="30585.606"/>
    <n v="20828.194"/>
    <n v="169958.375"/>
    <n v="2135.5100000000002"/>
    <n v="87175.137000000002"/>
    <n v="131921.652"/>
    <n v="39376.26"/>
    <n v="34366.964999999997"/>
    <n v="31702.575000000001"/>
    <n v="23364"/>
    <m/>
    <m/>
    <m/>
    <m/>
    <n v="788960.07299999997"/>
  </r>
  <r>
    <x v="4"/>
    <x v="2"/>
    <s v="LLD"/>
    <n v="42623.085999999996"/>
    <n v="14647.93"/>
    <n v="29566.742999999999"/>
    <n v="6897.5"/>
    <n v="7276.5"/>
    <n v="23486.108"/>
    <n v="14706.973999999998"/>
    <n v="91719"/>
    <n v="1388.5349999999999"/>
    <n v="33821.841"/>
    <n v="57905.841"/>
    <n v="23769"/>
    <n v="21794.15"/>
    <n v="12799.449000000001"/>
    <n v="11286"/>
    <m/>
    <m/>
    <m/>
    <m/>
    <n v="423901.98800000001"/>
  </r>
  <r>
    <x v="4"/>
    <x v="3"/>
    <s v="LLD"/>
    <n v="46230.990000000005"/>
    <n v="12871.914000000001"/>
    <n v="27059.305"/>
    <n v="6399.5"/>
    <n v="4133.25"/>
    <n v="29230.275000000001"/>
    <n v="13035.204000000002"/>
    <n v="71802.474999999991"/>
    <n v="1643.21"/>
    <n v="34443.103999999999"/>
    <n v="61528.25"/>
    <n v="21037.5"/>
    <n v="15048.065000000001"/>
    <n v="17024.224999999999"/>
    <n v="18389"/>
    <m/>
    <m/>
    <m/>
    <m/>
    <n v="406823.61700000003"/>
  </r>
  <r>
    <x v="4"/>
    <x v="4"/>
    <s v="LLD"/>
    <n v="40248.095999999998"/>
    <n v="21489.724999999999"/>
    <n v="31237.612000000001"/>
    <n v="7255.5"/>
    <n v="7548.75"/>
    <n v="25899.037"/>
    <n v="18535.597000000002"/>
    <n v="114728.23"/>
    <n v="3490.5050000000001"/>
    <n v="58368.805"/>
    <n v="101257.315"/>
    <n v="20492.25"/>
    <n v="38335.375"/>
    <n v="38777.025000000001"/>
    <n v="33882.75"/>
    <m/>
    <m/>
    <m/>
    <m/>
    <n v="583908.11399999994"/>
  </r>
  <r>
    <x v="4"/>
    <x v="5"/>
    <s v="LLD"/>
    <n v="23930.178"/>
    <n v="19691.084999999999"/>
    <n v="35771.684999999998"/>
    <n v="7720.5"/>
    <n v="13513.5"/>
    <n v="24044.144"/>
    <n v="43675.565000000002"/>
    <n v="132157.655"/>
    <n v="1463.1"/>
    <n v="76395.622000000003"/>
    <n v="115200.02"/>
    <n v="17118.75"/>
    <n v="62451.875"/>
    <n v="39166.6"/>
    <n v="15320.64"/>
    <m/>
    <m/>
    <m/>
    <m/>
    <n v="652657.74399999995"/>
  </r>
  <r>
    <x v="4"/>
    <x v="6"/>
    <s v="LLD"/>
    <n v="20037.21"/>
    <n v="13260.326999999999"/>
    <n v="29262.679"/>
    <n v="7440"/>
    <n v="11162.25"/>
    <n v="19752.116000000002"/>
    <n v="70902.933000000005"/>
    <n v="107598.9"/>
    <n v="2157.3000000000002"/>
    <n v="56963.358999999997"/>
    <n v="107818.079"/>
    <n v="9784.5"/>
    <n v="32602.799999999999"/>
    <n v="18612.490000000002"/>
    <n v="11286"/>
    <n v="5539"/>
    <n v="5323.9949999999999"/>
    <n v="4325.893"/>
    <n v="3312.7"/>
    <n v="556243"/>
  </r>
  <r>
    <x v="4"/>
    <x v="7"/>
    <s v="LLD"/>
    <n v="24266.295999999998"/>
    <n v="18627.904999999999"/>
    <n v="26662.753000000001"/>
    <n v="14777.5"/>
    <n v="6484.5"/>
    <n v="18882.839"/>
    <n v="66105.78"/>
    <n v="89129.600000000006"/>
    <n v="1799.68"/>
    <n v="39100.976000000002"/>
    <n v="108762.46"/>
    <n v="8420.5499999999993"/>
    <n v="18270.400000000001"/>
    <n v="9481.6"/>
    <n v="13465"/>
    <n v="5717.8850000000002"/>
    <n v="4230.8599999999997"/>
    <n v="2670.2089999999998"/>
    <n v="1634.5"/>
    <n v="498622.03600000002"/>
  </r>
  <r>
    <x v="4"/>
    <x v="8"/>
    <s v="LLD"/>
    <n v="27377.417000000001"/>
    <n v="22806.46"/>
    <n v="23434.955999999998"/>
    <n v="12782"/>
    <n v="3294"/>
    <n v="16383.576999999999"/>
    <n v="57915.313999999998"/>
    <n v="131421.01300000001"/>
    <n v="2708.1"/>
    <n v="36086.080999999998"/>
    <n v="112902.68"/>
    <n v="13545.75"/>
    <n v="22107.174999999999"/>
    <n v="20702.439999999999"/>
    <n v="12672"/>
    <n v="4757"/>
    <n v="4989.848"/>
    <n v="2938.0529999999999"/>
    <n v="690"/>
    <n v="549951"/>
  </r>
  <r>
    <x v="4"/>
    <x v="9"/>
    <s v="LLD"/>
    <m/>
    <m/>
    <m/>
    <m/>
    <m/>
    <m/>
    <m/>
    <m/>
    <m/>
    <m/>
    <m/>
    <m/>
    <m/>
    <m/>
    <m/>
    <m/>
    <m/>
    <m/>
    <m/>
    <n v="532046"/>
  </r>
  <r>
    <x v="4"/>
    <x v="10"/>
    <s v="LLD"/>
    <n v="32112.21"/>
    <n v="14926.76"/>
    <n v="17192.001"/>
    <n v="14179"/>
    <n v="9083.25"/>
    <n v="17209.963"/>
    <n v="40246.241000000002"/>
    <n v="133622.95000000001"/>
    <n v="3580.74"/>
    <n v="50934.125"/>
    <n v="77164.403000000006"/>
    <n v="40128.78"/>
    <n v="21701.724999999999"/>
    <n v="28537.3"/>
    <n v="22621.5"/>
    <n v="6645"/>
    <n v="4289.2489999999998"/>
    <n v="2846.4319999999998"/>
    <n v="2632"/>
    <n v="543973"/>
  </r>
  <r>
    <x v="4"/>
    <x v="11"/>
    <s v="LLD"/>
    <n v="51584.017"/>
    <n v="9995.18"/>
    <n v="11206.632"/>
    <n v="12938"/>
    <n v="3588.75"/>
    <n v="17644.567999999999"/>
    <n v="38531.504000000001"/>
    <n v="123554.55"/>
    <n v="1802.32"/>
    <n v="37219.387000000002"/>
    <n v="66646.035000000003"/>
    <n v="39922.22"/>
    <n v="4164.6850000000004"/>
    <n v="23597.705000000002"/>
    <n v="27769.55"/>
    <n v="3944.7"/>
    <n v="6685.4780000000001"/>
    <n v="3300.36"/>
    <n v="1073.5"/>
    <n v="508256"/>
  </r>
  <r>
    <x v="5"/>
    <x v="0"/>
    <s v="LLD"/>
    <n v="36729.707999999999"/>
    <n v="13801.08"/>
    <n v="32950.97"/>
    <n v="12896"/>
    <n v="8439.75"/>
    <n v="20705.883000000002"/>
    <n v="57541.43"/>
    <n v="130406.625"/>
    <n v="3670.29"/>
    <n v="39206.724999999999"/>
    <n v="90727.070999999996"/>
    <n v="27372.75"/>
    <n v="2326.4899999999998"/>
    <n v="21335.5"/>
    <n v="13513.5"/>
    <n v="3150"/>
    <n v="5174.7839999999997"/>
    <n v="2709.7710000000002"/>
    <n v="893.5"/>
    <n v="535127"/>
  </r>
  <r>
    <x v="5"/>
    <x v="1"/>
    <s v="LLD"/>
    <n v="34370.915000000001"/>
    <n v="9638.15"/>
    <n v="23274.080000000002"/>
    <n v="8053.5"/>
    <n v="7727.5"/>
    <n v="15640.017"/>
    <n v="38611.249000000003"/>
    <n v="73921.074999999997"/>
    <n v="1049.55"/>
    <n v="19845.724999999999"/>
    <n v="83319.320000000007"/>
    <n v="28294.5"/>
    <n v="9914.6450000000004"/>
    <n v="6716.3"/>
    <n v="4405.5"/>
    <n v="7790"/>
    <n v="3558.4609999999998"/>
    <n v="1698.0630000000001"/>
    <n v="37"/>
    <n v="385857"/>
  </r>
  <r>
    <x v="5"/>
    <x v="2"/>
    <s v="LLD"/>
    <n v="38635"/>
    <n v="31185"/>
    <n v="20996"/>
    <n v="13839.999999999998"/>
    <n v="4367"/>
    <n v="18453"/>
    <n v="49701.000000000007"/>
    <n v="136380"/>
    <n v="3299.0000000000005"/>
    <n v="47339"/>
    <n v="103374"/>
    <n v="53972"/>
    <n v="7997"/>
    <n v="21637"/>
    <n v="21062"/>
    <n v="3527"/>
    <n v="5666"/>
    <n v="2227"/>
    <n v="1424"/>
    <m/>
  </r>
  <r>
    <x v="5"/>
    <x v="3"/>
    <s v="LLD"/>
    <n v="23390.324000000001"/>
    <n v="23431.542000000001"/>
    <n v="15956.9"/>
    <n v="8818.5"/>
    <n v="2898.5"/>
    <n v="19451.065999999999"/>
    <n v="27774.686000000002"/>
    <n v="88669.45"/>
    <n v="2744.875"/>
    <n v="42055.724000000002"/>
    <n v="85410.89"/>
    <n v="41316"/>
    <n v="3214"/>
    <n v="16791.005000000001"/>
    <n v="8637.75"/>
    <n v="6721.35"/>
    <n v="6575.81"/>
    <n v="3707.7330000000002"/>
    <n v="1162.067"/>
    <m/>
  </r>
  <r>
    <x v="5"/>
    <x v="4"/>
    <s v="LLD"/>
    <n v="19804.769"/>
    <n v="16216.45"/>
    <n v="8388.2960000000003"/>
    <n v="10879.5"/>
    <n v="6314.46"/>
    <n v="14766.593999999999"/>
    <n v="23203.030999999999"/>
    <n v="56353.79"/>
    <n v="2268.35"/>
    <n v="32368.68"/>
    <n v="77836.08"/>
    <n v="35472.79"/>
    <n v="2184"/>
    <n v="21694.355"/>
    <n v="8761.5"/>
    <n v="3300"/>
    <n v="5150.8490000000002"/>
    <n v="2024.53"/>
    <n v="366.3"/>
    <n v="358709"/>
  </r>
  <r>
    <x v="6"/>
    <x v="12"/>
    <s v="LLD"/>
    <n v="19804.769"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s v="阿联酋"/>
    <s v="韩国"/>
    <s v="加拿大"/>
    <s v="卡塔尔"/>
    <s v="科威特"/>
    <s v="马来西亚"/>
    <s v="美国"/>
    <s v="沙特"/>
    <s v="台湾"/>
    <s v="泰国"/>
    <s v="新加坡"/>
    <s v="伊朗"/>
    <s v="印度"/>
    <s v="印度尼西亚"/>
    <s v="俄罗斯联邦"/>
    <s v="菲律宾"/>
    <s v="日本"/>
    <s v="越南"/>
    <s v="老挝"/>
    <s v="总数"/>
  </r>
  <r>
    <x v="6"/>
    <x v="13"/>
    <s v="LLD"/>
    <n v="429222.02132699999"/>
    <n v="153775.69597599996"/>
    <n v="100965.482149"/>
    <n v="151742.13426000002"/>
    <n v="88055.740247000009"/>
    <n v="136908.15187"/>
    <n v="227323.62370600001"/>
    <n v="1169489.1114348199"/>
    <n v="37591.405491100006"/>
    <n v="449320.40093250002"/>
    <n v="890942.57629500004"/>
    <n v="216788.8"/>
    <n v="282409.24825930002"/>
    <n v="0"/>
    <n v="0"/>
    <n v="0"/>
    <n v="0"/>
    <n v="0"/>
    <n v="0"/>
    <n v="4367165"/>
  </r>
  <r>
    <x v="7"/>
    <x v="14"/>
    <s v="LLD"/>
    <n v="326315.43914999999"/>
    <n v="180080.66683000003"/>
    <n v="185480.764"/>
    <n v="151560.68859999999"/>
    <n v="90716.020120000001"/>
    <n v="206630.11200000002"/>
    <n v="118622.435409"/>
    <n v="1314184.459357"/>
    <n v="33809.345949399998"/>
    <n v="693874.30214799999"/>
    <n v="962012.36777299992"/>
    <n v="302886"/>
    <n v="278965.81606599997"/>
    <n v="117270.06999999999"/>
    <n v="0"/>
    <n v="0"/>
    <n v="0"/>
    <n v="0"/>
    <n v="0"/>
    <n v="5229399.2910000002"/>
  </r>
  <r>
    <x v="8"/>
    <x v="15"/>
    <s v="LLD"/>
    <n v="378646.26400000002"/>
    <n v="178653.08199999999"/>
    <n v="268050.44"/>
    <n v="105353"/>
    <n v="83409.75"/>
    <n v="223118.23299999998"/>
    <n v="384483.30599999998"/>
    <n v="1165692.7480000001"/>
    <n v="22169"/>
    <n v="510508.43699999998"/>
    <n v="941106.7350000001"/>
    <n v="233595.56"/>
    <n v="270843.21499999997"/>
    <n v="240401.40899999999"/>
    <n v="190056.44"/>
    <n v="26603.585000000003"/>
    <n v="25519.429999999997"/>
    <n v="16080.947"/>
    <n v="9342.7000000000007"/>
    <n v="6045342.5719999997"/>
  </r>
  <r>
    <x v="6"/>
    <x v="12"/>
    <m/>
    <n v="52330.824850000034"/>
    <n v="-1427.5848300000362"/>
    <n v="82569.676000000007"/>
    <n v="-46207.688599999994"/>
    <n v="-7306.270120000001"/>
    <n v="16488.120999999956"/>
    <n v="265860.87059099996"/>
    <n v="-148491.71135699982"/>
    <n v="-11640.345949399998"/>
    <n v="-183365.86514800001"/>
    <n v="-20905.632772999816"/>
    <n v="-69290.44"/>
    <n v="-8122.6010660000029"/>
    <n v="123131.33899999999"/>
    <n v="190056.44"/>
    <n v="26603.585000000003"/>
    <n v="25519.429999999997"/>
    <n v="16080.947"/>
    <n v="9342.7000000000007"/>
    <n v="815943.28099999949"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  <r>
    <x v="6"/>
    <x v="12"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数据透视表4" cacheId="2" dataOnRows="1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2">
  <location ref="A3:G22" firstHeaderRow="1" firstDataRow="2" firstDataCol="1" rowPageCount="1" colPageCount="1"/>
  <pivotFields count="23">
    <pivotField axis="axisPage" multipleItemSelectionAllowed="1" showAll="0">
      <items count="10">
        <item h="1" x="0"/>
        <item h="1" x="1"/>
        <item h="1" x="2"/>
        <item h="1" x="3"/>
        <item h="1" x="4"/>
        <item h="1" x="6"/>
        <item x="5"/>
        <item h="1" x="7"/>
        <item h="1" x="8"/>
        <item t="default"/>
      </items>
    </pivotField>
    <pivotField axis="axisCol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x="13"/>
        <item x="14"/>
        <item x="15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showAll="0"/>
  </pivotFields>
  <rowFields count="1">
    <field x="-2"/>
  </rowFields>
  <row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-1"/>
  </pageFields>
  <dataFields count="18">
    <dataField name="求和项:沙特" fld="10" baseField="0" baseItem="0"/>
    <dataField name="求和项:新加坡" fld="13" baseField="0" baseItem="0"/>
    <dataField name="求和项:美国" fld="9" baseField="0" baseItem="0"/>
    <dataField name="求和项:伊朗" fld="14" baseField="0" baseItem="0"/>
    <dataField name="求和项:泰国" fld="12" baseField="0" baseItem="0"/>
    <dataField name="求和项:阿联酋" fld="3" baseField="11" baseItem="0"/>
    <dataField name="求和项:加拿大" fld="5" baseField="0" baseItem="0"/>
    <dataField name="求和项:韩国" fld="4" baseField="0" baseItem="0"/>
    <dataField name="求和项:马来西亚" fld="8" baseField="0" baseItem="0"/>
    <dataField name="求和项:印度尼西亚" fld="16" baseField="0" baseItem="0"/>
    <dataField name="求和项:俄罗斯联邦" fld="17" baseField="0" baseItem="0"/>
    <dataField name="求和项:卡塔尔" fld="6" baseField="0" baseItem="3"/>
    <dataField name="求和项:印度" fld="15" baseField="0" baseItem="0"/>
    <dataField name="求和项:科威特" fld="7" baseField="0" baseItem="3"/>
    <dataField name="求和项:菲律宾" fld="18" baseField="0" baseItem="0"/>
    <dataField name="求和项:台湾" fld="11" baseField="0" baseItem="0"/>
    <dataField name="求和项:越南" fld="20" baseField="1" baseItem="1"/>
    <dataField name="求和项:老挝" fld="21" baseField="1" baseItem="1"/>
  </dataFields>
  <formats count="2">
    <format dxfId="15">
      <pivotArea outline="0" collapsedLevelsAreSubtotals="1" fieldPosition="0">
        <references count="1">
          <reference field="1" count="11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4">
      <pivotArea grandCol="1" outline="0" collapsedLevelsAreSubtotals="1" fieldPosition="0"/>
    </format>
  </format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数据透视表2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Q3:V16" firstHeaderRow="0" firstDataRow="1" firstDataCol="1" rowPageCount="1" colPageCount="1"/>
  <pivotFields count="23">
    <pivotField axis="axisPage" showAll="0">
      <items count="10">
        <item x="0"/>
        <item x="1"/>
        <item x="2"/>
        <item x="3"/>
        <item x="4"/>
        <item x="6"/>
        <item x="5"/>
        <item x="7"/>
        <item x="8"/>
        <item t="default"/>
      </items>
    </pivotField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dataField="1"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0" item="4" hier="-1"/>
  </pageFields>
  <dataFields count="5">
    <dataField name="平均值项:印度" fld="15" subtotal="average" baseField="0" baseItem="0"/>
    <dataField name="平均值项:阿联酋" fld="3" subtotal="average" baseField="11" baseItem="0"/>
    <dataField name="平均值项:伊朗" fld="14" subtotal="average" baseField="0" baseItem="0"/>
    <dataField name="平均值项:科威特" fld="7" subtotal="average" baseField="11" baseItem="0"/>
    <dataField name="平均值项:卡塔尔" fld="6" subtotal="average" baseField="11" baseItem="0"/>
  </dataFields>
  <formats count="2">
    <format dxfId="17">
      <pivotArea outline="0" collapsedLevelsAreSubtotals="1" fieldPosition="0">
        <references count="1">
          <reference field="1" count="11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6">
      <pivotArea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P3:AE16" firstHeaderRow="0" firstDataRow="1" firstDataCol="1" rowPageCount="1" colPageCount="1"/>
  <pivotFields count="22">
    <pivotField axis="axisPage" showAll="0">
      <items count="8">
        <item x="0"/>
        <item x="1"/>
        <item x="2"/>
        <item x="3"/>
        <item x="4"/>
        <item x="6"/>
        <item x="5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t="default"/>
      </items>
    </pivotField>
    <pivotField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pageFields count="1">
    <pageField fld="0" item="4" hier="-1"/>
  </pageFields>
  <dataFields count="15">
    <dataField name="平均值项:伊朗" fld="16" subtotal="average" baseField="1" baseItem="0"/>
    <dataField name="平均值项:沙特" fld="12" subtotal="average" baseField="1" baseItem="0"/>
    <dataField name="平均值项:卡塔尔" fld="8" subtotal="average" baseField="1" baseItem="0"/>
    <dataField name="平均值项:印度" fld="17" subtotal="average" baseField="1" baseItem="0"/>
    <dataField name="平均值项:日本" fld="11" subtotal="average" baseField="13" baseItem="53"/>
    <dataField name="平均值项:台湾" fld="13" subtotal="average" baseField="1" baseItem="4"/>
    <dataField name="平均值项:土耳其" fld="18" subtotal="average" baseField="1" baseItem="2"/>
    <dataField name="平均值项:韩国" fld="7" subtotal="average" baseField="1" baseItem="0"/>
    <dataField name="平均值项:阿联酋" fld="3" subtotal="average" baseField="1" baseItem="0"/>
    <dataField name="平均值项:美国" fld="10" subtotal="average" baseField="1" baseItem="0"/>
    <dataField name="平均值项:新加坡" fld="15" subtotal="average" baseField="1" baseItem="0"/>
    <dataField name="平均值项:马来西亚" fld="9" subtotal="average" baseField="1" baseItem="0"/>
    <dataField name="平均值项:泰国" fld="14" subtotal="average" baseField="1" baseItem="0"/>
    <dataField name="平均值项:德国" fld="5" subtotal="average" baseField="1" baseItem="0"/>
    <dataField name="平均值项:巴西" fld="4" subtotal="average" baseField="1" baseItem="0"/>
  </dataFields>
  <formats count="2">
    <format dxfId="8">
      <pivotArea outline="0" collapsedLevelsAreSubtotals="1" fieldPosition="0">
        <references count="1">
          <reference field="1" count="6" selected="0">
            <x v="1"/>
            <x v="2"/>
            <x v="3"/>
            <x v="4"/>
            <x v="5"/>
            <x v="6"/>
          </reference>
        </references>
      </pivotArea>
    </format>
    <format dxfId="7">
      <pivotArea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数据透视表3" cacheId="0" dataOnRows="1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2">
  <location ref="A3:F21" firstHeaderRow="1" firstDataRow="2" firstDataCol="1" rowPageCount="1" colPageCount="1"/>
  <pivotFields count="22">
    <pivotField axis="axisPage" multipleItemSelectionAllowed="1" showAll="0">
      <items count="8">
        <item h="1" x="0"/>
        <item h="1" x="1"/>
        <item h="1" x="2"/>
        <item h="1" x="3"/>
        <item h="1" x="4"/>
        <item h="1" x="6"/>
        <item x="5"/>
        <item t="default"/>
      </items>
    </pivotField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-2"/>
  </rowFields>
  <rowItems count="17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0" hier="-1"/>
  </pageFields>
  <dataFields count="17">
    <dataField name="平均值项:伊朗" fld="16" subtotal="average" baseField="1" baseItem="0"/>
    <dataField name="求和项:俄罗斯联邦" fld="6" baseField="0" baseItem="0"/>
    <dataField name="平均值项:沙特" fld="12" subtotal="average" baseField="1" baseItem="0"/>
    <dataField name="平均值项:卡塔尔" fld="8" subtotal="average" baseField="1" baseItem="0"/>
    <dataField name="平均值项:阿联酋" fld="3" subtotal="average" baseField="1" baseItem="0"/>
    <dataField name="平均值项:韩国" fld="7" subtotal="average" baseField="1" baseItem="0"/>
    <dataField name="平均值项:美国" fld="10" subtotal="average" baseField="1" baseItem="0"/>
    <dataField name="求和项:阿塞拜疆" fld="19" baseField="0" baseItem="0"/>
    <dataField name="平均值项:日本" fld="11" subtotal="average" baseField="13" baseItem="53"/>
    <dataField name="平均值项:印度" fld="17" subtotal="average" baseField="1" baseItem="0"/>
    <dataField name="平均值项:新加坡" fld="15" subtotal="average" baseField="1" baseItem="0"/>
    <dataField name="平均值项:马来西亚" fld="9" subtotal="average" baseField="1" baseItem="0"/>
    <dataField name="平均值项:德国" fld="5" subtotal="average" baseField="1" baseItem="0"/>
    <dataField name="平均值项:泰国" fld="14" subtotal="average" baseField="1" baseItem="0"/>
    <dataField name="平均值项:台湾" fld="13" subtotal="average" baseField="1" baseItem="4"/>
    <dataField name="平均值项:土耳其" fld="18" subtotal="average" baseField="1" baseItem="2"/>
    <dataField name="平均值项:巴西" fld="4" subtotal="average" baseField="1" baseItem="0"/>
  </dataFields>
  <formats count="5">
    <format dxfId="13">
      <pivotArea outline="0" collapsedLevelsAreSubtotals="1" fieldPosition="0">
        <references count="1">
          <reference field="1" count="6" selected="0">
            <x v="1"/>
            <x v="2"/>
            <x v="3"/>
            <x v="4"/>
            <x v="5"/>
            <x v="6"/>
          </reference>
        </references>
      </pivotArea>
    </format>
    <format dxfId="12">
      <pivotArea grandCol="1" outline="0" collapsedLevelsAreSubtotals="1" fieldPosition="0"/>
    </format>
    <format dxfId="11">
      <pivotArea outline="0" collapsedLevelsAreSubtotals="1" fieldPosition="0">
        <references count="1">
          <reference field="1" count="1" selected="0">
            <x v="0"/>
          </reference>
        </references>
      </pivotArea>
    </format>
    <format dxfId="10">
      <pivotArea field="1" type="button" dataOnly="0" labelOnly="1" outline="0" axis="axisCol" fieldPosition="0"/>
    </format>
    <format dxfId="9">
      <pivotArea dataOnly="0" labelOnly="1" fieldPosition="0">
        <references count="1">
          <reference field="1" count="1">
            <x v="0"/>
          </reference>
        </references>
      </pivotArea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1000000}" name="数据透视表3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6">
  <location ref="P3:AF13" firstHeaderRow="0" firstDataRow="1" firstDataCol="1" rowPageCount="1" colPageCount="1"/>
  <pivotFields count="26">
    <pivotField axis="axisPage" showAll="0">
      <items count="8">
        <item x="0"/>
        <item x="1"/>
        <item x="2"/>
        <item x="3"/>
        <item x="4"/>
        <item x="6"/>
        <item x="5"/>
        <item t="default"/>
      </items>
    </pivotField>
    <pivotField axis="axisRow" showAll="0">
      <items count="14">
        <item h="1" x="12"/>
        <item h="1" x="11"/>
        <item h="1" x="10"/>
        <item h="1" x="9"/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showAll="0"/>
    <pivotField showAll="0" defaultSubtotal="0"/>
    <pivotField showAll="0" defaultSubtotal="0"/>
    <pivotField showAll="0" defaultSubtotal="0"/>
    <pivotField showAll="0" defaultSubtotal="0"/>
    <pivotField dataField="1" showAll="0"/>
  </pivotFields>
  <rowFields count="1">
    <field x="1"/>
  </rowFields>
  <rowItems count="10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colItems>
  <pageFields count="1">
    <pageField fld="0" item="4" hier="-1"/>
  </pageFields>
  <dataFields count="16">
    <dataField name="平均值项:沙特" fld="3" subtotal="average" baseField="1" baseItem="0"/>
    <dataField name="平均值项:韩国" fld="4" subtotal="average" baseField="1" baseItem="0"/>
    <dataField name="平均值项:伊朗" fld="5" subtotal="average" baseField="1" baseItem="0"/>
    <dataField name="平均值项:阿联酋" fld="6" subtotal="average" baseField="1" baseItem="0"/>
    <dataField name="平均值项:印度" fld="8" subtotal="average" baseField="1" baseItem="0"/>
    <dataField name="平均值项:泰国" fld="9" subtotal="average" baseField="1" baseItem="0"/>
    <dataField name="平均值项:美国" fld="13" subtotal="average" baseField="1" baseItem="0"/>
    <dataField name="平均值项:科威特" fld="11" subtotal="average" baseField="1" baseItem="0"/>
    <dataField name="平均值项:台湾" fld="12" subtotal="average" baseField="1" baseItem="0"/>
    <dataField name="平均值项:卡塔尔" fld="10" subtotal="average" baseField="1" baseItem="0"/>
    <dataField name="平均值项:加拿大" fld="14" subtotal="average" baseField="1" baseItem="0"/>
    <dataField name="平均值项:马来西亚" fld="19" subtotal="average" baseField="1" baseItem="0"/>
    <dataField name="平均值项:新加坡" fld="18" subtotal="average" baseField="1" baseItem="0"/>
    <dataField name="平均值项:日本" fld="16" subtotal="average" baseField="1" baseItem="0"/>
    <dataField name="平均值项:墨西哥" fld="15" subtotal="average" baseField="1" baseItem="0"/>
    <dataField name="平均值项:总数" fld="25" subtotal="average" baseField="1" baseItem="0"/>
  </dataFields>
  <formats count="3">
    <format dxfId="2">
      <pivotArea collapsedLevelsAreSubtotals="1" fieldPosition="0">
        <references count="2">
          <reference field="4294967294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  <reference field="1" count="5" selected="0">
            <x v="5"/>
            <x v="6"/>
            <x v="7"/>
            <x v="8"/>
            <x v="9"/>
          </reference>
        </references>
      </pivotArea>
    </format>
    <format dxfId="1">
      <pivotArea field="1" grandRow="1" collapsedLevelsAreSubtotals="1" axis="axisRow" fieldPosition="0">
        <references count="1">
          <reference field="4294967294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0">
      <pivotArea outline="0" collapsedLevelsAreSubtotals="1" fieldPosition="0">
        <references count="1">
          <reference field="1" count="1" selected="0">
            <x v="10"/>
          </reference>
        </references>
      </pivotArea>
    </format>
  </formats>
  <chartFormats count="2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16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5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5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5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5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5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5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数据透视表1" cacheId="1" dataOnRows="1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6">
  <location ref="A3:G22" firstHeaderRow="1" firstDataRow="2" firstDataCol="1" rowPageCount="1" colPageCount="1"/>
  <pivotFields count="26">
    <pivotField axis="axisPage" showAll="0">
      <items count="8">
        <item x="0"/>
        <item x="1"/>
        <item x="2"/>
        <item x="3"/>
        <item x="4"/>
        <item x="6"/>
        <item x="5"/>
        <item t="default"/>
      </items>
    </pivotField>
    <pivotField axis="axisCol" showAll="0">
      <items count="14">
        <item h="1" x="12"/>
        <item x="10"/>
        <item x="11"/>
        <item x="9"/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 defaultSubtotal="0"/>
    <pivotField showAll="0" defaultSubtotal="0"/>
    <pivotField showAll="0" defaultSubtotal="0"/>
    <pivotField showAll="0" defaultSubtotal="0"/>
    <pivotField showAll="0"/>
  </pivotFields>
  <rowFields count="1">
    <field x="-2"/>
  </rowFields>
  <row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rowItems>
  <colFields count="1">
    <field x="1"/>
  </colFields>
  <colItems count="6">
    <i>
      <x v="4"/>
    </i>
    <i>
      <x v="5"/>
    </i>
    <i>
      <x v="6"/>
    </i>
    <i>
      <x v="7"/>
    </i>
    <i>
      <x v="8"/>
    </i>
    <i t="grand">
      <x/>
    </i>
  </colItems>
  <pageFields count="1">
    <pageField fld="0" item="6" hier="-1"/>
  </pageFields>
  <dataFields count="18">
    <dataField name="平均值项:沙特" fld="3" subtotal="average" baseField="1" baseItem="0"/>
    <dataField name="平均值项:伊朗" fld="5" subtotal="average" baseField="1" baseItem="0"/>
    <dataField name="平均值项:阿联酋" fld="6" subtotal="average" baseField="1" baseItem="0"/>
    <dataField name="平均值项:韩国" fld="4" subtotal="average" baseField="1" baseItem="0"/>
    <dataField name="平均值项:美国" fld="13" subtotal="average" baseField="1" baseItem="0"/>
    <dataField name="平均值项:卡塔尔" fld="10" subtotal="average" baseField="1" baseItem="0"/>
    <dataField name="平均值项:泰国" fld="9" subtotal="average" baseField="1" baseItem="0"/>
    <dataField name="平均值项:科威特" fld="11" subtotal="average" baseField="1" baseItem="0"/>
    <dataField name="平均值项:台湾" fld="12" subtotal="average" baseField="1" baseItem="0"/>
    <dataField name="求和项:印度尼西亚" fld="20" baseField="0" baseItem="0"/>
    <dataField name="平均值项:日本" fld="16" subtotal="average" baseField="1" baseItem="0"/>
    <dataField name="平均值项:乌兹别克斯坦" fld="17" subtotal="average" baseField="1" baseItem="5"/>
    <dataField name="平均值项:印度" fld="8" subtotal="average" baseField="1" baseItem="0"/>
    <dataField name="平均值项:加拿大" fld="14" subtotal="average" baseField="1" baseItem="0"/>
    <dataField name="平均值项:新加坡" fld="18" subtotal="average" baseField="1" baseItem="0"/>
    <dataField name="求和项:巴西" fld="21" baseField="0" baseItem="0"/>
    <dataField name="平均值项:墨西哥" fld="15" subtotal="average" baseField="1" baseItem="0"/>
    <dataField name="平均值项:马来西亚" fld="19" subtotal="average" baseField="1" baseItem="0"/>
  </dataFields>
  <formats count="4">
    <format dxfId="6">
      <pivotArea collapsedLevelsAreSubtotals="1" fieldPosition="0">
        <references count="2">
          <reference field="4294967294" count="15">
            <x v="0"/>
            <x v="1"/>
            <x v="2"/>
            <x v="3"/>
            <x v="4"/>
            <x v="5"/>
            <x v="6"/>
            <x v="7"/>
            <x v="8"/>
            <x v="10"/>
            <x v="12"/>
            <x v="13"/>
            <x v="14"/>
            <x v="16"/>
            <x v="17"/>
          </reference>
          <reference field="1" count="5" selected="0">
            <x v="5"/>
            <x v="6"/>
            <x v="7"/>
            <x v="8"/>
            <x v="9"/>
          </reference>
        </references>
      </pivotArea>
    </format>
    <format dxfId="5">
      <pivotArea field="1" grandCol="1" collapsedLevelsAreSubtotals="1" axis="axisCol" fieldPosition="0">
        <references count="1">
          <reference field="4294967294" count="15">
            <x v="0"/>
            <x v="1"/>
            <x v="2"/>
            <x v="3"/>
            <x v="4"/>
            <x v="5"/>
            <x v="6"/>
            <x v="7"/>
            <x v="8"/>
            <x v="10"/>
            <x v="12"/>
            <x v="13"/>
            <x v="14"/>
            <x v="16"/>
            <x v="17"/>
          </reference>
        </references>
      </pivotArea>
    </format>
    <format dxfId="4">
      <pivotArea outline="0" collapsedLevelsAreSubtotals="1" fieldPosition="0">
        <references count="1">
          <reference field="1" count="1" selected="0">
            <x v="10"/>
          </reference>
        </references>
      </pivotArea>
    </format>
    <format dxfId="3">
      <pivotArea outline="0" collapsedLevelsAreSubtotals="1" fieldPosition="0"/>
    </format>
  </formats>
  <chartFormats count="3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1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1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5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5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5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5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5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5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5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6"/>
  <sheetViews>
    <sheetView topLeftCell="A7" workbookViewId="0">
      <selection activeCell="O41" sqref="O41"/>
    </sheetView>
  </sheetViews>
  <sheetFormatPr baseColWidth="10" defaultColWidth="8.83203125" defaultRowHeight="14"/>
  <cols>
    <col min="1" max="1" width="19.33203125" bestFit="1" customWidth="1"/>
    <col min="2" max="2" width="11.6640625" bestFit="1" customWidth="1"/>
    <col min="3" max="3" width="6.5" bestFit="1" customWidth="1"/>
    <col min="4" max="4" width="7.5" bestFit="1" customWidth="1"/>
    <col min="5" max="6" width="6.5" bestFit="1" customWidth="1"/>
    <col min="7" max="7" width="7.5" bestFit="1" customWidth="1"/>
    <col min="8" max="8" width="8.5" bestFit="1" customWidth="1"/>
    <col min="9" max="13" width="7.5" bestFit="1" customWidth="1"/>
    <col min="14" max="14" width="9.5" bestFit="1" customWidth="1"/>
    <col min="15" max="15" width="12.83203125" customWidth="1"/>
    <col min="16" max="16" width="10.5" customWidth="1"/>
    <col min="17" max="17" width="10.1640625" customWidth="1"/>
    <col min="18" max="18" width="15.83203125" bestFit="1" customWidth="1"/>
    <col min="19" max="19" width="18.1640625" bestFit="1" customWidth="1"/>
    <col min="20" max="20" width="15.83203125" bestFit="1" customWidth="1"/>
    <col min="21" max="22" width="18.1640625" bestFit="1" customWidth="1"/>
    <col min="23" max="23" width="15.83203125" customWidth="1"/>
    <col min="24" max="24" width="20.5" customWidth="1"/>
    <col min="25" max="25" width="21.6640625" bestFit="1" customWidth="1"/>
    <col min="26" max="26" width="18.1640625" customWidth="1"/>
    <col min="27" max="27" width="19.5" customWidth="1"/>
    <col min="28" max="28" width="15.83203125" customWidth="1"/>
    <col min="29" max="31" width="18.1640625" customWidth="1"/>
    <col min="32" max="32" width="19.5" customWidth="1"/>
    <col min="33" max="40" width="12.83203125" customWidth="1"/>
    <col min="41" max="41" width="11.6640625" customWidth="1"/>
    <col min="42" max="42" width="10.5" customWidth="1"/>
    <col min="43" max="43" width="12.83203125" customWidth="1"/>
    <col min="44" max="44" width="11.6640625" customWidth="1"/>
    <col min="45" max="46" width="10.5" customWidth="1"/>
    <col min="47" max="47" width="11.6640625" customWidth="1"/>
    <col min="48" max="48" width="10.5" customWidth="1"/>
    <col min="49" max="49" width="11.6640625" customWidth="1"/>
    <col min="50" max="50" width="10.5" customWidth="1"/>
    <col min="51" max="52" width="11.6640625" customWidth="1"/>
    <col min="53" max="53" width="12.83203125" customWidth="1"/>
    <col min="54" max="54" width="8" customWidth="1"/>
    <col min="55" max="55" width="11.6640625" customWidth="1"/>
    <col min="56" max="57" width="10.5" customWidth="1"/>
    <col min="58" max="60" width="11.6640625" customWidth="1"/>
    <col min="61" max="62" width="2.6640625" customWidth="1"/>
    <col min="63" max="65" width="3.83203125" customWidth="1"/>
    <col min="66" max="66" width="12.83203125" customWidth="1"/>
    <col min="67" max="67" width="10" customWidth="1"/>
    <col min="68" max="68" width="13.6640625" customWidth="1"/>
    <col min="69" max="69" width="12.83203125" customWidth="1"/>
    <col min="70" max="90" width="21.6640625" customWidth="1"/>
    <col min="91" max="91" width="22.83203125" customWidth="1"/>
    <col min="92" max="92" width="24.1640625" customWidth="1"/>
    <col min="93" max="93" width="25.1640625" bestFit="1" customWidth="1"/>
    <col min="94" max="94" width="22.83203125" bestFit="1" customWidth="1"/>
    <col min="95" max="95" width="22.83203125" customWidth="1"/>
    <col min="96" max="96" width="26.33203125" bestFit="1" customWidth="1"/>
    <col min="97" max="97" width="21.6640625" bestFit="1" customWidth="1"/>
    <col min="98" max="98" width="24.1640625" bestFit="1" customWidth="1"/>
    <col min="99" max="99" width="21.6640625" customWidth="1"/>
    <col min="100" max="100" width="24" bestFit="1" customWidth="1"/>
    <col min="101" max="101" width="20.5" bestFit="1" customWidth="1"/>
    <col min="102" max="102" width="22.83203125" bestFit="1" customWidth="1"/>
    <col min="103" max="104" width="20.5" bestFit="1" customWidth="1"/>
    <col min="105" max="105" width="22.83203125" bestFit="1" customWidth="1"/>
  </cols>
  <sheetData>
    <row r="1" spans="1:22">
      <c r="A1" s="8" t="s">
        <v>42</v>
      </c>
      <c r="B1" s="9">
        <v>2021</v>
      </c>
      <c r="Q1" s="8" t="s">
        <v>42</v>
      </c>
      <c r="R1" s="9">
        <v>2020</v>
      </c>
    </row>
    <row r="3" spans="1:22">
      <c r="B3" s="8" t="s">
        <v>59</v>
      </c>
      <c r="Q3" s="8" t="s">
        <v>95</v>
      </c>
      <c r="R3" t="s">
        <v>57</v>
      </c>
      <c r="S3" t="s">
        <v>58</v>
      </c>
      <c r="T3" t="s">
        <v>45</v>
      </c>
      <c r="U3" t="s">
        <v>54</v>
      </c>
      <c r="V3" t="s">
        <v>56</v>
      </c>
    </row>
    <row r="4" spans="1:22">
      <c r="A4" s="8" t="s">
        <v>60</v>
      </c>
      <c r="B4">
        <v>1</v>
      </c>
      <c r="C4">
        <v>2</v>
      </c>
      <c r="D4">
        <v>3</v>
      </c>
      <c r="E4">
        <v>4</v>
      </c>
      <c r="F4">
        <v>5</v>
      </c>
      <c r="G4" t="s">
        <v>13</v>
      </c>
      <c r="Q4" s="9">
        <v>1</v>
      </c>
      <c r="R4" s="10"/>
      <c r="S4" s="10"/>
      <c r="T4" s="10"/>
      <c r="U4" s="10"/>
      <c r="V4" s="10"/>
    </row>
    <row r="5" spans="1:22">
      <c r="A5" s="9" t="s">
        <v>420</v>
      </c>
      <c r="B5" s="10">
        <v>130406.625</v>
      </c>
      <c r="C5" s="11">
        <v>73921.074999999997</v>
      </c>
      <c r="D5" s="11">
        <v>136380</v>
      </c>
      <c r="E5" s="11">
        <v>88669.45</v>
      </c>
      <c r="F5" s="11">
        <v>56353.79</v>
      </c>
      <c r="G5" s="11">
        <v>485730.94</v>
      </c>
      <c r="Q5" s="9">
        <v>2</v>
      </c>
      <c r="R5" s="11">
        <v>34366.964999999997</v>
      </c>
      <c r="S5" s="11">
        <v>70236.763999999996</v>
      </c>
      <c r="T5" s="11">
        <v>39376.26</v>
      </c>
      <c r="U5" s="11">
        <v>17325</v>
      </c>
      <c r="V5" s="11">
        <v>14963.5</v>
      </c>
    </row>
    <row r="6" spans="1:22">
      <c r="A6" s="9" t="s">
        <v>423</v>
      </c>
      <c r="B6" s="10">
        <v>90727.070999999996</v>
      </c>
      <c r="C6" s="11">
        <v>83319.320000000007</v>
      </c>
      <c r="D6" s="11">
        <v>103374</v>
      </c>
      <c r="E6" s="11">
        <v>85410.89</v>
      </c>
      <c r="F6" s="11">
        <v>77836.08</v>
      </c>
      <c r="G6" s="11">
        <v>440667.36100000003</v>
      </c>
      <c r="Q6" s="9">
        <v>3</v>
      </c>
      <c r="R6" s="11">
        <v>21794.15</v>
      </c>
      <c r="S6" s="11">
        <v>42623.085999999996</v>
      </c>
      <c r="T6" s="11">
        <v>23769</v>
      </c>
      <c r="U6" s="11">
        <v>7276.5</v>
      </c>
      <c r="V6" s="11">
        <v>6897.5</v>
      </c>
    </row>
    <row r="7" spans="1:22">
      <c r="A7" s="9" t="s">
        <v>424</v>
      </c>
      <c r="B7" s="10">
        <v>57541.43</v>
      </c>
      <c r="C7" s="11">
        <v>38611.249000000003</v>
      </c>
      <c r="D7" s="11">
        <v>49701.000000000007</v>
      </c>
      <c r="E7" s="11">
        <v>27774.686000000002</v>
      </c>
      <c r="F7" s="11">
        <v>23203.030999999999</v>
      </c>
      <c r="G7" s="11">
        <v>196831.39599999998</v>
      </c>
      <c r="Q7" s="9">
        <v>4</v>
      </c>
      <c r="R7" s="11">
        <v>15048.065000000001</v>
      </c>
      <c r="S7" s="11">
        <v>46230.990000000005</v>
      </c>
      <c r="T7" s="11">
        <v>21037.5</v>
      </c>
      <c r="U7" s="11">
        <v>4133.25</v>
      </c>
      <c r="V7" s="11">
        <v>6399.5</v>
      </c>
    </row>
    <row r="8" spans="1:22">
      <c r="A8" s="9" t="s">
        <v>489</v>
      </c>
      <c r="B8" s="10">
        <v>27372.75</v>
      </c>
      <c r="C8" s="11">
        <v>28294.5</v>
      </c>
      <c r="D8" s="11">
        <v>53972</v>
      </c>
      <c r="E8" s="11">
        <v>41316</v>
      </c>
      <c r="F8" s="11">
        <v>35472.79</v>
      </c>
      <c r="G8" s="11">
        <v>186428.04</v>
      </c>
      <c r="Q8" s="9">
        <v>5</v>
      </c>
      <c r="R8" s="11">
        <v>38335.375</v>
      </c>
      <c r="S8" s="11">
        <v>40248.095999999998</v>
      </c>
      <c r="T8" s="11">
        <v>20492.25</v>
      </c>
      <c r="U8" s="11">
        <v>7548.75</v>
      </c>
      <c r="V8" s="11">
        <v>7255.5</v>
      </c>
    </row>
    <row r="9" spans="1:22">
      <c r="A9" s="9" t="s">
        <v>422</v>
      </c>
      <c r="B9" s="10">
        <v>39206.724999999999</v>
      </c>
      <c r="C9" s="11">
        <v>19845.724999999999</v>
      </c>
      <c r="D9" s="11">
        <v>47339</v>
      </c>
      <c r="E9" s="11">
        <v>42055.724000000002</v>
      </c>
      <c r="F9" s="11">
        <v>32368.68</v>
      </c>
      <c r="G9" s="11">
        <v>180815.85399999999</v>
      </c>
      <c r="Q9" s="9">
        <v>6</v>
      </c>
      <c r="R9" s="11">
        <v>62451.875</v>
      </c>
      <c r="S9" s="11">
        <v>23930.178</v>
      </c>
      <c r="T9" s="11">
        <v>17118.75</v>
      </c>
      <c r="U9" s="11">
        <v>13513.5</v>
      </c>
      <c r="V9" s="11">
        <v>7720.5</v>
      </c>
    </row>
    <row r="10" spans="1:22">
      <c r="A10" s="9" t="s">
        <v>487</v>
      </c>
      <c r="B10" s="10">
        <v>36729.707999999999</v>
      </c>
      <c r="C10" s="11">
        <v>34370.915000000001</v>
      </c>
      <c r="D10" s="11">
        <v>38635</v>
      </c>
      <c r="E10" s="11">
        <v>23390.324000000001</v>
      </c>
      <c r="F10" s="11">
        <v>19804.769</v>
      </c>
      <c r="G10" s="11">
        <v>152930.71599999999</v>
      </c>
      <c r="Q10" s="9">
        <v>7</v>
      </c>
      <c r="R10" s="11">
        <v>32602.799999999999</v>
      </c>
      <c r="S10" s="11">
        <v>20037.21</v>
      </c>
      <c r="T10" s="11">
        <v>9784.5</v>
      </c>
      <c r="U10" s="11">
        <v>11162.25</v>
      </c>
      <c r="V10" s="11">
        <v>7440</v>
      </c>
    </row>
    <row r="11" spans="1:22">
      <c r="A11" s="9" t="s">
        <v>425</v>
      </c>
      <c r="B11" s="10">
        <v>32950.97</v>
      </c>
      <c r="C11" s="11">
        <v>23274.080000000002</v>
      </c>
      <c r="D11" s="11">
        <v>20996</v>
      </c>
      <c r="E11" s="11">
        <v>15956.9</v>
      </c>
      <c r="F11" s="11">
        <v>8388.2960000000003</v>
      </c>
      <c r="G11" s="11">
        <v>101566.246</v>
      </c>
      <c r="Q11" s="9">
        <v>8</v>
      </c>
      <c r="R11" s="11">
        <v>18270.400000000001</v>
      </c>
      <c r="S11" s="11">
        <v>24266.295999999998</v>
      </c>
      <c r="T11" s="11">
        <v>8420.5499999999993</v>
      </c>
      <c r="U11" s="11">
        <v>6484.5</v>
      </c>
      <c r="V11" s="11">
        <v>14777.5</v>
      </c>
    </row>
    <row r="12" spans="1:22">
      <c r="A12" s="9" t="s">
        <v>426</v>
      </c>
      <c r="B12" s="10">
        <v>13801.08</v>
      </c>
      <c r="C12" s="11">
        <v>9638.15</v>
      </c>
      <c r="D12" s="11">
        <v>31185</v>
      </c>
      <c r="E12" s="11">
        <v>23431.542000000001</v>
      </c>
      <c r="F12" s="11">
        <v>16216.45</v>
      </c>
      <c r="G12" s="11">
        <v>94272.221999999994</v>
      </c>
      <c r="Q12" s="9">
        <v>9</v>
      </c>
      <c r="R12" s="11">
        <v>22107.174999999999</v>
      </c>
      <c r="S12" s="11">
        <v>27377.417000000001</v>
      </c>
      <c r="T12" s="11">
        <v>13545.75</v>
      </c>
      <c r="U12" s="11">
        <v>3294</v>
      </c>
      <c r="V12" s="11">
        <v>12782</v>
      </c>
    </row>
    <row r="13" spans="1:22">
      <c r="A13" s="9" t="s">
        <v>419</v>
      </c>
      <c r="B13" s="10">
        <v>20705.883000000002</v>
      </c>
      <c r="C13" s="11">
        <v>15640.017</v>
      </c>
      <c r="D13" s="11">
        <v>18453</v>
      </c>
      <c r="E13" s="11">
        <v>19451.065999999999</v>
      </c>
      <c r="F13" s="11">
        <v>14766.593999999999</v>
      </c>
      <c r="G13" s="11">
        <v>89016.56</v>
      </c>
      <c r="Q13" s="9">
        <v>10</v>
      </c>
      <c r="R13" s="11"/>
      <c r="S13" s="11"/>
      <c r="T13" s="11"/>
      <c r="U13" s="11"/>
      <c r="V13" s="11"/>
    </row>
    <row r="14" spans="1:22">
      <c r="A14" s="9" t="s">
        <v>427</v>
      </c>
      <c r="B14" s="10">
        <v>21335.5</v>
      </c>
      <c r="C14" s="11">
        <v>6716.3</v>
      </c>
      <c r="D14" s="11">
        <v>21637</v>
      </c>
      <c r="E14" s="11">
        <v>16791.005000000001</v>
      </c>
      <c r="F14" s="11">
        <v>21694.355</v>
      </c>
      <c r="G14" s="11">
        <v>88174.16</v>
      </c>
      <c r="Q14" s="9">
        <v>11</v>
      </c>
      <c r="R14" s="11">
        <v>21701.724999999999</v>
      </c>
      <c r="S14" s="11">
        <v>32112.21</v>
      </c>
      <c r="T14" s="11">
        <v>40128.78</v>
      </c>
      <c r="U14" s="11">
        <v>9083.25</v>
      </c>
      <c r="V14" s="11">
        <v>14179</v>
      </c>
    </row>
    <row r="15" spans="1:22">
      <c r="A15" s="9" t="s">
        <v>428</v>
      </c>
      <c r="B15" s="10">
        <v>13513.5</v>
      </c>
      <c r="C15" s="11">
        <v>4405.5</v>
      </c>
      <c r="D15" s="11">
        <v>21062</v>
      </c>
      <c r="E15" s="11">
        <v>8637.75</v>
      </c>
      <c r="F15" s="11">
        <v>8761.5</v>
      </c>
      <c r="G15" s="11">
        <v>56380.25</v>
      </c>
      <c r="Q15" s="9">
        <v>12</v>
      </c>
      <c r="R15" s="11">
        <v>4164.6850000000004</v>
      </c>
      <c r="S15" s="11">
        <v>51584.017</v>
      </c>
      <c r="T15" s="11">
        <v>39922.22</v>
      </c>
      <c r="U15" s="11">
        <v>3588.75</v>
      </c>
      <c r="V15" s="11">
        <v>12938</v>
      </c>
    </row>
    <row r="16" spans="1:22">
      <c r="A16" s="9" t="s">
        <v>438</v>
      </c>
      <c r="B16" s="10">
        <v>12896</v>
      </c>
      <c r="C16" s="11">
        <v>8053.5</v>
      </c>
      <c r="D16" s="11">
        <v>13839.999999999998</v>
      </c>
      <c r="E16" s="11">
        <v>8818.5</v>
      </c>
      <c r="F16" s="11">
        <v>10879.5</v>
      </c>
      <c r="G16" s="11">
        <v>54487.5</v>
      </c>
      <c r="Q16" s="9" t="s">
        <v>13</v>
      </c>
      <c r="R16" s="10">
        <v>27084.321499999998</v>
      </c>
      <c r="S16" s="10">
        <v>37864.626400000001</v>
      </c>
      <c r="T16" s="10">
        <v>23359.556</v>
      </c>
      <c r="U16" s="10">
        <v>8340.9750000000004</v>
      </c>
      <c r="V16" s="10">
        <v>10535.3</v>
      </c>
    </row>
    <row r="17" spans="1:30">
      <c r="A17" s="9" t="s">
        <v>488</v>
      </c>
      <c r="B17" s="10">
        <v>2326.4899999999998</v>
      </c>
      <c r="C17" s="11">
        <v>9914.6450000000004</v>
      </c>
      <c r="D17" s="11">
        <v>7997</v>
      </c>
      <c r="E17" s="11">
        <v>3214</v>
      </c>
      <c r="F17" s="11">
        <v>2184</v>
      </c>
      <c r="G17" s="11">
        <v>25636.135000000002</v>
      </c>
    </row>
    <row r="18" spans="1:30">
      <c r="A18" s="9" t="s">
        <v>439</v>
      </c>
      <c r="B18" s="10">
        <v>8439.75</v>
      </c>
      <c r="C18" s="11">
        <v>7727.5</v>
      </c>
      <c r="D18" s="11">
        <v>4367</v>
      </c>
      <c r="E18" s="11">
        <v>2898.5</v>
      </c>
      <c r="F18" s="11">
        <v>6314.46</v>
      </c>
      <c r="G18" s="11">
        <v>29747.21</v>
      </c>
    </row>
    <row r="19" spans="1:30">
      <c r="A19" s="9" t="s">
        <v>429</v>
      </c>
      <c r="B19" s="10">
        <v>3150</v>
      </c>
      <c r="C19" s="11">
        <v>7790</v>
      </c>
      <c r="D19" s="11">
        <v>3527</v>
      </c>
      <c r="E19" s="11">
        <v>6721.35</v>
      </c>
      <c r="F19" s="11">
        <v>3300</v>
      </c>
      <c r="G19" s="11">
        <v>24488.35</v>
      </c>
    </row>
    <row r="20" spans="1:30">
      <c r="A20" s="9" t="s">
        <v>421</v>
      </c>
      <c r="B20" s="10">
        <v>3670.29</v>
      </c>
      <c r="C20" s="11">
        <v>1049.55</v>
      </c>
      <c r="D20" s="11">
        <v>3299.0000000000005</v>
      </c>
      <c r="E20" s="11">
        <v>2744.875</v>
      </c>
      <c r="F20" s="11">
        <v>2268.35</v>
      </c>
      <c r="G20" s="11">
        <v>13032.065000000001</v>
      </c>
      <c r="AC20" s="11">
        <v>23364</v>
      </c>
      <c r="AD20">
        <f>AC20/10000</f>
        <v>2.3363999999999998</v>
      </c>
    </row>
    <row r="21" spans="1:30">
      <c r="A21" s="9" t="s">
        <v>490</v>
      </c>
      <c r="B21" s="10">
        <v>2709.7710000000002</v>
      </c>
      <c r="C21" s="11">
        <v>1698.0630000000001</v>
      </c>
      <c r="D21" s="11">
        <v>2227</v>
      </c>
      <c r="E21" s="11">
        <v>3707.7330000000002</v>
      </c>
      <c r="F21" s="11">
        <v>2024.53</v>
      </c>
      <c r="G21" s="11">
        <v>12367.097000000002</v>
      </c>
      <c r="AC21" s="11">
        <v>11286</v>
      </c>
      <c r="AD21">
        <f t="shared" ref="AD21:AD26" si="0">AC21/10000</f>
        <v>1.1286</v>
      </c>
    </row>
    <row r="22" spans="1:30">
      <c r="A22" s="9" t="s">
        <v>491</v>
      </c>
      <c r="B22" s="10">
        <v>893.5</v>
      </c>
      <c r="C22" s="11">
        <v>37</v>
      </c>
      <c r="D22" s="11">
        <v>1424</v>
      </c>
      <c r="E22" s="11">
        <v>1162.067</v>
      </c>
      <c r="F22" s="11">
        <v>366.3</v>
      </c>
      <c r="G22" s="11">
        <v>3882.8670000000002</v>
      </c>
      <c r="AC22" s="11">
        <v>18389</v>
      </c>
      <c r="AD22">
        <f t="shared" si="0"/>
        <v>1.8389</v>
      </c>
    </row>
    <row r="23" spans="1:30">
      <c r="AC23" s="11">
        <v>33882.75</v>
      </c>
      <c r="AD23">
        <f t="shared" si="0"/>
        <v>3.3882750000000001</v>
      </c>
    </row>
    <row r="24" spans="1:30">
      <c r="AC24" s="11">
        <v>15320.64</v>
      </c>
      <c r="AD24">
        <f t="shared" si="0"/>
        <v>1.5320639999999999</v>
      </c>
    </row>
    <row r="25" spans="1:30">
      <c r="AC25" s="11">
        <v>11286</v>
      </c>
      <c r="AD25">
        <f t="shared" si="0"/>
        <v>1.1286</v>
      </c>
    </row>
    <row r="26" spans="1:30">
      <c r="AC26" s="11">
        <v>13465</v>
      </c>
      <c r="AD26">
        <f t="shared" si="0"/>
        <v>1.3465</v>
      </c>
    </row>
  </sheetData>
  <sortState xmlns:xlrd2="http://schemas.microsoft.com/office/spreadsheetml/2017/richdata2" ref="A3:F21">
    <sortCondition descending="1" ref="F5"/>
  </sortState>
  <phoneticPr fontId="3" type="noConversion"/>
  <pageMargins left="0.7" right="0.7" top="0.75" bottom="0.75" header="0.3" footer="0.3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>
    <tabColor rgb="FFFFFF00"/>
  </sheetPr>
  <dimension ref="A2:BT54"/>
  <sheetViews>
    <sheetView topLeftCell="AT4" zoomScale="90" zoomScaleNormal="90" workbookViewId="0">
      <selection activeCell="BA15" sqref="BA15"/>
    </sheetView>
  </sheetViews>
  <sheetFormatPr baseColWidth="10" defaultColWidth="8.83203125" defaultRowHeight="14"/>
  <cols>
    <col min="1" max="1" width="11.33203125" customWidth="1"/>
    <col min="2" max="2" width="9.33203125" customWidth="1"/>
    <col min="13" max="14" width="10.83203125" customWidth="1"/>
    <col min="16" max="16" width="21" customWidth="1"/>
    <col min="18" max="18" width="13.1640625" customWidth="1"/>
    <col min="19" max="19" width="10.5" customWidth="1"/>
    <col min="30" max="30" width="10.6640625" customWidth="1"/>
    <col min="32" max="33" width="15.6640625" customWidth="1"/>
    <col min="36" max="36" width="12.83203125" customWidth="1"/>
    <col min="48" max="48" width="11" customWidth="1"/>
    <col min="49" max="49" width="10.6640625" customWidth="1"/>
    <col min="50" max="51" width="20.1640625" customWidth="1"/>
    <col min="52" max="52" width="9" customWidth="1"/>
    <col min="53" max="53" width="12.33203125" customWidth="1"/>
    <col min="54" max="66" width="10.1640625" customWidth="1"/>
    <col min="67" max="67" width="11.6640625" bestFit="1" customWidth="1"/>
  </cols>
  <sheetData>
    <row r="2" spans="1:67">
      <c r="A2" s="12" t="s">
        <v>86</v>
      </c>
      <c r="B2" s="13" t="s">
        <v>78</v>
      </c>
      <c r="C2" s="12" t="s">
        <v>79</v>
      </c>
      <c r="D2" s="12" t="s">
        <v>80</v>
      </c>
      <c r="E2" s="12" t="s">
        <v>81</v>
      </c>
      <c r="F2" s="12" t="s">
        <v>82</v>
      </c>
      <c r="G2" s="12" t="s">
        <v>5</v>
      </c>
      <c r="H2" s="12" t="s">
        <v>6</v>
      </c>
      <c r="I2" s="12" t="s">
        <v>7</v>
      </c>
      <c r="J2" s="12" t="s">
        <v>8</v>
      </c>
      <c r="K2" s="12" t="s">
        <v>9</v>
      </c>
      <c r="L2" s="12" t="s">
        <v>10</v>
      </c>
      <c r="M2" s="14" t="s">
        <v>445</v>
      </c>
      <c r="N2" s="14">
        <v>2019</v>
      </c>
      <c r="O2" s="144" t="s">
        <v>431</v>
      </c>
      <c r="R2" s="14" t="s">
        <v>87</v>
      </c>
      <c r="S2" s="15" t="s">
        <v>78</v>
      </c>
      <c r="T2" s="14" t="s">
        <v>79</v>
      </c>
      <c r="U2" s="14" t="s">
        <v>80</v>
      </c>
      <c r="V2" s="14" t="s">
        <v>81</v>
      </c>
      <c r="W2" s="14" t="s">
        <v>82</v>
      </c>
      <c r="X2" s="14" t="s">
        <v>375</v>
      </c>
      <c r="Y2" s="14" t="s">
        <v>6</v>
      </c>
      <c r="Z2" s="14" t="s">
        <v>7</v>
      </c>
      <c r="AA2" s="14" t="s">
        <v>8</v>
      </c>
      <c r="AB2" s="14" t="s">
        <v>9</v>
      </c>
      <c r="AC2" s="14" t="s">
        <v>10</v>
      </c>
      <c r="AD2" s="14" t="s">
        <v>445</v>
      </c>
      <c r="AE2" s="143" t="s">
        <v>440</v>
      </c>
      <c r="AJ2" s="14" t="s">
        <v>89</v>
      </c>
      <c r="AK2" s="15" t="s">
        <v>78</v>
      </c>
      <c r="AL2" s="14" t="s">
        <v>79</v>
      </c>
      <c r="AM2" s="14" t="s">
        <v>80</v>
      </c>
      <c r="AN2" s="14" t="s">
        <v>81</v>
      </c>
      <c r="AO2" s="14" t="s">
        <v>82</v>
      </c>
      <c r="AP2" s="14" t="s">
        <v>5</v>
      </c>
      <c r="AQ2" s="14" t="s">
        <v>6</v>
      </c>
      <c r="AR2" s="14" t="s">
        <v>7</v>
      </c>
      <c r="AS2" s="14" t="s">
        <v>430</v>
      </c>
      <c r="AT2" s="14" t="s">
        <v>435</v>
      </c>
      <c r="AU2" s="14" t="s">
        <v>436</v>
      </c>
      <c r="AV2" s="14" t="s">
        <v>445</v>
      </c>
      <c r="AW2" s="143" t="s">
        <v>437</v>
      </c>
      <c r="BA2" s="14" t="s">
        <v>351</v>
      </c>
      <c r="BB2" s="15" t="s">
        <v>78</v>
      </c>
      <c r="BC2" s="14" t="s">
        <v>79</v>
      </c>
      <c r="BD2" s="14" t="s">
        <v>80</v>
      </c>
      <c r="BE2" s="14" t="s">
        <v>81</v>
      </c>
      <c r="BF2" s="14" t="s">
        <v>82</v>
      </c>
      <c r="BG2" s="14" t="s">
        <v>5</v>
      </c>
      <c r="BH2" s="14" t="s">
        <v>402</v>
      </c>
      <c r="BI2" s="14" t="s">
        <v>7</v>
      </c>
      <c r="BJ2" s="14" t="s">
        <v>8</v>
      </c>
      <c r="BK2" s="14" t="s">
        <v>9</v>
      </c>
      <c r="BL2" s="14" t="s">
        <v>10</v>
      </c>
      <c r="BM2" s="14">
        <v>2020</v>
      </c>
      <c r="BN2" s="14"/>
      <c r="BO2" s="143" t="s">
        <v>431</v>
      </c>
    </row>
    <row r="3" spans="1:67" ht="17">
      <c r="A3" s="7" t="s">
        <v>62</v>
      </c>
      <c r="B3" s="121">
        <v>295649.03999999998</v>
      </c>
      <c r="C3" s="121">
        <v>188370.96</v>
      </c>
      <c r="D3" s="121">
        <v>143398.56</v>
      </c>
      <c r="E3" s="121">
        <v>154678.155</v>
      </c>
      <c r="F3" s="121">
        <v>161127.198</v>
      </c>
      <c r="G3" s="121">
        <v>175622.00700000001</v>
      </c>
      <c r="H3" s="121">
        <v>178458.45199999999</v>
      </c>
      <c r="I3" s="121">
        <v>198613</v>
      </c>
      <c r="J3" s="121">
        <v>167817.03</v>
      </c>
      <c r="K3" s="121">
        <v>175088.03</v>
      </c>
      <c r="L3" s="121">
        <v>151164.39000000001</v>
      </c>
      <c r="M3" s="121">
        <f>SUM(B3:L3)/10000</f>
        <v>198.99868220000002</v>
      </c>
      <c r="N3" s="121"/>
      <c r="O3" s="122">
        <f t="shared" ref="O3:O19" si="0">J3-I3</f>
        <v>-30795.97</v>
      </c>
      <c r="P3" s="9"/>
      <c r="Q3" s="10"/>
      <c r="R3" s="16" t="s">
        <v>35</v>
      </c>
      <c r="S3" s="121">
        <v>100383.75</v>
      </c>
      <c r="T3" s="121">
        <v>82061.95</v>
      </c>
      <c r="U3" s="121">
        <v>73198.25</v>
      </c>
      <c r="V3" s="121">
        <v>61807.5</v>
      </c>
      <c r="W3" s="121">
        <v>46585.21</v>
      </c>
      <c r="X3" s="121">
        <v>22734.75</v>
      </c>
      <c r="Y3" s="121">
        <v>32158.5</v>
      </c>
      <c r="Z3" s="121">
        <v>84905.251999999993</v>
      </c>
      <c r="AA3" s="121">
        <v>83885.501000000004</v>
      </c>
      <c r="AB3" s="121">
        <v>61167.625</v>
      </c>
      <c r="AC3" s="121">
        <v>55665.875</v>
      </c>
      <c r="AD3" s="121">
        <f>SUM(S3:AC3)/10000</f>
        <v>70.45541630000001</v>
      </c>
      <c r="AE3" s="122">
        <f>AA3-Z3</f>
        <v>-1019.7509999999893</v>
      </c>
      <c r="AF3" s="9"/>
      <c r="AI3" s="10"/>
      <c r="AJ3" s="7" t="s">
        <v>61</v>
      </c>
      <c r="AK3" s="121">
        <v>169958.375</v>
      </c>
      <c r="AL3" s="121">
        <v>91719</v>
      </c>
      <c r="AM3" s="121">
        <v>71802.474999999991</v>
      </c>
      <c r="AN3" s="121">
        <v>114728.23</v>
      </c>
      <c r="AO3" s="121">
        <v>132157.655</v>
      </c>
      <c r="AP3" s="121">
        <v>107598.9</v>
      </c>
      <c r="AQ3" s="121">
        <v>89129.600000000006</v>
      </c>
      <c r="AR3" s="121">
        <v>131421.01300000001</v>
      </c>
      <c r="AS3" s="121">
        <v>117505.02499999999</v>
      </c>
      <c r="AT3" s="121">
        <v>133622.95000000001</v>
      </c>
      <c r="AU3" s="121">
        <v>123554.55</v>
      </c>
      <c r="AV3" s="121">
        <f>SUM(AK3:AU3)/10000</f>
        <v>128.3197773</v>
      </c>
      <c r="AW3" s="122">
        <f>AS3-AR3</f>
        <v>-13915.988000000012</v>
      </c>
      <c r="AX3" s="11"/>
      <c r="BA3" s="7" t="s">
        <v>31</v>
      </c>
      <c r="BB3" s="121">
        <f t="shared" ref="BB3:BJ3" si="1">B3+S4+AK3</f>
        <v>536131.20799999998</v>
      </c>
      <c r="BC3" s="121">
        <f t="shared" si="1"/>
        <v>315694.125</v>
      </c>
      <c r="BD3" s="121">
        <f t="shared" si="1"/>
        <v>246152.94</v>
      </c>
      <c r="BE3" s="121">
        <f t="shared" si="1"/>
        <v>299094.26</v>
      </c>
      <c r="BF3" s="121">
        <f t="shared" si="1"/>
        <v>334671.95299999998</v>
      </c>
      <c r="BG3" s="121">
        <f t="shared" si="1"/>
        <v>315749.97700000001</v>
      </c>
      <c r="BH3" s="121">
        <f t="shared" si="1"/>
        <v>295669.07199999999</v>
      </c>
      <c r="BI3" s="121">
        <f t="shared" si="1"/>
        <v>372924.538</v>
      </c>
      <c r="BJ3" s="121">
        <f t="shared" si="1"/>
        <v>334198.51</v>
      </c>
      <c r="BK3" s="121">
        <f t="shared" ref="BK3:BM15" si="2">K3+AB4+AT3</f>
        <v>369804.848</v>
      </c>
      <c r="BL3" s="121">
        <f t="shared" si="2"/>
        <v>324534.98700000002</v>
      </c>
      <c r="BM3" s="121">
        <f t="shared" si="2"/>
        <v>374.46264180000003</v>
      </c>
      <c r="BN3" s="121"/>
      <c r="BO3" s="122">
        <f>BJ3-BI3</f>
        <v>-38726.027999999991</v>
      </c>
    </row>
    <row r="4" spans="1:67" ht="17">
      <c r="A4" s="7" t="s">
        <v>64</v>
      </c>
      <c r="B4" s="121">
        <v>130303.11800000002</v>
      </c>
      <c r="C4" s="121">
        <v>77438.682000000001</v>
      </c>
      <c r="D4" s="121">
        <v>90799.181000000011</v>
      </c>
      <c r="E4" s="121">
        <v>114999.077</v>
      </c>
      <c r="F4" s="121">
        <v>120125.876</v>
      </c>
      <c r="G4" s="121">
        <v>111266.22</v>
      </c>
      <c r="H4" s="121">
        <v>98993.967999999993</v>
      </c>
      <c r="I4" s="121">
        <v>83715.589000000007</v>
      </c>
      <c r="J4" s="121">
        <v>83091.317999999999</v>
      </c>
      <c r="K4" s="121">
        <v>82263.616999999998</v>
      </c>
      <c r="L4" s="121">
        <v>68151.705000000002</v>
      </c>
      <c r="M4" s="121">
        <f t="shared" ref="M4:M19" si="3">SUM(B4:L4)/10000</f>
        <v>106.11483510000001</v>
      </c>
      <c r="N4" s="121"/>
      <c r="O4" s="122">
        <f t="shared" si="0"/>
        <v>-624.27100000000792</v>
      </c>
      <c r="P4" s="9"/>
      <c r="Q4" s="10"/>
      <c r="R4" s="16" t="s">
        <v>31</v>
      </c>
      <c r="S4" s="121">
        <v>70523.793000000005</v>
      </c>
      <c r="T4" s="121">
        <v>35604.165000000001</v>
      </c>
      <c r="U4" s="121">
        <v>30951.904999999999</v>
      </c>
      <c r="V4" s="121">
        <v>29687.875</v>
      </c>
      <c r="W4" s="121">
        <v>41387.1</v>
      </c>
      <c r="X4" s="121">
        <v>32529.07</v>
      </c>
      <c r="Y4" s="121">
        <v>28081.02</v>
      </c>
      <c r="Z4" s="121">
        <v>42890.525000000001</v>
      </c>
      <c r="AA4" s="121">
        <v>48876.455000000002</v>
      </c>
      <c r="AB4" s="121">
        <v>61093.868000000002</v>
      </c>
      <c r="AC4" s="121">
        <v>49816.046999999999</v>
      </c>
      <c r="AD4" s="121">
        <f t="shared" ref="AD4:AD19" si="4">SUM(S4:AC4)/10000</f>
        <v>47.144182300000011</v>
      </c>
      <c r="AE4" s="122">
        <f t="shared" ref="AE4:AE19" si="5">AA4-Z4</f>
        <v>5985.93</v>
      </c>
      <c r="AF4" s="9"/>
      <c r="AI4" s="10"/>
      <c r="AJ4" s="7" t="s">
        <v>77</v>
      </c>
      <c r="AK4" s="121">
        <v>131921.652</v>
      </c>
      <c r="AL4" s="121">
        <v>57905.841</v>
      </c>
      <c r="AM4" s="121">
        <v>61528.25</v>
      </c>
      <c r="AN4" s="121">
        <v>101257.315</v>
      </c>
      <c r="AO4" s="121">
        <v>115200.02</v>
      </c>
      <c r="AP4" s="121">
        <v>107818.079</v>
      </c>
      <c r="AQ4" s="121">
        <v>108762.46</v>
      </c>
      <c r="AR4" s="121">
        <v>112902.68</v>
      </c>
      <c r="AS4" s="121">
        <v>81638.774999999994</v>
      </c>
      <c r="AT4" s="121">
        <v>77164.403000000006</v>
      </c>
      <c r="AU4" s="121">
        <v>66646.035000000003</v>
      </c>
      <c r="AV4" s="121">
        <f t="shared" ref="AV4:AV19" si="6">SUM(AK4:AU4)/10000</f>
        <v>102.27455100000002</v>
      </c>
      <c r="AW4" s="122">
        <f t="shared" ref="AW4:AW19" si="7">AS4-AR4</f>
        <v>-31263.904999999999</v>
      </c>
      <c r="AX4" s="11"/>
      <c r="BA4" s="7" t="s">
        <v>66</v>
      </c>
      <c r="BB4" s="121">
        <f t="shared" ref="BB4:BI4" si="8">B6+S3+AK13</f>
        <v>324847.46000000002</v>
      </c>
      <c r="BC4" s="121">
        <f t="shared" si="8"/>
        <v>249106.5</v>
      </c>
      <c r="BD4" s="121">
        <f t="shared" si="8"/>
        <v>218360</v>
      </c>
      <c r="BE4" s="121">
        <f t="shared" si="8"/>
        <v>196208.25</v>
      </c>
      <c r="BF4" s="121">
        <f t="shared" si="8"/>
        <v>150017.81</v>
      </c>
      <c r="BG4" s="121">
        <f t="shared" si="8"/>
        <v>87942.75</v>
      </c>
      <c r="BH4" s="121">
        <f t="shared" si="8"/>
        <v>96916.05</v>
      </c>
      <c r="BI4" s="121">
        <f t="shared" si="8"/>
        <v>256553.00199999998</v>
      </c>
      <c r="BJ4" s="121">
        <f t="shared" ref="BJ4:BJ15" si="9">J4+AA5+AS4</f>
        <v>202078.73300000001</v>
      </c>
      <c r="BK4" s="121">
        <f t="shared" ref="BK4:BK15" si="10">K4+AB5+AT4</f>
        <v>197649.821</v>
      </c>
      <c r="BL4" s="121">
        <f t="shared" ref="BL4:BL15" si="11">L4+AC5+AU4</f>
        <v>168408.16500000001</v>
      </c>
      <c r="BM4" s="121">
        <f t="shared" si="2"/>
        <v>243.30867030000002</v>
      </c>
      <c r="BN4" s="121"/>
      <c r="BO4" s="122">
        <f t="shared" ref="BO4:BO16" si="12">BJ4-BI4</f>
        <v>-54474.268999999971</v>
      </c>
    </row>
    <row r="5" spans="1:67" ht="17">
      <c r="A5" s="7" t="s">
        <v>65</v>
      </c>
      <c r="B5" s="121">
        <v>54499.849000000002</v>
      </c>
      <c r="C5" s="121">
        <v>62149.25</v>
      </c>
      <c r="D5" s="121">
        <v>54664.55</v>
      </c>
      <c r="E5" s="121">
        <v>76026</v>
      </c>
      <c r="F5" s="121">
        <v>89039</v>
      </c>
      <c r="G5" s="121">
        <v>43337.45</v>
      </c>
      <c r="H5" s="121">
        <v>29278.639999999999</v>
      </c>
      <c r="I5" s="121">
        <v>27298</v>
      </c>
      <c r="J5" s="121">
        <v>34602.25</v>
      </c>
      <c r="K5" s="121">
        <v>44338.5</v>
      </c>
      <c r="L5" s="121">
        <v>50777.675000000003</v>
      </c>
      <c r="M5" s="121">
        <f t="shared" si="3"/>
        <v>56.601116400000002</v>
      </c>
      <c r="N5" s="121"/>
      <c r="O5" s="122">
        <f t="shared" si="0"/>
        <v>7304.25</v>
      </c>
      <c r="P5" s="9"/>
      <c r="Q5" s="10"/>
      <c r="R5" s="16" t="s">
        <v>18</v>
      </c>
      <c r="S5" s="121">
        <v>39322.324999999997</v>
      </c>
      <c r="T5" s="121">
        <v>25173.589999999997</v>
      </c>
      <c r="U5" s="121">
        <v>18364.98</v>
      </c>
      <c r="V5" s="121">
        <v>26159.95</v>
      </c>
      <c r="W5" s="121">
        <v>35394.976000000002</v>
      </c>
      <c r="X5" s="121">
        <v>33761.800000000003</v>
      </c>
      <c r="Y5" s="121">
        <v>35044.18</v>
      </c>
      <c r="Z5" s="121">
        <v>26790.174999999999</v>
      </c>
      <c r="AA5" s="121">
        <v>37348.639999999999</v>
      </c>
      <c r="AB5" s="121">
        <v>38221.800999999999</v>
      </c>
      <c r="AC5" s="121">
        <v>33610.425000000003</v>
      </c>
      <c r="AD5" s="121">
        <f t="shared" si="4"/>
        <v>34.919284199999993</v>
      </c>
      <c r="AE5" s="122">
        <f t="shared" si="5"/>
        <v>10558.465</v>
      </c>
      <c r="AF5" s="9"/>
      <c r="AI5" s="10"/>
      <c r="AJ5" s="7" t="s">
        <v>69</v>
      </c>
      <c r="AK5" s="121">
        <v>87175.137000000002</v>
      </c>
      <c r="AL5" s="121">
        <v>33821.841</v>
      </c>
      <c r="AM5" s="121">
        <v>34443.103999999999</v>
      </c>
      <c r="AN5" s="121">
        <v>58368.805</v>
      </c>
      <c r="AO5" s="121">
        <v>76395.622000000003</v>
      </c>
      <c r="AP5" s="121">
        <v>56963.358999999997</v>
      </c>
      <c r="AQ5" s="121">
        <v>39100.976000000002</v>
      </c>
      <c r="AR5" s="121">
        <v>36086.080999999998</v>
      </c>
      <c r="AS5" s="121">
        <v>37082.707000000002</v>
      </c>
      <c r="AT5" s="121">
        <v>50934.125</v>
      </c>
      <c r="AU5" s="121">
        <v>37219.387000000002</v>
      </c>
      <c r="AV5" s="121">
        <f t="shared" si="6"/>
        <v>54.759114399999994</v>
      </c>
      <c r="AW5" s="122">
        <f t="shared" si="7"/>
        <v>996.62600000000384</v>
      </c>
      <c r="AX5" s="11"/>
      <c r="BA5" s="7" t="s">
        <v>67</v>
      </c>
      <c r="BB5" s="121">
        <f t="shared" ref="BB5:BI5" si="13">B7+S8+AK11</f>
        <v>248301.943</v>
      </c>
      <c r="BC5" s="121">
        <f t="shared" si="13"/>
        <v>170843.58799999999</v>
      </c>
      <c r="BD5" s="121">
        <f t="shared" si="13"/>
        <v>166508.902</v>
      </c>
      <c r="BE5" s="121">
        <f t="shared" si="13"/>
        <v>159400.92199999999</v>
      </c>
      <c r="BF5" s="121">
        <f t="shared" si="13"/>
        <v>126610.636</v>
      </c>
      <c r="BG5" s="121">
        <f t="shared" si="13"/>
        <v>155406.484</v>
      </c>
      <c r="BH5" s="121">
        <f t="shared" si="13"/>
        <v>134243.75999999998</v>
      </c>
      <c r="BI5" s="121">
        <f t="shared" si="13"/>
        <v>204731.66800000001</v>
      </c>
      <c r="BJ5" s="121">
        <f t="shared" si="9"/>
        <v>77976.956999999995</v>
      </c>
      <c r="BK5" s="121">
        <f t="shared" si="10"/>
        <v>98985.676000000007</v>
      </c>
      <c r="BL5" s="121">
        <f t="shared" si="11"/>
        <v>88815.062000000005</v>
      </c>
      <c r="BM5" s="121">
        <f t="shared" si="2"/>
        <v>121.76512399999999</v>
      </c>
      <c r="BN5" s="121"/>
      <c r="BO5" s="122">
        <f t="shared" si="12"/>
        <v>-126754.71100000001</v>
      </c>
    </row>
    <row r="6" spans="1:67" ht="17">
      <c r="A6" s="7" t="s">
        <v>66</v>
      </c>
      <c r="B6" s="121">
        <v>185087.45</v>
      </c>
      <c r="C6" s="121">
        <v>143275.54999999999</v>
      </c>
      <c r="D6" s="121">
        <v>124124.25</v>
      </c>
      <c r="E6" s="121">
        <v>113908.5</v>
      </c>
      <c r="F6" s="121">
        <v>86313.85</v>
      </c>
      <c r="G6" s="121">
        <v>55423.5</v>
      </c>
      <c r="H6" s="121">
        <v>56337</v>
      </c>
      <c r="I6" s="121">
        <v>158102</v>
      </c>
      <c r="J6" s="121">
        <v>180486.75</v>
      </c>
      <c r="K6" s="121">
        <v>136529.152</v>
      </c>
      <c r="L6" s="121">
        <v>100585.08</v>
      </c>
      <c r="M6" s="121">
        <f t="shared" si="3"/>
        <v>134.01730820000003</v>
      </c>
      <c r="N6" s="121"/>
      <c r="O6" s="122">
        <f t="shared" si="0"/>
        <v>22384.75</v>
      </c>
      <c r="P6" s="9"/>
      <c r="Q6" s="10"/>
      <c r="R6" s="16" t="s">
        <v>36</v>
      </c>
      <c r="S6" s="121">
        <v>9253.1509999999998</v>
      </c>
      <c r="T6" s="121">
        <v>5309.1</v>
      </c>
      <c r="U6" s="121">
        <v>5850</v>
      </c>
      <c r="V6" s="121">
        <v>21866.880000000001</v>
      </c>
      <c r="W6" s="121">
        <v>27248.1</v>
      </c>
      <c r="X6" s="121">
        <v>13641</v>
      </c>
      <c r="Y6" s="121">
        <v>3091.7</v>
      </c>
      <c r="Z6" s="121">
        <v>6965.95</v>
      </c>
      <c r="AA6" s="121">
        <v>6292</v>
      </c>
      <c r="AB6" s="121">
        <v>3713.0509999999999</v>
      </c>
      <c r="AC6" s="121">
        <v>818</v>
      </c>
      <c r="AD6" s="121">
        <f t="shared" si="4"/>
        <v>10.4048932</v>
      </c>
      <c r="AE6" s="122">
        <f t="shared" si="5"/>
        <v>-673.94999999999982</v>
      </c>
      <c r="AF6" s="9"/>
      <c r="AI6" s="10"/>
      <c r="AJ6" s="7" t="s">
        <v>21</v>
      </c>
      <c r="AK6" s="121">
        <v>34366.964999999997</v>
      </c>
      <c r="AL6" s="121">
        <v>21794.15</v>
      </c>
      <c r="AM6" s="121">
        <v>15048.065000000001</v>
      </c>
      <c r="AN6" s="121">
        <v>38335.375</v>
      </c>
      <c r="AO6" s="121">
        <v>62451.875</v>
      </c>
      <c r="AP6" s="121">
        <v>32602.799999999999</v>
      </c>
      <c r="AQ6" s="121">
        <v>18270.400000000001</v>
      </c>
      <c r="AR6" s="121">
        <v>22107.174999999999</v>
      </c>
      <c r="AS6" s="121">
        <v>31968.799999999999</v>
      </c>
      <c r="AT6" s="121">
        <v>21701.724999999999</v>
      </c>
      <c r="AU6" s="121">
        <v>4164.6850000000004</v>
      </c>
      <c r="AV6" s="121">
        <f t="shared" si="6"/>
        <v>30.281201499999995</v>
      </c>
      <c r="AW6" s="122">
        <f t="shared" si="7"/>
        <v>9861.625</v>
      </c>
      <c r="AX6" s="11"/>
      <c r="BA6" s="7" t="s">
        <v>64</v>
      </c>
      <c r="BB6" s="121">
        <f t="shared" ref="BB6:BI6" si="14">B4+S7+AK12</f>
        <v>188290.74700000003</v>
      </c>
      <c r="BC6" s="121">
        <f t="shared" si="14"/>
        <v>110766.91099999999</v>
      </c>
      <c r="BD6" s="121">
        <f t="shared" si="14"/>
        <v>123841.56800000001</v>
      </c>
      <c r="BE6" s="121">
        <f t="shared" si="14"/>
        <v>154355.15400000001</v>
      </c>
      <c r="BF6" s="121">
        <f t="shared" si="14"/>
        <v>163703.46799999999</v>
      </c>
      <c r="BG6" s="121">
        <f t="shared" si="14"/>
        <v>147771.49599999998</v>
      </c>
      <c r="BH6" s="121">
        <f t="shared" si="14"/>
        <v>137319.50399999999</v>
      </c>
      <c r="BI6" s="121">
        <f t="shared" si="14"/>
        <v>127293.85500000001</v>
      </c>
      <c r="BJ6" s="121">
        <f t="shared" si="9"/>
        <v>230400.984</v>
      </c>
      <c r="BK6" s="121">
        <f t="shared" si="10"/>
        <v>179916.08300000001</v>
      </c>
      <c r="BL6" s="121">
        <f t="shared" si="11"/>
        <v>118092.52</v>
      </c>
      <c r="BM6" s="121">
        <f t="shared" si="2"/>
        <v>186.79283420000002</v>
      </c>
      <c r="BN6" s="121"/>
      <c r="BO6" s="122">
        <f t="shared" si="12"/>
        <v>103107.12899999999</v>
      </c>
    </row>
    <row r="7" spans="1:67" ht="17">
      <c r="A7" s="7" t="s">
        <v>67</v>
      </c>
      <c r="B7" s="121">
        <v>136713.43700000001</v>
      </c>
      <c r="C7" s="121">
        <v>99880.366999999998</v>
      </c>
      <c r="D7" s="121">
        <v>92615.33</v>
      </c>
      <c r="E7" s="121">
        <v>98504.956000000006</v>
      </c>
      <c r="F7" s="121">
        <v>79097.471999999994</v>
      </c>
      <c r="G7" s="121">
        <v>103499.36599999999</v>
      </c>
      <c r="H7" s="121">
        <v>87329.06</v>
      </c>
      <c r="I7" s="121">
        <v>144285.068</v>
      </c>
      <c r="J7" s="121">
        <v>150604.46599999999</v>
      </c>
      <c r="K7" s="121">
        <v>93256.434999999998</v>
      </c>
      <c r="L7" s="121">
        <v>98270.289000000004</v>
      </c>
      <c r="M7" s="121">
        <f t="shared" si="3"/>
        <v>118.40562460000002</v>
      </c>
      <c r="N7" s="121"/>
      <c r="O7" s="122">
        <f t="shared" si="0"/>
        <v>6319.3979999999865</v>
      </c>
      <c r="P7" s="9"/>
      <c r="Q7" s="10"/>
      <c r="R7" s="16" t="s">
        <v>27</v>
      </c>
      <c r="S7" s="121">
        <v>27651.833000000002</v>
      </c>
      <c r="T7" s="121">
        <v>18680.298999999999</v>
      </c>
      <c r="U7" s="121">
        <v>20170.473000000002</v>
      </c>
      <c r="V7" s="121">
        <v>17866.351999999999</v>
      </c>
      <c r="W7" s="121">
        <v>23886.507000000001</v>
      </c>
      <c r="X7" s="121">
        <v>23244.949000000001</v>
      </c>
      <c r="Y7" s="121">
        <v>19697.631000000001</v>
      </c>
      <c r="Z7" s="121">
        <v>20771.806</v>
      </c>
      <c r="AA7" s="121">
        <v>17945.434000000001</v>
      </c>
      <c r="AB7" s="121">
        <v>21685.205999999998</v>
      </c>
      <c r="AC7" s="121">
        <v>13342.754999999999</v>
      </c>
      <c r="AD7" s="121">
        <f t="shared" si="4"/>
        <v>22.494324500000001</v>
      </c>
      <c r="AE7" s="122">
        <f t="shared" si="5"/>
        <v>-2826.3719999999994</v>
      </c>
      <c r="AF7" s="9"/>
      <c r="AI7" s="10"/>
      <c r="AJ7" s="7" t="s">
        <v>70</v>
      </c>
      <c r="AK7" s="121">
        <v>20828.194</v>
      </c>
      <c r="AL7" s="121">
        <v>14706.973999999998</v>
      </c>
      <c r="AM7" s="121">
        <v>13035.204000000002</v>
      </c>
      <c r="AN7" s="121">
        <v>18535.597000000002</v>
      </c>
      <c r="AO7" s="121">
        <v>43675.565000000002</v>
      </c>
      <c r="AP7" s="121">
        <v>70902.933000000005</v>
      </c>
      <c r="AQ7" s="121">
        <v>66105.78</v>
      </c>
      <c r="AR7" s="121">
        <v>57915.313999999998</v>
      </c>
      <c r="AS7" s="121">
        <v>49940.739000000001</v>
      </c>
      <c r="AT7" s="121">
        <v>40246.241000000002</v>
      </c>
      <c r="AU7" s="121">
        <v>38531.504000000001</v>
      </c>
      <c r="AV7" s="121">
        <f t="shared" si="6"/>
        <v>43.442404499999995</v>
      </c>
      <c r="AW7" s="122">
        <f t="shared" si="7"/>
        <v>-7974.5749999999971</v>
      </c>
      <c r="AX7" s="11"/>
      <c r="BA7" s="7" t="s">
        <v>77</v>
      </c>
      <c r="BB7" s="121">
        <f t="shared" ref="BB7:BI7" si="15">AK4+S10+B18</f>
        <v>150068.32499999998</v>
      </c>
      <c r="BC7" s="121">
        <f t="shared" si="15"/>
        <v>69944.376000000004</v>
      </c>
      <c r="BD7" s="121">
        <f t="shared" si="15"/>
        <v>74820.107000000004</v>
      </c>
      <c r="BE7" s="121">
        <f t="shared" si="15"/>
        <v>116077.86500000001</v>
      </c>
      <c r="BF7" s="121">
        <f t="shared" si="15"/>
        <v>136633.47</v>
      </c>
      <c r="BG7" s="121">
        <f t="shared" si="15"/>
        <v>123223.859</v>
      </c>
      <c r="BH7" s="121">
        <f t="shared" si="15"/>
        <v>123022.92700000001</v>
      </c>
      <c r="BI7" s="121">
        <f t="shared" si="15"/>
        <v>131941.30799999999</v>
      </c>
      <c r="BJ7" s="121">
        <f t="shared" si="9"/>
        <v>235953.005</v>
      </c>
      <c r="BK7" s="121">
        <f t="shared" si="10"/>
        <v>161505.56899999999</v>
      </c>
      <c r="BL7" s="121">
        <f t="shared" si="11"/>
        <v>166779.32199999999</v>
      </c>
      <c r="BM7" s="121">
        <f t="shared" si="2"/>
        <v>194.1041323</v>
      </c>
      <c r="BN7" s="121"/>
      <c r="BO7" s="122">
        <f t="shared" si="12"/>
        <v>104011.69700000001</v>
      </c>
    </row>
    <row r="8" spans="1:67" ht="17">
      <c r="A8" s="7" t="s">
        <v>68</v>
      </c>
      <c r="B8" s="121">
        <v>58807.922999999995</v>
      </c>
      <c r="C8" s="121">
        <v>24828.675000000003</v>
      </c>
      <c r="D8" s="121">
        <v>14400.05</v>
      </c>
      <c r="E8" s="121">
        <v>26437.255000000001</v>
      </c>
      <c r="F8" s="121">
        <v>50828.85</v>
      </c>
      <c r="G8" s="121">
        <v>41904.226000000002</v>
      </c>
      <c r="H8" s="121">
        <v>35927.15</v>
      </c>
      <c r="I8" s="121">
        <v>39586</v>
      </c>
      <c r="J8" s="121">
        <v>18682.575000000001</v>
      </c>
      <c r="K8" s="121">
        <v>22447.174999999999</v>
      </c>
      <c r="L8" s="121">
        <v>7426.1850000000004</v>
      </c>
      <c r="M8" s="121">
        <f t="shared" si="3"/>
        <v>34.127606399999998</v>
      </c>
      <c r="N8" s="121"/>
      <c r="O8" s="122">
        <f t="shared" si="0"/>
        <v>-20903.424999999999</v>
      </c>
      <c r="P8" s="9"/>
      <c r="Q8" s="10"/>
      <c r="R8" s="16" t="s">
        <v>22</v>
      </c>
      <c r="S8" s="121">
        <v>41351.741999999998</v>
      </c>
      <c r="T8" s="121">
        <v>28340.135000000002</v>
      </c>
      <c r="U8" s="121">
        <v>27662.581999999999</v>
      </c>
      <c r="V8" s="121">
        <v>20647.87</v>
      </c>
      <c r="W8" s="121">
        <v>23582.986000000001</v>
      </c>
      <c r="X8" s="121">
        <v>31869.907999999999</v>
      </c>
      <c r="Y8" s="121">
        <v>22648.403999999999</v>
      </c>
      <c r="Z8" s="121">
        <v>33069.182999999997</v>
      </c>
      <c r="AA8" s="121">
        <v>35407.800000000003</v>
      </c>
      <c r="AB8" s="121">
        <v>28002.893</v>
      </c>
      <c r="AC8" s="121">
        <v>29977.528999999999</v>
      </c>
      <c r="AD8" s="121">
        <f t="shared" si="4"/>
        <v>32.256103199999998</v>
      </c>
      <c r="AE8" s="122">
        <f t="shared" si="5"/>
        <v>2338.6170000000056</v>
      </c>
      <c r="AF8" s="9"/>
      <c r="AI8" s="10"/>
      <c r="AJ8" s="7" t="s">
        <v>83</v>
      </c>
      <c r="AK8" s="121">
        <v>31702.575000000001</v>
      </c>
      <c r="AL8" s="121">
        <v>12799.449000000001</v>
      </c>
      <c r="AM8" s="121">
        <v>17024.224999999999</v>
      </c>
      <c r="AN8" s="121">
        <v>38777.025000000001</v>
      </c>
      <c r="AO8" s="121">
        <v>39166.6</v>
      </c>
      <c r="AP8" s="121">
        <v>18612.490000000002</v>
      </c>
      <c r="AQ8" s="121">
        <v>9481.6</v>
      </c>
      <c r="AR8" s="121">
        <v>20702.439999999999</v>
      </c>
      <c r="AS8" s="121">
        <v>27564.18</v>
      </c>
      <c r="AT8" s="121">
        <v>28537.3</v>
      </c>
      <c r="AU8" s="121">
        <v>23597.705000000002</v>
      </c>
      <c r="AV8" s="121">
        <f t="shared" si="6"/>
        <v>26.796558899999997</v>
      </c>
      <c r="AW8" s="122">
        <f t="shared" si="7"/>
        <v>6861.7400000000016</v>
      </c>
      <c r="AX8" s="11"/>
      <c r="BA8" s="7" t="s">
        <v>69</v>
      </c>
      <c r="BB8" s="121">
        <f t="shared" ref="BB8:BI8" si="16">B9+S13+AK5</f>
        <v>145177.53200000001</v>
      </c>
      <c r="BC8" s="121">
        <f t="shared" si="16"/>
        <v>50361.899000000005</v>
      </c>
      <c r="BD8" s="121">
        <f t="shared" si="16"/>
        <v>56906.819000000003</v>
      </c>
      <c r="BE8" s="121">
        <f t="shared" si="16"/>
        <v>94585.09</v>
      </c>
      <c r="BF8" s="121">
        <f t="shared" si="16"/>
        <v>125548.088</v>
      </c>
      <c r="BG8" s="121">
        <f t="shared" si="16"/>
        <v>88984.775999999998</v>
      </c>
      <c r="BH8" s="121">
        <f t="shared" si="16"/>
        <v>72571.225999999995</v>
      </c>
      <c r="BI8" s="121">
        <f t="shared" si="16"/>
        <v>65973.115999999995</v>
      </c>
      <c r="BJ8" s="121">
        <f t="shared" si="9"/>
        <v>66220.162000000011</v>
      </c>
      <c r="BK8" s="121">
        <f t="shared" si="10"/>
        <v>68226.034</v>
      </c>
      <c r="BL8" s="121">
        <f t="shared" si="11"/>
        <v>48509.616999999998</v>
      </c>
      <c r="BM8" s="121">
        <f t="shared" si="2"/>
        <v>81.239193299999997</v>
      </c>
      <c r="BN8" s="121"/>
      <c r="BO8" s="122">
        <f t="shared" si="12"/>
        <v>247.04600000001665</v>
      </c>
    </row>
    <row r="9" spans="1:67" ht="17">
      <c r="A9" s="7" t="s">
        <v>69</v>
      </c>
      <c r="B9" s="121">
        <v>49271.741999999998</v>
      </c>
      <c r="C9" s="121">
        <v>13558.95</v>
      </c>
      <c r="D9" s="121">
        <v>18862.52</v>
      </c>
      <c r="E9" s="121">
        <v>30334.13</v>
      </c>
      <c r="F9" s="121">
        <v>38993.696000000004</v>
      </c>
      <c r="G9" s="121">
        <v>25936.706999999999</v>
      </c>
      <c r="H9" s="121">
        <v>27853.08</v>
      </c>
      <c r="I9" s="121">
        <v>21886.68</v>
      </c>
      <c r="J9" s="121">
        <v>23433.73</v>
      </c>
      <c r="K9" s="121">
        <v>21063.261999999999</v>
      </c>
      <c r="L9" s="121">
        <v>19121.064999999999</v>
      </c>
      <c r="M9" s="121">
        <f t="shared" si="3"/>
        <v>29.031556200000004</v>
      </c>
      <c r="N9" s="121"/>
      <c r="O9" s="122">
        <f t="shared" si="0"/>
        <v>1547.0499999999993</v>
      </c>
      <c r="P9" s="9"/>
      <c r="Q9" s="10"/>
      <c r="R9" s="16" t="s">
        <v>29</v>
      </c>
      <c r="S9" s="121">
        <v>26519.613000000001</v>
      </c>
      <c r="T9" s="121">
        <v>16784.853999999999</v>
      </c>
      <c r="U9" s="121">
        <v>15803.510999999999</v>
      </c>
      <c r="V9" s="121">
        <v>12963.204</v>
      </c>
      <c r="W9" s="121">
        <v>21016.777999999998</v>
      </c>
      <c r="X9" s="121">
        <v>17663.705999999998</v>
      </c>
      <c r="Y9" s="121">
        <v>15492.143</v>
      </c>
      <c r="Z9" s="121">
        <v>22205.777999999998</v>
      </c>
      <c r="AA9" s="121">
        <v>19973.406999999999</v>
      </c>
      <c r="AB9" s="121">
        <v>17241.559000000001</v>
      </c>
      <c r="AC9" s="121">
        <v>17485.726999999999</v>
      </c>
      <c r="AD9" s="121">
        <f t="shared" si="4"/>
        <v>20.315028000000002</v>
      </c>
      <c r="AE9" s="122">
        <f t="shared" si="5"/>
        <v>-2232.3709999999992</v>
      </c>
      <c r="AF9" s="9"/>
      <c r="AI9" s="10"/>
      <c r="AJ9" s="7" t="s">
        <v>74</v>
      </c>
      <c r="AK9" s="121">
        <v>36656.074000000001</v>
      </c>
      <c r="AL9" s="121">
        <v>29566.742999999999</v>
      </c>
      <c r="AM9" s="121">
        <v>27059.305</v>
      </c>
      <c r="AN9" s="121">
        <v>31237.612000000001</v>
      </c>
      <c r="AO9" s="121">
        <v>35771.684999999998</v>
      </c>
      <c r="AP9" s="121">
        <v>29262.679</v>
      </c>
      <c r="AQ9" s="121">
        <v>26662.753000000001</v>
      </c>
      <c r="AR9" s="121">
        <v>23434.955999999998</v>
      </c>
      <c r="AS9" s="121">
        <v>20846.870999999999</v>
      </c>
      <c r="AT9" s="121">
        <v>17192.001</v>
      </c>
      <c r="AU9" s="121">
        <v>11206.632</v>
      </c>
      <c r="AV9" s="121">
        <f t="shared" si="6"/>
        <v>28.889731099999999</v>
      </c>
      <c r="AW9" s="122">
        <f t="shared" si="7"/>
        <v>-2588.0849999999991</v>
      </c>
      <c r="AX9" s="11"/>
      <c r="BA9" s="7" t="s">
        <v>68</v>
      </c>
      <c r="BB9" s="121">
        <f t="shared" ref="BB9:BI9" si="17">B8+S6+AK6</f>
        <v>102428.03899999999</v>
      </c>
      <c r="BC9" s="121">
        <f t="shared" si="17"/>
        <v>51931.925000000003</v>
      </c>
      <c r="BD9" s="121">
        <f t="shared" si="17"/>
        <v>35298.114999999998</v>
      </c>
      <c r="BE9" s="121">
        <f t="shared" si="17"/>
        <v>86639.510000000009</v>
      </c>
      <c r="BF9" s="121">
        <f t="shared" si="17"/>
        <v>140528.82500000001</v>
      </c>
      <c r="BG9" s="121">
        <f t="shared" si="17"/>
        <v>88148.025999999998</v>
      </c>
      <c r="BH9" s="121">
        <f t="shared" si="17"/>
        <v>57289.25</v>
      </c>
      <c r="BI9" s="121">
        <f t="shared" si="17"/>
        <v>68659.125</v>
      </c>
      <c r="BJ9" s="121">
        <f t="shared" si="9"/>
        <v>54431.125999999997</v>
      </c>
      <c r="BK9" s="121">
        <f t="shared" si="10"/>
        <v>47520.728000000003</v>
      </c>
      <c r="BL9" s="121">
        <f t="shared" si="11"/>
        <v>40519.171999999999</v>
      </c>
      <c r="BM9" s="121">
        <f t="shared" si="2"/>
        <v>69.241220200000001</v>
      </c>
      <c r="BN9" s="121"/>
      <c r="BO9" s="122">
        <f t="shared" si="12"/>
        <v>-14227.999000000003</v>
      </c>
    </row>
    <row r="10" spans="1:67" ht="17">
      <c r="A10" s="7" t="s">
        <v>70</v>
      </c>
      <c r="B10" s="121">
        <v>23833.966</v>
      </c>
      <c r="C10" s="121">
        <v>13743.178</v>
      </c>
      <c r="D10" s="121">
        <v>13859.310000000001</v>
      </c>
      <c r="E10" s="121">
        <v>21268.932000000001</v>
      </c>
      <c r="F10" s="121">
        <v>35062.116000000002</v>
      </c>
      <c r="G10" s="121">
        <v>88711.597999999998</v>
      </c>
      <c r="H10" s="121">
        <v>113617.231</v>
      </c>
      <c r="I10" s="121">
        <v>81062.895999999993</v>
      </c>
      <c r="J10" s="121">
        <v>45811.735000000001</v>
      </c>
      <c r="K10" s="121">
        <v>34630.972000000002</v>
      </c>
      <c r="L10" s="121">
        <v>23811.279999999999</v>
      </c>
      <c r="M10" s="121">
        <f t="shared" si="3"/>
        <v>49.541321400000001</v>
      </c>
      <c r="N10" s="121"/>
      <c r="O10" s="122">
        <f t="shared" si="0"/>
        <v>-35251.160999999993</v>
      </c>
      <c r="P10" s="9"/>
      <c r="Q10" s="10"/>
      <c r="R10" s="16" t="s">
        <v>34</v>
      </c>
      <c r="S10" s="121">
        <v>12741.702000000001</v>
      </c>
      <c r="T10" s="121">
        <v>6300.7669999999998</v>
      </c>
      <c r="U10" s="121">
        <v>7116.7129999999997</v>
      </c>
      <c r="V10" s="121">
        <v>9200.9249999999993</v>
      </c>
      <c r="W10" s="121">
        <v>13275.95</v>
      </c>
      <c r="X10" s="121">
        <v>11875.825000000001</v>
      </c>
      <c r="Y10" s="121">
        <v>10993.467000000001</v>
      </c>
      <c r="Z10" s="121">
        <v>12086.514999999999</v>
      </c>
      <c r="AA10" s="121">
        <v>10150.525</v>
      </c>
      <c r="AB10" s="121">
        <v>9265.4650000000001</v>
      </c>
      <c r="AC10" s="121">
        <v>10191.475</v>
      </c>
      <c r="AD10" s="121">
        <f t="shared" si="4"/>
        <v>11.3199329</v>
      </c>
      <c r="AE10" s="122">
        <f t="shared" si="5"/>
        <v>-1935.9899999999998</v>
      </c>
      <c r="AF10" s="9"/>
      <c r="AG10" s="10"/>
      <c r="AH10" s="10"/>
      <c r="AI10" s="10"/>
      <c r="AJ10" s="7" t="s">
        <v>75</v>
      </c>
      <c r="AK10" s="121">
        <v>30585.606</v>
      </c>
      <c r="AL10" s="121">
        <v>23486.108</v>
      </c>
      <c r="AM10" s="121">
        <v>29230.275000000001</v>
      </c>
      <c r="AN10" s="121">
        <v>25899.037</v>
      </c>
      <c r="AO10" s="121">
        <v>24044.144</v>
      </c>
      <c r="AP10" s="121">
        <v>19752.116000000002</v>
      </c>
      <c r="AQ10" s="121">
        <v>18882.839</v>
      </c>
      <c r="AR10" s="121">
        <v>16383.576999999999</v>
      </c>
      <c r="AS10" s="121">
        <v>18102.425999999999</v>
      </c>
      <c r="AT10" s="121">
        <v>17209.963</v>
      </c>
      <c r="AU10" s="121">
        <v>17644.567999999999</v>
      </c>
      <c r="AV10" s="121">
        <f t="shared" si="6"/>
        <v>24.122065899999999</v>
      </c>
      <c r="AW10" s="122">
        <f t="shared" si="7"/>
        <v>1718.8490000000002</v>
      </c>
      <c r="AX10" s="11"/>
      <c r="BA10" s="7" t="s">
        <v>65</v>
      </c>
      <c r="BB10" s="121">
        <f t="shared" ref="BB10:BI10" si="18">B5+S15+AK14</f>
        <v>87297.798999999999</v>
      </c>
      <c r="BC10" s="121">
        <f t="shared" si="18"/>
        <v>85581.274999999994</v>
      </c>
      <c r="BD10" s="121">
        <f t="shared" si="18"/>
        <v>80157.024999999994</v>
      </c>
      <c r="BE10" s="121">
        <f t="shared" si="18"/>
        <v>116987.25</v>
      </c>
      <c r="BF10" s="121">
        <f t="shared" si="18"/>
        <v>109657.64</v>
      </c>
      <c r="BG10" s="121">
        <f t="shared" si="18"/>
        <v>65318.95</v>
      </c>
      <c r="BH10" s="121">
        <f t="shared" si="18"/>
        <v>48807.39</v>
      </c>
      <c r="BI10" s="121">
        <f t="shared" si="18"/>
        <v>44178</v>
      </c>
      <c r="BJ10" s="121">
        <f t="shared" si="9"/>
        <v>76164.241000000009</v>
      </c>
      <c r="BK10" s="121">
        <f t="shared" si="10"/>
        <v>66076.512000000002</v>
      </c>
      <c r="BL10" s="121">
        <f t="shared" si="11"/>
        <v>55758.557999999997</v>
      </c>
      <c r="BM10" s="121">
        <f t="shared" si="2"/>
        <v>87.173092400000002</v>
      </c>
      <c r="BN10" s="121"/>
      <c r="BO10" s="122">
        <f t="shared" si="12"/>
        <v>31986.241000000009</v>
      </c>
    </row>
    <row r="11" spans="1:67" ht="17">
      <c r="A11" s="7" t="s">
        <v>71</v>
      </c>
      <c r="B11" s="121">
        <v>28482.174999999999</v>
      </c>
      <c r="C11" s="121">
        <v>16244.42</v>
      </c>
      <c r="D11" s="121">
        <v>14390.98</v>
      </c>
      <c r="E11" s="121">
        <v>30984.384999999998</v>
      </c>
      <c r="F11" s="121">
        <v>28506.713</v>
      </c>
      <c r="G11" s="121">
        <v>27762.128000000001</v>
      </c>
      <c r="H11" s="121">
        <v>32564.22</v>
      </c>
      <c r="I11" s="121">
        <v>37888.243999999999</v>
      </c>
      <c r="J11" s="121">
        <v>21660.42</v>
      </c>
      <c r="K11" s="121">
        <v>16760.02</v>
      </c>
      <c r="L11" s="121">
        <v>14783.87</v>
      </c>
      <c r="M11" s="121">
        <f t="shared" si="3"/>
        <v>27.002757500000001</v>
      </c>
      <c r="N11" s="121"/>
      <c r="O11" s="122">
        <f t="shared" si="0"/>
        <v>-16227.824000000001</v>
      </c>
      <c r="P11" s="9"/>
      <c r="Q11" s="10"/>
      <c r="R11" s="16" t="s">
        <v>30</v>
      </c>
      <c r="S11" s="121">
        <v>13517.706</v>
      </c>
      <c r="T11" s="121">
        <v>9694.2619999999988</v>
      </c>
      <c r="U11" s="121">
        <v>11798.637000000001</v>
      </c>
      <c r="V11" s="121">
        <v>9155.2469999999994</v>
      </c>
      <c r="W11" s="121">
        <v>12662.678</v>
      </c>
      <c r="X11" s="121">
        <v>13390.609</v>
      </c>
      <c r="Y11" s="121">
        <v>12335.491</v>
      </c>
      <c r="Z11" s="121">
        <v>11754.054</v>
      </c>
      <c r="AA11" s="121">
        <v>12250.08</v>
      </c>
      <c r="AB11" s="121">
        <v>14235.576999999999</v>
      </c>
      <c r="AC11" s="121">
        <v>14302.71</v>
      </c>
      <c r="AD11" s="121">
        <f t="shared" si="4"/>
        <v>13.509705100000001</v>
      </c>
      <c r="AE11" s="122">
        <f t="shared" si="5"/>
        <v>496.02599999999984</v>
      </c>
      <c r="AF11" s="9"/>
      <c r="AI11" s="10"/>
      <c r="AJ11" s="7" t="s">
        <v>22</v>
      </c>
      <c r="AK11" s="121">
        <v>70236.763999999996</v>
      </c>
      <c r="AL11" s="121">
        <v>42623.085999999996</v>
      </c>
      <c r="AM11" s="121">
        <v>46230.990000000005</v>
      </c>
      <c r="AN11" s="121">
        <v>40248.095999999998</v>
      </c>
      <c r="AO11" s="121">
        <v>23930.178</v>
      </c>
      <c r="AP11" s="121">
        <v>20037.21</v>
      </c>
      <c r="AQ11" s="121">
        <v>24266.295999999998</v>
      </c>
      <c r="AR11" s="121">
        <v>27377.417000000001</v>
      </c>
      <c r="AS11" s="121">
        <v>38204.646999999997</v>
      </c>
      <c r="AT11" s="121">
        <v>32112.21</v>
      </c>
      <c r="AU11" s="121">
        <v>51584.017</v>
      </c>
      <c r="AV11" s="121">
        <f t="shared" si="6"/>
        <v>41.685091100000001</v>
      </c>
      <c r="AW11" s="122">
        <f t="shared" si="7"/>
        <v>10827.229999999996</v>
      </c>
      <c r="AX11" s="11"/>
      <c r="BA11" s="7" t="s">
        <v>73</v>
      </c>
      <c r="BB11" s="121">
        <f t="shared" ref="BB11:BI11" si="19">AK16+S5+B13</f>
        <v>86171.17</v>
      </c>
      <c r="BC11" s="121">
        <f t="shared" si="19"/>
        <v>52315.09</v>
      </c>
      <c r="BD11" s="121">
        <f t="shared" si="19"/>
        <v>42518.479999999996</v>
      </c>
      <c r="BE11" s="121">
        <f t="shared" si="19"/>
        <v>48918.049999999996</v>
      </c>
      <c r="BF11" s="121">
        <f t="shared" si="19"/>
        <v>68491.051000000007</v>
      </c>
      <c r="BG11" s="121">
        <f t="shared" si="19"/>
        <v>63624.4</v>
      </c>
      <c r="BH11" s="121">
        <f t="shared" si="19"/>
        <v>66019.179999999993</v>
      </c>
      <c r="BI11" s="121">
        <f t="shared" si="19"/>
        <v>60794.675000000003</v>
      </c>
      <c r="BJ11" s="121">
        <f t="shared" si="9"/>
        <v>74084.174999999988</v>
      </c>
      <c r="BK11" s="121">
        <f t="shared" si="10"/>
        <v>60779.186000000002</v>
      </c>
      <c r="BL11" s="121">
        <f t="shared" si="11"/>
        <v>76303.381999999998</v>
      </c>
      <c r="BM11" s="121">
        <f t="shared" si="2"/>
        <v>79.561208700000009</v>
      </c>
      <c r="BN11" s="121"/>
      <c r="BO11" s="122">
        <f t="shared" si="12"/>
        <v>13289.499999999985</v>
      </c>
    </row>
    <row r="12" spans="1:67" ht="17">
      <c r="A12" s="7" t="s">
        <v>72</v>
      </c>
      <c r="B12" s="121">
        <v>22888.197</v>
      </c>
      <c r="C12" s="121">
        <v>19090.005000000001</v>
      </c>
      <c r="D12" s="121">
        <v>28049.7</v>
      </c>
      <c r="E12" s="121">
        <v>33176.025000000001</v>
      </c>
      <c r="F12" s="121">
        <v>27327.57</v>
      </c>
      <c r="G12" s="121">
        <v>24299.327000000001</v>
      </c>
      <c r="H12" s="121">
        <v>25163.215</v>
      </c>
      <c r="I12" s="121">
        <v>30999.329000000002</v>
      </c>
      <c r="J12" s="121">
        <v>24950.21</v>
      </c>
      <c r="K12" s="121">
        <v>25672.2</v>
      </c>
      <c r="L12" s="121">
        <v>23295.584999999999</v>
      </c>
      <c r="M12" s="121">
        <f t="shared" si="3"/>
        <v>28.491136300000001</v>
      </c>
      <c r="N12" s="121"/>
      <c r="O12" s="122">
        <f t="shared" si="0"/>
        <v>-6049.1190000000024</v>
      </c>
      <c r="P12" s="9"/>
      <c r="Q12" s="10"/>
      <c r="R12" s="16" t="s">
        <v>28</v>
      </c>
      <c r="S12" s="121">
        <v>12700.190999999999</v>
      </c>
      <c r="T12" s="121">
        <v>3345.5320000000002</v>
      </c>
      <c r="U12" s="121">
        <v>6313.6459999999997</v>
      </c>
      <c r="V12" s="121">
        <v>9943.2610000000004</v>
      </c>
      <c r="W12" s="121">
        <v>11984.753000000001</v>
      </c>
      <c r="X12" s="121">
        <v>10241.31</v>
      </c>
      <c r="Y12" s="121">
        <v>6556.6440000000002</v>
      </c>
      <c r="Z12" s="121">
        <v>11586.705</v>
      </c>
      <c r="AA12" s="121">
        <v>14219.108</v>
      </c>
      <c r="AB12" s="121">
        <v>11906.956</v>
      </c>
      <c r="AC12" s="121">
        <v>9935.4950000000008</v>
      </c>
      <c r="AD12" s="121">
        <f t="shared" si="4"/>
        <v>10.873360099999999</v>
      </c>
      <c r="AE12" s="122">
        <f t="shared" si="5"/>
        <v>2632.4030000000002</v>
      </c>
      <c r="AF12" s="9"/>
      <c r="AI12" s="10"/>
      <c r="AJ12" s="7" t="s">
        <v>63</v>
      </c>
      <c r="AK12" s="121">
        <v>30335.795999999998</v>
      </c>
      <c r="AL12" s="121">
        <v>14647.93</v>
      </c>
      <c r="AM12" s="121">
        <v>12871.914000000001</v>
      </c>
      <c r="AN12" s="121">
        <v>21489.724999999999</v>
      </c>
      <c r="AO12" s="121">
        <v>19691.084999999999</v>
      </c>
      <c r="AP12" s="121">
        <v>13260.326999999999</v>
      </c>
      <c r="AQ12" s="121">
        <v>18627.904999999999</v>
      </c>
      <c r="AR12" s="121">
        <v>22806.46</v>
      </c>
      <c r="AS12" s="121">
        <v>18847.215</v>
      </c>
      <c r="AT12" s="121">
        <v>14926.76</v>
      </c>
      <c r="AU12" s="121">
        <v>9995.18</v>
      </c>
      <c r="AV12" s="121">
        <f t="shared" si="6"/>
        <v>19.750029699999999</v>
      </c>
      <c r="AW12" s="122">
        <f t="shared" si="7"/>
        <v>-3959.244999999999</v>
      </c>
      <c r="AX12" s="11"/>
      <c r="BA12" s="7" t="s">
        <v>70</v>
      </c>
      <c r="BB12" s="121">
        <f t="shared" ref="BB12:BI12" si="20">B10+S9+AK7</f>
        <v>71181.773000000001</v>
      </c>
      <c r="BC12" s="121">
        <f t="shared" si="20"/>
        <v>45235.005999999994</v>
      </c>
      <c r="BD12" s="121">
        <f t="shared" si="20"/>
        <v>42698.025000000001</v>
      </c>
      <c r="BE12" s="121">
        <f t="shared" si="20"/>
        <v>52767.733</v>
      </c>
      <c r="BF12" s="121">
        <f t="shared" si="20"/>
        <v>99754.459000000003</v>
      </c>
      <c r="BG12" s="121">
        <f t="shared" si="20"/>
        <v>177278.23700000002</v>
      </c>
      <c r="BH12" s="121">
        <f t="shared" si="20"/>
        <v>195215.15399999998</v>
      </c>
      <c r="BI12" s="121">
        <f t="shared" si="20"/>
        <v>161183.98800000001</v>
      </c>
      <c r="BJ12" s="121">
        <f t="shared" si="9"/>
        <v>52499.554999999993</v>
      </c>
      <c r="BK12" s="121">
        <f t="shared" si="10"/>
        <v>48616.171000000002</v>
      </c>
      <c r="BL12" s="121">
        <f t="shared" si="11"/>
        <v>45054.27</v>
      </c>
      <c r="BM12" s="121">
        <f t="shared" si="2"/>
        <v>56.195062200000002</v>
      </c>
      <c r="BN12" s="121"/>
      <c r="BO12" s="122">
        <f t="shared" si="12"/>
        <v>-108684.43300000002</v>
      </c>
    </row>
    <row r="13" spans="1:67" ht="17">
      <c r="A13" s="7" t="s">
        <v>73</v>
      </c>
      <c r="B13" s="121">
        <v>31885.345000000001</v>
      </c>
      <c r="C13" s="121">
        <v>20244</v>
      </c>
      <c r="D13" s="121">
        <v>17754</v>
      </c>
      <c r="E13" s="121">
        <v>15502.6</v>
      </c>
      <c r="F13" s="121">
        <v>25375.575000000001</v>
      </c>
      <c r="G13" s="121">
        <v>22422.6</v>
      </c>
      <c r="H13" s="121">
        <v>16197.5</v>
      </c>
      <c r="I13" s="121">
        <v>21222.5</v>
      </c>
      <c r="J13" s="121">
        <v>22681.21</v>
      </c>
      <c r="K13" s="121">
        <v>25401.064999999999</v>
      </c>
      <c r="L13" s="121">
        <v>24099.55</v>
      </c>
      <c r="M13" s="121">
        <f t="shared" si="3"/>
        <v>24.278594499999997</v>
      </c>
      <c r="N13" s="121"/>
      <c r="O13" s="122">
        <f t="shared" si="0"/>
        <v>1458.7099999999991</v>
      </c>
      <c r="P13" s="9"/>
      <c r="Q13" s="10"/>
      <c r="R13" s="16" t="s">
        <v>33</v>
      </c>
      <c r="S13" s="121">
        <v>8730.6530000000002</v>
      </c>
      <c r="T13" s="121">
        <v>2981.1079999999997</v>
      </c>
      <c r="U13" s="121">
        <v>3601.1950000000002</v>
      </c>
      <c r="V13" s="121">
        <v>5882.1549999999997</v>
      </c>
      <c r="W13" s="121">
        <v>10158.77</v>
      </c>
      <c r="X13" s="121">
        <v>6084.71</v>
      </c>
      <c r="Y13" s="121">
        <v>5617.17</v>
      </c>
      <c r="Z13" s="121">
        <v>8000.3549999999996</v>
      </c>
      <c r="AA13" s="121">
        <v>8702.1299999999992</v>
      </c>
      <c r="AB13" s="121">
        <v>8017.2110000000002</v>
      </c>
      <c r="AC13" s="121">
        <v>11763.504999999999</v>
      </c>
      <c r="AD13" s="121">
        <f t="shared" si="4"/>
        <v>7.9538962</v>
      </c>
      <c r="AE13" s="122">
        <f t="shared" si="5"/>
        <v>701.77499999999964</v>
      </c>
      <c r="AF13" s="9"/>
      <c r="AI13" s="10"/>
      <c r="AJ13" s="7" t="s">
        <v>20</v>
      </c>
      <c r="AK13" s="121">
        <v>39376.26</v>
      </c>
      <c r="AL13" s="121">
        <v>23769</v>
      </c>
      <c r="AM13" s="121">
        <v>21037.5</v>
      </c>
      <c r="AN13" s="121">
        <v>20492.25</v>
      </c>
      <c r="AO13" s="121">
        <v>17118.75</v>
      </c>
      <c r="AP13" s="121">
        <v>9784.5</v>
      </c>
      <c r="AQ13" s="121">
        <v>8420.5499999999993</v>
      </c>
      <c r="AR13" s="121">
        <v>13545.75</v>
      </c>
      <c r="AS13" s="121">
        <v>36867.230000000003</v>
      </c>
      <c r="AT13" s="121">
        <v>40128.78</v>
      </c>
      <c r="AU13" s="121">
        <v>39922.22</v>
      </c>
      <c r="AV13" s="121">
        <f t="shared" si="6"/>
        <v>27.046279000000002</v>
      </c>
      <c r="AW13" s="122">
        <f t="shared" si="7"/>
        <v>23321.480000000003</v>
      </c>
      <c r="AX13" s="11"/>
      <c r="BA13" s="7" t="s">
        <v>74</v>
      </c>
      <c r="BB13" s="121">
        <f t="shared" ref="BB13:BI13" si="21">B15+AK9</f>
        <v>54300.362000000001</v>
      </c>
      <c r="BC13" s="121">
        <f t="shared" si="21"/>
        <v>54168.945999999996</v>
      </c>
      <c r="BD13" s="121">
        <f t="shared" si="21"/>
        <v>44987.040000000001</v>
      </c>
      <c r="BE13" s="121">
        <f t="shared" si="21"/>
        <v>47406.995000000003</v>
      </c>
      <c r="BF13" s="121">
        <f t="shared" si="21"/>
        <v>50559.042999999998</v>
      </c>
      <c r="BG13" s="121">
        <f t="shared" si="21"/>
        <v>39946.929000000004</v>
      </c>
      <c r="BH13" s="121">
        <f t="shared" si="21"/>
        <v>37785.256999999998</v>
      </c>
      <c r="BI13" s="121">
        <f t="shared" si="21"/>
        <v>33000.659</v>
      </c>
      <c r="BJ13" s="121">
        <f t="shared" si="9"/>
        <v>65438.327000000005</v>
      </c>
      <c r="BK13" s="121">
        <f t="shared" si="10"/>
        <v>69904.466</v>
      </c>
      <c r="BL13" s="121">
        <f t="shared" si="11"/>
        <v>67659.657999999996</v>
      </c>
      <c r="BM13" s="121">
        <f t="shared" si="2"/>
        <v>59.269703399999997</v>
      </c>
      <c r="BN13" s="121"/>
      <c r="BO13" s="122">
        <f t="shared" si="12"/>
        <v>32437.668000000005</v>
      </c>
    </row>
    <row r="14" spans="1:67" ht="17">
      <c r="A14" s="7" t="s">
        <v>40</v>
      </c>
      <c r="B14" s="121">
        <v>2737</v>
      </c>
      <c r="C14" s="121">
        <v>493</v>
      </c>
      <c r="D14" s="121">
        <v>7775</v>
      </c>
      <c r="E14" s="121">
        <v>14840.25</v>
      </c>
      <c r="F14" s="121">
        <v>21808.7</v>
      </c>
      <c r="G14" s="121">
        <v>7349.4480000000003</v>
      </c>
      <c r="H14" s="121">
        <v>3715.5450000000001</v>
      </c>
      <c r="I14" s="121">
        <v>8722</v>
      </c>
      <c r="J14" s="121">
        <v>18649.502</v>
      </c>
      <c r="K14" s="121">
        <v>13104.226000000001</v>
      </c>
      <c r="L14" s="121">
        <v>4316.415</v>
      </c>
      <c r="M14" s="121">
        <f t="shared" si="3"/>
        <v>10.3511086</v>
      </c>
      <c r="N14" s="121"/>
      <c r="O14" s="122">
        <f t="shared" si="0"/>
        <v>9927.5020000000004</v>
      </c>
      <c r="P14" s="9"/>
      <c r="Q14" s="10"/>
      <c r="R14" s="16" t="s">
        <v>26</v>
      </c>
      <c r="S14" s="121">
        <v>11721.58</v>
      </c>
      <c r="T14" s="121">
        <v>9183.8019999999997</v>
      </c>
      <c r="U14" s="121">
        <v>5162.7379999999994</v>
      </c>
      <c r="V14" s="121">
        <v>5099.2870000000003</v>
      </c>
      <c r="W14" s="121">
        <v>8246.8109999999997</v>
      </c>
      <c r="X14" s="121">
        <v>12309.29</v>
      </c>
      <c r="Y14" s="121">
        <v>6866.9449999999997</v>
      </c>
      <c r="Z14" s="121">
        <v>6955.45</v>
      </c>
      <c r="AA14" s="121">
        <v>5889.8869999999997</v>
      </c>
      <c r="AB14" s="121">
        <v>4374.6210000000001</v>
      </c>
      <c r="AC14" s="121">
        <v>3637.8879999999999</v>
      </c>
      <c r="AD14" s="121">
        <f t="shared" si="4"/>
        <v>7.9448299000000002</v>
      </c>
      <c r="AE14" s="122">
        <f t="shared" si="5"/>
        <v>-1065.5630000000001</v>
      </c>
      <c r="AF14" s="9"/>
      <c r="AI14" s="10"/>
      <c r="AJ14" s="7" t="s">
        <v>84</v>
      </c>
      <c r="AK14" s="121">
        <v>23364</v>
      </c>
      <c r="AL14" s="121">
        <v>11286</v>
      </c>
      <c r="AM14" s="121">
        <v>18389</v>
      </c>
      <c r="AN14" s="121">
        <v>33882.75</v>
      </c>
      <c r="AO14" s="121">
        <v>15320.64</v>
      </c>
      <c r="AP14" s="121">
        <v>11286</v>
      </c>
      <c r="AQ14" s="121">
        <v>13465</v>
      </c>
      <c r="AR14" s="121">
        <v>12672</v>
      </c>
      <c r="AS14" s="121">
        <v>11409.75</v>
      </c>
      <c r="AT14" s="121">
        <v>22621.5</v>
      </c>
      <c r="AU14" s="121">
        <v>27769.55</v>
      </c>
      <c r="AV14" s="121">
        <f t="shared" si="6"/>
        <v>20.146619000000001</v>
      </c>
      <c r="AW14" s="122">
        <f t="shared" si="7"/>
        <v>-1262.25</v>
      </c>
      <c r="AX14" s="11"/>
      <c r="BA14" s="7" t="s">
        <v>75</v>
      </c>
      <c r="BB14" s="121">
        <f t="shared" ref="BB14:BI14" si="22">B16+S12+AK10</f>
        <v>59099.637999999999</v>
      </c>
      <c r="BC14" s="121">
        <f t="shared" si="22"/>
        <v>31433.199000000001</v>
      </c>
      <c r="BD14" s="121">
        <f t="shared" si="22"/>
        <v>36757.027999999998</v>
      </c>
      <c r="BE14" s="121">
        <f t="shared" si="22"/>
        <v>46565.475000000006</v>
      </c>
      <c r="BF14" s="121">
        <f t="shared" si="22"/>
        <v>49972.142</v>
      </c>
      <c r="BG14" s="121">
        <f t="shared" si="22"/>
        <v>36892.476000000002</v>
      </c>
      <c r="BH14" s="121">
        <f t="shared" si="22"/>
        <v>31529.221000000001</v>
      </c>
      <c r="BI14" s="121">
        <f t="shared" si="22"/>
        <v>35515.017999999996</v>
      </c>
      <c r="BJ14" s="121">
        <f t="shared" si="9"/>
        <v>31161.002</v>
      </c>
      <c r="BK14" s="121">
        <f t="shared" si="10"/>
        <v>37855.830999999998</v>
      </c>
      <c r="BL14" s="121">
        <f t="shared" si="11"/>
        <v>38531.244999999995</v>
      </c>
      <c r="BM14" s="121">
        <f t="shared" si="2"/>
        <v>37.668161100000006</v>
      </c>
      <c r="BN14" s="121"/>
      <c r="BO14" s="122">
        <f t="shared" si="12"/>
        <v>-4354.015999999996</v>
      </c>
    </row>
    <row r="15" spans="1:67" ht="17">
      <c r="A15" s="7" t="s">
        <v>74</v>
      </c>
      <c r="B15" s="121">
        <v>17644.288</v>
      </c>
      <c r="C15" s="121">
        <v>24602.203000000001</v>
      </c>
      <c r="D15" s="121">
        <v>17927.735000000001</v>
      </c>
      <c r="E15" s="121">
        <v>16169.383</v>
      </c>
      <c r="F15" s="121">
        <v>14787.358</v>
      </c>
      <c r="G15" s="121">
        <v>10684.25</v>
      </c>
      <c r="H15" s="121">
        <v>11122.504000000001</v>
      </c>
      <c r="I15" s="121">
        <v>9565.7029999999995</v>
      </c>
      <c r="J15" s="121">
        <v>11692.578</v>
      </c>
      <c r="K15" s="121">
        <v>5682.2280000000001</v>
      </c>
      <c r="L15" s="121">
        <v>1795.1479999999999</v>
      </c>
      <c r="M15" s="121">
        <f t="shared" si="3"/>
        <v>14.1673378</v>
      </c>
      <c r="N15" s="121"/>
      <c r="O15" s="122">
        <f t="shared" si="0"/>
        <v>2126.875</v>
      </c>
      <c r="P15" s="9"/>
      <c r="Q15" s="10"/>
      <c r="R15" s="16" t="s">
        <v>24</v>
      </c>
      <c r="S15" s="121">
        <v>9433.9500000000007</v>
      </c>
      <c r="T15" s="121">
        <v>12146.025</v>
      </c>
      <c r="U15" s="121">
        <v>7103.4750000000004</v>
      </c>
      <c r="V15" s="121">
        <v>7078.5</v>
      </c>
      <c r="W15" s="121">
        <v>5298</v>
      </c>
      <c r="X15" s="121">
        <v>10695.5</v>
      </c>
      <c r="Y15" s="121">
        <v>6063.75</v>
      </c>
      <c r="Z15" s="121">
        <v>4208</v>
      </c>
      <c r="AA15" s="121">
        <v>1101.75</v>
      </c>
      <c r="AB15" s="121">
        <v>2130.105</v>
      </c>
      <c r="AC15" s="121">
        <v>6445.28</v>
      </c>
      <c r="AD15" s="121">
        <f t="shared" si="4"/>
        <v>7.1704335000000006</v>
      </c>
      <c r="AE15" s="122">
        <f t="shared" si="5"/>
        <v>-3106.25</v>
      </c>
      <c r="AF15" s="9"/>
      <c r="AI15" s="10"/>
      <c r="AJ15" s="7" t="s">
        <v>19</v>
      </c>
      <c r="AK15" s="121">
        <v>17325</v>
      </c>
      <c r="AL15" s="121">
        <v>7276.5</v>
      </c>
      <c r="AM15" s="121">
        <v>4133.25</v>
      </c>
      <c r="AN15" s="121">
        <v>7548.75</v>
      </c>
      <c r="AO15" s="121">
        <v>13513.5</v>
      </c>
      <c r="AP15" s="121">
        <v>11162.25</v>
      </c>
      <c r="AQ15" s="121">
        <v>6484.5</v>
      </c>
      <c r="AR15" s="121">
        <v>3294</v>
      </c>
      <c r="AS15" s="121">
        <v>4925.25</v>
      </c>
      <c r="AT15" s="121">
        <v>9083.25</v>
      </c>
      <c r="AU15" s="121">
        <v>3588.75</v>
      </c>
      <c r="AV15" s="121">
        <f t="shared" si="6"/>
        <v>8.8335000000000008</v>
      </c>
      <c r="AW15" s="122">
        <f t="shared" si="7"/>
        <v>1631.25</v>
      </c>
      <c r="AX15" s="11"/>
      <c r="AY15" s="9"/>
      <c r="BA15" s="7" t="s">
        <v>72</v>
      </c>
      <c r="BB15" s="121">
        <f t="shared" ref="BB15:BI15" si="23">AK17+S16+B12</f>
        <v>31317.082000000002</v>
      </c>
      <c r="BC15" s="121">
        <f t="shared" si="23"/>
        <v>24667.468000000001</v>
      </c>
      <c r="BD15" s="121">
        <f t="shared" si="23"/>
        <v>34077.368000000002</v>
      </c>
      <c r="BE15" s="121">
        <f t="shared" si="23"/>
        <v>40465.418000000005</v>
      </c>
      <c r="BF15" s="121">
        <f t="shared" si="23"/>
        <v>33793.913</v>
      </c>
      <c r="BG15" s="121">
        <f t="shared" si="23"/>
        <v>32209.480000000003</v>
      </c>
      <c r="BH15" s="121">
        <f t="shared" si="23"/>
        <v>31182.508000000002</v>
      </c>
      <c r="BI15" s="121">
        <f t="shared" si="23"/>
        <v>37176.190999999999</v>
      </c>
      <c r="BJ15" s="121">
        <f t="shared" si="9"/>
        <v>20436.042000000001</v>
      </c>
      <c r="BK15" s="121">
        <f t="shared" si="10"/>
        <v>18488.601000000002</v>
      </c>
      <c r="BL15" s="121">
        <f t="shared" si="11"/>
        <v>8512.7219999999998</v>
      </c>
      <c r="BM15" s="121">
        <f t="shared" si="2"/>
        <v>27.7788659</v>
      </c>
      <c r="BN15" s="121"/>
      <c r="BO15" s="122">
        <f t="shared" si="12"/>
        <v>-16740.148999999998</v>
      </c>
    </row>
    <row r="16" spans="1:67" ht="17">
      <c r="A16" s="7" t="s">
        <v>75</v>
      </c>
      <c r="B16" s="121">
        <v>15813.840999999999</v>
      </c>
      <c r="C16" s="121">
        <v>4601.5590000000002</v>
      </c>
      <c r="D16" s="121">
        <v>1213.107</v>
      </c>
      <c r="E16" s="121">
        <v>10723.177</v>
      </c>
      <c r="F16" s="121">
        <v>13943.245000000001</v>
      </c>
      <c r="G16" s="121">
        <v>6899.05</v>
      </c>
      <c r="H16" s="121">
        <v>6089.7380000000003</v>
      </c>
      <c r="I16" s="121">
        <v>7544.7359999999999</v>
      </c>
      <c r="J16" s="121">
        <v>6775.6</v>
      </c>
      <c r="K16" s="121">
        <v>7269.7460000000001</v>
      </c>
      <c r="L16" s="121">
        <v>4379.2160000000003</v>
      </c>
      <c r="M16" s="121">
        <f t="shared" si="3"/>
        <v>8.5253014999999994</v>
      </c>
      <c r="N16" s="121"/>
      <c r="O16" s="122">
        <f t="shared" si="0"/>
        <v>-769.13599999999951</v>
      </c>
      <c r="P16" s="9"/>
      <c r="Q16" s="10"/>
      <c r="R16" s="16" t="s">
        <v>32</v>
      </c>
      <c r="S16" s="121">
        <v>6293.375</v>
      </c>
      <c r="T16" s="121">
        <v>4188.9279999999999</v>
      </c>
      <c r="U16" s="121">
        <v>4384.4579999999996</v>
      </c>
      <c r="V16" s="121">
        <v>3798.8879999999999</v>
      </c>
      <c r="W16" s="121">
        <v>5003.2430000000004</v>
      </c>
      <c r="X16" s="121">
        <v>5752.8530000000001</v>
      </c>
      <c r="Y16" s="121">
        <v>4219.6130000000003</v>
      </c>
      <c r="Z16" s="121">
        <v>3468.7620000000002</v>
      </c>
      <c r="AA16" s="121">
        <v>3818.2139999999999</v>
      </c>
      <c r="AB16" s="121">
        <v>3723.123</v>
      </c>
      <c r="AC16" s="121">
        <v>3128.8240000000001</v>
      </c>
      <c r="AD16" s="121">
        <f t="shared" si="4"/>
        <v>4.7780281000000002</v>
      </c>
      <c r="AE16" s="122">
        <f t="shared" si="5"/>
        <v>349.45199999999977</v>
      </c>
      <c r="AF16" s="9"/>
      <c r="AI16" s="10"/>
      <c r="AJ16" s="7" t="s">
        <v>18</v>
      </c>
      <c r="AK16" s="121">
        <v>14963.5</v>
      </c>
      <c r="AL16" s="121">
        <v>6897.5</v>
      </c>
      <c r="AM16" s="121">
        <v>6399.5</v>
      </c>
      <c r="AN16" s="121">
        <v>7255.5</v>
      </c>
      <c r="AO16" s="121">
        <v>7720.5</v>
      </c>
      <c r="AP16" s="121">
        <v>7440</v>
      </c>
      <c r="AQ16" s="121">
        <v>14777.5</v>
      </c>
      <c r="AR16" s="121">
        <v>12782</v>
      </c>
      <c r="AS16" s="121">
        <v>10828</v>
      </c>
      <c r="AT16" s="121">
        <v>14179</v>
      </c>
      <c r="AU16" s="121">
        <v>12938</v>
      </c>
      <c r="AV16" s="121">
        <f t="shared" si="6"/>
        <v>11.6181</v>
      </c>
      <c r="AW16" s="122">
        <f t="shared" si="7"/>
        <v>-1954</v>
      </c>
      <c r="AX16" s="11"/>
      <c r="BA16" s="12" t="s">
        <v>88</v>
      </c>
      <c r="BB16" s="123">
        <f t="shared" ref="BB16:BJ16" si="24">B19+S19+AK19</f>
        <v>2364936.247</v>
      </c>
      <c r="BC16" s="123">
        <f t="shared" si="24"/>
        <v>1492795.3130000001</v>
      </c>
      <c r="BD16" s="123">
        <f t="shared" si="24"/>
        <v>1363874.7950000002</v>
      </c>
      <c r="BE16" s="123">
        <f t="shared" si="24"/>
        <v>1646321.6609999998</v>
      </c>
      <c r="BF16" s="123">
        <f t="shared" si="24"/>
        <v>1829655.6539999999</v>
      </c>
      <c r="BG16" s="123">
        <f t="shared" si="24"/>
        <v>1666491</v>
      </c>
      <c r="BH16" s="123">
        <f t="shared" si="24"/>
        <v>1553272.345</v>
      </c>
      <c r="BI16" s="123">
        <f t="shared" si="24"/>
        <v>1816117</v>
      </c>
      <c r="BJ16" s="123">
        <f t="shared" si="24"/>
        <v>1723032</v>
      </c>
      <c r="BK16" s="123">
        <f t="shared" ref="BK16:BM16" si="25">K19+AB19+AT19</f>
        <v>1625296</v>
      </c>
      <c r="BL16" s="123">
        <f t="shared" si="25"/>
        <v>1450435</v>
      </c>
      <c r="BM16" s="123">
        <f t="shared" si="25"/>
        <v>1853.2227014999999</v>
      </c>
      <c r="BN16" s="123"/>
      <c r="BO16" s="123">
        <f t="shared" si="12"/>
        <v>-93085</v>
      </c>
    </row>
    <row r="17" spans="1:72" ht="17">
      <c r="A17" s="7" t="s">
        <v>76</v>
      </c>
      <c r="B17" s="121">
        <v>9504</v>
      </c>
      <c r="C17" s="121">
        <v>10395</v>
      </c>
      <c r="D17" s="121">
        <v>9999.2250000000004</v>
      </c>
      <c r="E17" s="121">
        <v>6336</v>
      </c>
      <c r="F17" s="121">
        <v>11236.5</v>
      </c>
      <c r="G17" s="121">
        <v>5762.625</v>
      </c>
      <c r="H17" s="121">
        <v>5890.5</v>
      </c>
      <c r="I17" s="121">
        <v>5692.5</v>
      </c>
      <c r="J17" s="121">
        <v>3316.5</v>
      </c>
      <c r="K17" s="121">
        <v>5802.1220000000003</v>
      </c>
      <c r="L17" s="121">
        <v>5049</v>
      </c>
      <c r="M17" s="121">
        <f t="shared" si="3"/>
        <v>7.8983972000000007</v>
      </c>
      <c r="N17" s="121"/>
      <c r="O17" s="122">
        <f t="shared" si="0"/>
        <v>-2376</v>
      </c>
      <c r="P17" s="9"/>
      <c r="Q17" s="10"/>
      <c r="R17" s="16" t="s">
        <v>25</v>
      </c>
      <c r="S17" s="121">
        <v>2627.5129999999999</v>
      </c>
      <c r="T17" s="121">
        <v>2460.5749999999998</v>
      </c>
      <c r="U17" s="121">
        <v>2220.5659999999998</v>
      </c>
      <c r="V17" s="121">
        <v>1454.175</v>
      </c>
      <c r="W17" s="121">
        <v>2559.85</v>
      </c>
      <c r="X17" s="121">
        <v>4511.1000000000004</v>
      </c>
      <c r="Y17" s="121">
        <v>3565.6750000000002</v>
      </c>
      <c r="Z17" s="121">
        <v>4639.0249999999996</v>
      </c>
      <c r="AA17" s="121">
        <v>3496.9250000000002</v>
      </c>
      <c r="AB17" s="121">
        <v>2358.4009999999998</v>
      </c>
      <c r="AC17" s="121">
        <v>1312.65</v>
      </c>
      <c r="AD17" s="121">
        <f t="shared" si="4"/>
        <v>3.1206455000000002</v>
      </c>
      <c r="AE17" s="122">
        <f t="shared" si="5"/>
        <v>-1142.0999999999995</v>
      </c>
      <c r="AF17" s="9"/>
      <c r="AI17" s="10"/>
      <c r="AJ17" s="7" t="s">
        <v>72</v>
      </c>
      <c r="AK17" s="121">
        <v>2135.5100000000002</v>
      </c>
      <c r="AL17" s="121">
        <v>1388.5349999999999</v>
      </c>
      <c r="AM17" s="121">
        <v>1643.21</v>
      </c>
      <c r="AN17" s="121">
        <v>3490.5050000000001</v>
      </c>
      <c r="AO17" s="121">
        <v>1463.1</v>
      </c>
      <c r="AP17" s="121">
        <v>2157.3000000000002</v>
      </c>
      <c r="AQ17" s="121">
        <v>1799.68</v>
      </c>
      <c r="AR17" s="121">
        <v>2708.1</v>
      </c>
      <c r="AS17" s="121">
        <v>1684.83</v>
      </c>
      <c r="AT17" s="121">
        <v>3580.74</v>
      </c>
      <c r="AU17" s="121">
        <v>1802.32</v>
      </c>
      <c r="AV17" s="121">
        <f t="shared" si="6"/>
        <v>2.3853829999999996</v>
      </c>
      <c r="AW17" s="122">
        <f t="shared" si="7"/>
        <v>-1023.27</v>
      </c>
      <c r="AX17" s="11"/>
    </row>
    <row r="18" spans="1:72" ht="17">
      <c r="A18" s="7" t="s">
        <v>376</v>
      </c>
      <c r="B18" s="121">
        <v>5404.9710000000005</v>
      </c>
      <c r="C18" s="121">
        <v>5737.768</v>
      </c>
      <c r="D18" s="121">
        <v>6175.1440000000002</v>
      </c>
      <c r="E18" s="121">
        <v>5619.625</v>
      </c>
      <c r="F18" s="121">
        <v>8157.5</v>
      </c>
      <c r="G18" s="121">
        <v>3529.9549999999999</v>
      </c>
      <c r="H18" s="121">
        <v>3267</v>
      </c>
      <c r="I18" s="121">
        <v>6952.1130000000003</v>
      </c>
      <c r="J18" s="121">
        <v>4649.1499999999996</v>
      </c>
      <c r="K18" s="121">
        <v>7144.6</v>
      </c>
      <c r="L18" s="121">
        <v>4321.75</v>
      </c>
      <c r="M18" s="121"/>
      <c r="N18" s="121"/>
      <c r="O18" s="122">
        <f t="shared" si="0"/>
        <v>-2302.9630000000006</v>
      </c>
      <c r="P18" s="9"/>
      <c r="Q18" s="10"/>
      <c r="R18" s="16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2"/>
      <c r="AF18" s="9"/>
      <c r="AG18" s="10"/>
      <c r="AH18" s="10"/>
      <c r="AI18" s="10"/>
      <c r="AJ18" s="7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2">
        <f t="shared" si="7"/>
        <v>0</v>
      </c>
      <c r="AX18" s="11"/>
    </row>
    <row r="19" spans="1:72" ht="17">
      <c r="A19" s="12" t="s">
        <v>88</v>
      </c>
      <c r="B19" s="123">
        <v>1135384.237</v>
      </c>
      <c r="C19" s="123">
        <v>771105.79599999997</v>
      </c>
      <c r="D19" s="123">
        <v>696714.60100000002</v>
      </c>
      <c r="E19" s="123">
        <v>800751.38399999996</v>
      </c>
      <c r="F19" s="123">
        <v>859124.37699999998</v>
      </c>
      <c r="G19" s="123">
        <v>824237</v>
      </c>
      <c r="H19" s="123">
        <v>806464.30900000001</v>
      </c>
      <c r="I19" s="123">
        <v>935868</v>
      </c>
      <c r="J19" s="123">
        <v>855405</v>
      </c>
      <c r="K19" s="123">
        <v>764269</v>
      </c>
      <c r="L19" s="123">
        <v>646550</v>
      </c>
      <c r="M19" s="123">
        <f t="shared" si="3"/>
        <v>909.58737039999994</v>
      </c>
      <c r="N19" s="123"/>
      <c r="O19" s="123">
        <f t="shared" si="0"/>
        <v>-80463</v>
      </c>
      <c r="P19" s="9"/>
      <c r="Q19" s="10"/>
      <c r="R19" s="14" t="s">
        <v>88</v>
      </c>
      <c r="S19" s="123">
        <v>440591.93699999998</v>
      </c>
      <c r="T19" s="123">
        <v>297787.52899999998</v>
      </c>
      <c r="U19" s="123">
        <v>260336.57699999999</v>
      </c>
      <c r="V19" s="123">
        <v>261662.163</v>
      </c>
      <c r="W19" s="123">
        <v>317873.533</v>
      </c>
      <c r="X19" s="123">
        <v>286011</v>
      </c>
      <c r="Y19" s="123">
        <v>248186</v>
      </c>
      <c r="Z19" s="123">
        <v>330298</v>
      </c>
      <c r="AA19" s="123">
        <v>335581</v>
      </c>
      <c r="AB19" s="123">
        <v>317054</v>
      </c>
      <c r="AC19" s="123">
        <v>295629</v>
      </c>
      <c r="AD19" s="123">
        <f t="shared" si="4"/>
        <v>339.10107390000002</v>
      </c>
      <c r="AE19" s="123">
        <f t="shared" si="5"/>
        <v>5283</v>
      </c>
      <c r="AF19" s="9"/>
      <c r="AI19" s="10"/>
      <c r="AJ19" s="14" t="s">
        <v>90</v>
      </c>
      <c r="AK19" s="123">
        <v>788960.07299999997</v>
      </c>
      <c r="AL19" s="123">
        <v>423901.98800000001</v>
      </c>
      <c r="AM19" s="123">
        <v>406823.61700000003</v>
      </c>
      <c r="AN19" s="123">
        <v>583908.11399999994</v>
      </c>
      <c r="AO19" s="123">
        <v>652657.74399999995</v>
      </c>
      <c r="AP19" s="123">
        <v>556243</v>
      </c>
      <c r="AQ19" s="123">
        <v>498622.03600000002</v>
      </c>
      <c r="AR19" s="123">
        <v>549951</v>
      </c>
      <c r="AS19" s="123">
        <v>532046</v>
      </c>
      <c r="AT19" s="123">
        <v>543973</v>
      </c>
      <c r="AU19" s="123">
        <v>508256</v>
      </c>
      <c r="AV19" s="123">
        <f t="shared" si="6"/>
        <v>604.53425719999996</v>
      </c>
      <c r="AW19" s="123">
        <f t="shared" si="7"/>
        <v>-17905</v>
      </c>
    </row>
    <row r="20" spans="1:72">
      <c r="A20" s="7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7"/>
      <c r="AF20" s="9"/>
      <c r="AI20" s="10"/>
    </row>
    <row r="21" spans="1:72">
      <c r="A21" s="7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7"/>
      <c r="BT21" s="139"/>
    </row>
    <row r="22" spans="1:72">
      <c r="BT22" s="139"/>
    </row>
    <row r="23" spans="1:72">
      <c r="P23" s="9"/>
      <c r="Q23" s="10"/>
    </row>
    <row r="37" spans="18:31">
      <c r="R37" s="14" t="s">
        <v>87</v>
      </c>
      <c r="S37" s="15" t="s">
        <v>392</v>
      </c>
      <c r="T37" s="14" t="s">
        <v>393</v>
      </c>
      <c r="U37" s="14" t="s">
        <v>394</v>
      </c>
      <c r="V37" s="14" t="s">
        <v>395</v>
      </c>
      <c r="W37" s="14" t="s">
        <v>396</v>
      </c>
      <c r="X37" s="14" t="s">
        <v>397</v>
      </c>
      <c r="Y37" s="14"/>
      <c r="Z37" s="14"/>
      <c r="AA37" s="14"/>
      <c r="AB37" s="14"/>
      <c r="AC37" s="14"/>
      <c r="AD37" s="14"/>
      <c r="AE37" s="143" t="s">
        <v>399</v>
      </c>
    </row>
    <row r="38" spans="18:31" ht="17">
      <c r="R38" s="16" t="s">
        <v>377</v>
      </c>
      <c r="S38" s="121">
        <v>100383.75</v>
      </c>
      <c r="T38" s="121">
        <v>82061.95</v>
      </c>
      <c r="U38" s="121">
        <v>73198.25</v>
      </c>
      <c r="V38" s="121">
        <v>61807.5</v>
      </c>
      <c r="W38" s="121">
        <v>46585.21</v>
      </c>
      <c r="X38" s="121">
        <v>22734.75</v>
      </c>
      <c r="Y38" s="121"/>
      <c r="Z38" s="121"/>
      <c r="AA38" s="121"/>
      <c r="AB38" s="121"/>
      <c r="AC38" s="121"/>
      <c r="AD38" s="121"/>
      <c r="AE38" s="122">
        <f>X38-W38</f>
        <v>-23850.46</v>
      </c>
    </row>
    <row r="39" spans="18:31" ht="17">
      <c r="R39" s="16" t="s">
        <v>378</v>
      </c>
      <c r="S39" s="121">
        <v>70523.793000000005</v>
      </c>
      <c r="T39" s="121">
        <v>35604.165000000001</v>
      </c>
      <c r="U39" s="121">
        <v>30951.904999999999</v>
      </c>
      <c r="V39" s="121">
        <v>29687.875</v>
      </c>
      <c r="W39" s="121">
        <v>41387.1</v>
      </c>
      <c r="X39" s="121">
        <v>32529.07</v>
      </c>
      <c r="Y39" s="121"/>
      <c r="Z39" s="121"/>
      <c r="AA39" s="121"/>
      <c r="AB39" s="121"/>
      <c r="AC39" s="121"/>
      <c r="AD39" s="121"/>
      <c r="AE39" s="122">
        <f t="shared" ref="AE39:AE52" si="26">X39-W39</f>
        <v>-8858.0299999999988</v>
      </c>
    </row>
    <row r="40" spans="18:31" ht="17">
      <c r="R40" s="16" t="s">
        <v>398</v>
      </c>
      <c r="S40" s="121">
        <v>39322.324999999997</v>
      </c>
      <c r="T40" s="121">
        <v>25173.589999999997</v>
      </c>
      <c r="U40" s="121">
        <v>18364.98</v>
      </c>
      <c r="V40" s="121">
        <v>26159.95</v>
      </c>
      <c r="W40" s="121">
        <v>35394.976000000002</v>
      </c>
      <c r="X40" s="121">
        <v>33761.800000000003</v>
      </c>
      <c r="Y40" s="121"/>
      <c r="Z40" s="121"/>
      <c r="AA40" s="121"/>
      <c r="AB40" s="121"/>
      <c r="AC40" s="121"/>
      <c r="AD40" s="121"/>
      <c r="AE40" s="122">
        <f t="shared" si="26"/>
        <v>-1633.1759999999995</v>
      </c>
    </row>
    <row r="41" spans="18:31" ht="17">
      <c r="R41" s="16" t="s">
        <v>379</v>
      </c>
      <c r="S41" s="121">
        <v>9253.1509999999998</v>
      </c>
      <c r="T41" s="121">
        <v>5309.1</v>
      </c>
      <c r="U41" s="121">
        <v>5850</v>
      </c>
      <c r="V41" s="121">
        <v>21866.880000000001</v>
      </c>
      <c r="W41" s="121">
        <v>27248.1</v>
      </c>
      <c r="X41" s="121">
        <v>13641</v>
      </c>
      <c r="Y41" s="121"/>
      <c r="Z41" s="121"/>
      <c r="AA41" s="121"/>
      <c r="AB41" s="121"/>
      <c r="AC41" s="121"/>
      <c r="AD41" s="121"/>
      <c r="AE41" s="122">
        <f t="shared" si="26"/>
        <v>-13607.099999999999</v>
      </c>
    </row>
    <row r="42" spans="18:31" ht="17">
      <c r="R42" s="16" t="s">
        <v>400</v>
      </c>
      <c r="S42" s="121">
        <v>27651.833000000002</v>
      </c>
      <c r="T42" s="121">
        <v>18680.298999999999</v>
      </c>
      <c r="U42" s="121">
        <v>20170.473000000002</v>
      </c>
      <c r="V42" s="121">
        <v>17866.351999999999</v>
      </c>
      <c r="W42" s="121">
        <v>23886.507000000001</v>
      </c>
      <c r="X42" s="121">
        <v>23244.949000000001</v>
      </c>
      <c r="Y42" s="121"/>
      <c r="Z42" s="121"/>
      <c r="AA42" s="121"/>
      <c r="AB42" s="121"/>
      <c r="AC42" s="121"/>
      <c r="AD42" s="121"/>
      <c r="AE42" s="122">
        <f t="shared" si="26"/>
        <v>-641.5580000000009</v>
      </c>
    </row>
    <row r="43" spans="18:31" ht="17">
      <c r="R43" s="16" t="s">
        <v>380</v>
      </c>
      <c r="S43" s="121">
        <v>41351.741999999998</v>
      </c>
      <c r="T43" s="121">
        <v>28340.135000000002</v>
      </c>
      <c r="U43" s="121">
        <v>27662.581999999999</v>
      </c>
      <c r="V43" s="121">
        <v>20647.87</v>
      </c>
      <c r="W43" s="121">
        <v>23582.986000000001</v>
      </c>
      <c r="X43" s="121">
        <v>31869.907999999999</v>
      </c>
      <c r="Y43" s="121"/>
      <c r="Z43" s="121"/>
      <c r="AA43" s="121"/>
      <c r="AB43" s="121"/>
      <c r="AC43" s="121"/>
      <c r="AD43" s="121"/>
      <c r="AE43" s="122">
        <f t="shared" si="26"/>
        <v>8286.9219999999987</v>
      </c>
    </row>
    <row r="44" spans="18:31" ht="17">
      <c r="R44" s="16" t="s">
        <v>381</v>
      </c>
      <c r="S44" s="121">
        <v>26519.613000000001</v>
      </c>
      <c r="T44" s="121">
        <v>16784.853999999999</v>
      </c>
      <c r="U44" s="121">
        <v>15803.510999999999</v>
      </c>
      <c r="V44" s="121">
        <v>12963.204</v>
      </c>
      <c r="W44" s="121">
        <v>21016.777999999998</v>
      </c>
      <c r="X44" s="121">
        <v>17663.705999999998</v>
      </c>
      <c r="Y44" s="121"/>
      <c r="Z44" s="121"/>
      <c r="AA44" s="121"/>
      <c r="AB44" s="121"/>
      <c r="AC44" s="121"/>
      <c r="AD44" s="121"/>
      <c r="AE44" s="122">
        <f t="shared" si="26"/>
        <v>-3353.0720000000001</v>
      </c>
    </row>
    <row r="45" spans="18:31" ht="17">
      <c r="R45" s="16" t="s">
        <v>382</v>
      </c>
      <c r="S45" s="121">
        <v>12741.702000000001</v>
      </c>
      <c r="T45" s="121">
        <v>6300.7669999999998</v>
      </c>
      <c r="U45" s="121">
        <v>7116.7129999999997</v>
      </c>
      <c r="V45" s="121">
        <v>9200.9249999999993</v>
      </c>
      <c r="W45" s="121">
        <v>13275.95</v>
      </c>
      <c r="X45" s="121">
        <v>11875.825000000001</v>
      </c>
      <c r="Y45" s="121"/>
      <c r="Z45" s="121"/>
      <c r="AA45" s="121"/>
      <c r="AB45" s="121"/>
      <c r="AC45" s="121"/>
      <c r="AD45" s="121"/>
      <c r="AE45" s="122">
        <f t="shared" si="26"/>
        <v>-1400.125</v>
      </c>
    </row>
    <row r="46" spans="18:31" ht="17">
      <c r="R46" s="16" t="s">
        <v>383</v>
      </c>
      <c r="S46" s="121">
        <v>13517.706</v>
      </c>
      <c r="T46" s="121">
        <v>9694.2619999999988</v>
      </c>
      <c r="U46" s="121">
        <v>11798.637000000001</v>
      </c>
      <c r="V46" s="121">
        <v>9155.2469999999994</v>
      </c>
      <c r="W46" s="121">
        <v>12662.678</v>
      </c>
      <c r="X46" s="121">
        <v>13390.609</v>
      </c>
      <c r="Y46" s="121"/>
      <c r="Z46" s="121"/>
      <c r="AA46" s="121"/>
      <c r="AB46" s="121"/>
      <c r="AC46" s="121"/>
      <c r="AD46" s="121"/>
      <c r="AE46" s="122">
        <f t="shared" si="26"/>
        <v>727.93100000000049</v>
      </c>
    </row>
    <row r="47" spans="18:31" ht="17">
      <c r="R47" s="16" t="s">
        <v>384</v>
      </c>
      <c r="S47" s="121">
        <v>12700.190999999999</v>
      </c>
      <c r="T47" s="121">
        <v>3345.5320000000002</v>
      </c>
      <c r="U47" s="121">
        <v>6313.6459999999997</v>
      </c>
      <c r="V47" s="121">
        <v>9943.2610000000004</v>
      </c>
      <c r="W47" s="121">
        <v>11984.753000000001</v>
      </c>
      <c r="X47" s="121">
        <v>10241.31</v>
      </c>
      <c r="Y47" s="121"/>
      <c r="Z47" s="121"/>
      <c r="AA47" s="121"/>
      <c r="AB47" s="121"/>
      <c r="AC47" s="121"/>
      <c r="AD47" s="121"/>
      <c r="AE47" s="122">
        <f t="shared" si="26"/>
        <v>-1743.4430000000011</v>
      </c>
    </row>
    <row r="48" spans="18:31" ht="17">
      <c r="R48" s="16" t="s">
        <v>385</v>
      </c>
      <c r="S48" s="121">
        <v>8730.6530000000002</v>
      </c>
      <c r="T48" s="121">
        <v>2981.1079999999997</v>
      </c>
      <c r="U48" s="121">
        <v>3601.1950000000002</v>
      </c>
      <c r="V48" s="121">
        <v>5882.1549999999997</v>
      </c>
      <c r="W48" s="121">
        <v>10158.77</v>
      </c>
      <c r="X48" s="121">
        <v>6084.71</v>
      </c>
      <c r="Y48" s="121"/>
      <c r="Z48" s="121"/>
      <c r="AA48" s="121"/>
      <c r="AB48" s="121"/>
      <c r="AC48" s="121"/>
      <c r="AD48" s="121"/>
      <c r="AE48" s="122">
        <f t="shared" si="26"/>
        <v>-4074.0600000000004</v>
      </c>
    </row>
    <row r="49" spans="18:31" ht="17">
      <c r="R49" s="16" t="s">
        <v>386</v>
      </c>
      <c r="S49" s="121">
        <v>11721.58</v>
      </c>
      <c r="T49" s="121">
        <v>9183.8019999999997</v>
      </c>
      <c r="U49" s="121">
        <v>5162.7379999999994</v>
      </c>
      <c r="V49" s="121">
        <v>5099.2870000000003</v>
      </c>
      <c r="W49" s="121">
        <v>8246.8109999999997</v>
      </c>
      <c r="X49" s="121">
        <v>12309.29</v>
      </c>
      <c r="Y49" s="121"/>
      <c r="Z49" s="121"/>
      <c r="AA49" s="121"/>
      <c r="AB49" s="121"/>
      <c r="AC49" s="121"/>
      <c r="AD49" s="121"/>
      <c r="AE49" s="122">
        <f t="shared" si="26"/>
        <v>4062.4790000000012</v>
      </c>
    </row>
    <row r="50" spans="18:31" ht="17">
      <c r="R50" s="16" t="s">
        <v>387</v>
      </c>
      <c r="S50" s="121">
        <v>9433.9500000000007</v>
      </c>
      <c r="T50" s="121">
        <v>12146.025</v>
      </c>
      <c r="U50" s="121">
        <v>7103.4750000000004</v>
      </c>
      <c r="V50" s="121">
        <v>7078.5</v>
      </c>
      <c r="W50" s="121">
        <v>5298</v>
      </c>
      <c r="X50" s="121">
        <v>10695.5</v>
      </c>
      <c r="Y50" s="121"/>
      <c r="Z50" s="121"/>
      <c r="AA50" s="121"/>
      <c r="AB50" s="121"/>
      <c r="AC50" s="121"/>
      <c r="AD50" s="121"/>
      <c r="AE50" s="122">
        <f t="shared" si="26"/>
        <v>5397.5</v>
      </c>
    </row>
    <row r="51" spans="18:31" ht="17">
      <c r="R51" s="16" t="s">
        <v>388</v>
      </c>
      <c r="S51" s="121">
        <v>6293.375</v>
      </c>
      <c r="T51" s="121">
        <v>4188.9279999999999</v>
      </c>
      <c r="U51" s="121">
        <v>4384.4579999999996</v>
      </c>
      <c r="V51" s="121">
        <v>3798.8879999999999</v>
      </c>
      <c r="W51" s="121">
        <v>5003.2430000000004</v>
      </c>
      <c r="X51" s="121">
        <v>5752.8530000000001</v>
      </c>
      <c r="Y51" s="121"/>
      <c r="Z51" s="121"/>
      <c r="AA51" s="121"/>
      <c r="AB51" s="121"/>
      <c r="AC51" s="121"/>
      <c r="AD51" s="121"/>
      <c r="AE51" s="122">
        <f t="shared" si="26"/>
        <v>749.60999999999967</v>
      </c>
    </row>
    <row r="52" spans="18:31" ht="17">
      <c r="R52" s="16" t="s">
        <v>389</v>
      </c>
      <c r="S52" s="121">
        <v>2627.5129999999999</v>
      </c>
      <c r="T52" s="121">
        <v>2460.5749999999998</v>
      </c>
      <c r="U52" s="121">
        <v>2220.5659999999998</v>
      </c>
      <c r="V52" s="121">
        <v>1454.175</v>
      </c>
      <c r="W52" s="121">
        <v>2559.85</v>
      </c>
      <c r="X52" s="121">
        <v>4511.1000000000004</v>
      </c>
      <c r="Y52" s="121"/>
      <c r="Z52" s="121"/>
      <c r="AA52" s="121"/>
      <c r="AB52" s="121"/>
      <c r="AC52" s="121"/>
      <c r="AD52" s="121"/>
      <c r="AE52" s="122">
        <f t="shared" si="26"/>
        <v>1951.2500000000005</v>
      </c>
    </row>
    <row r="53" spans="18:31" ht="17">
      <c r="R53" s="138" t="s">
        <v>391</v>
      </c>
      <c r="S53" s="121">
        <f>S54-SUM(S38:S52)</f>
        <v>47819.059999999939</v>
      </c>
      <c r="T53" s="121">
        <f t="shared" ref="T53:AE53" si="27">T54-SUM(T38:T52)</f>
        <v>35532.436999999976</v>
      </c>
      <c r="U53" s="121">
        <f t="shared" si="27"/>
        <v>20633.447999999975</v>
      </c>
      <c r="V53" s="121">
        <f t="shared" si="27"/>
        <v>19050.094000000041</v>
      </c>
      <c r="W53" s="121">
        <f t="shared" si="27"/>
        <v>29581.820999999996</v>
      </c>
      <c r="X53" s="121">
        <f t="shared" si="27"/>
        <v>35704.619999999995</v>
      </c>
      <c r="Y53" s="121"/>
      <c r="Z53" s="121"/>
      <c r="AA53" s="121"/>
      <c r="AB53" s="121"/>
      <c r="AC53" s="121"/>
      <c r="AD53" s="121"/>
      <c r="AE53" s="121">
        <f t="shared" si="27"/>
        <v>6122.7989999999918</v>
      </c>
    </row>
    <row r="54" spans="18:31" ht="17">
      <c r="R54" s="14" t="s">
        <v>390</v>
      </c>
      <c r="S54" s="123">
        <v>440591.93699999998</v>
      </c>
      <c r="T54" s="123">
        <v>297787.52899999998</v>
      </c>
      <c r="U54" s="123">
        <v>260336.57699999999</v>
      </c>
      <c r="V54" s="123">
        <v>261662.163</v>
      </c>
      <c r="W54" s="123">
        <v>317873.533</v>
      </c>
      <c r="X54" s="123">
        <v>286011</v>
      </c>
      <c r="Y54" s="123"/>
      <c r="Z54" s="123"/>
      <c r="AA54" s="123"/>
      <c r="AB54" s="123"/>
      <c r="AC54" s="123"/>
      <c r="AD54" s="123"/>
      <c r="AE54" s="123">
        <f>X54-W54</f>
        <v>-31862.532999999996</v>
      </c>
    </row>
  </sheetData>
  <sortState xmlns:xlrd2="http://schemas.microsoft.com/office/spreadsheetml/2017/richdata2" ref="AJ3:AO17">
    <sortCondition descending="1" ref="AO3:AO17"/>
  </sortState>
  <phoneticPr fontId="3" type="noConversion"/>
  <conditionalFormatting sqref="O3:O18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{A6A0DA6D-DB5B-4F95-A560-0331FF48485B}</x14:id>
        </ext>
      </extLst>
    </cfRule>
  </conditionalFormatting>
  <conditionalFormatting sqref="AW3:AW1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{F98C5FFA-3706-48FB-890E-D8998CB5E496}</x14:id>
        </ext>
      </extLst>
    </cfRule>
  </conditionalFormatting>
  <conditionalFormatting sqref="AE38:AE5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{27BC3153-BAC9-472F-A56A-F5098BEBC0CA}</x14:id>
        </ext>
      </extLst>
    </cfRule>
  </conditionalFormatting>
  <conditionalFormatting sqref="AE3:AE1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{B6BFDE36-7FA6-477A-9998-39A19C1442D5}</x14:id>
        </ext>
      </extLst>
    </cfRule>
  </conditionalFormatting>
  <conditionalFormatting sqref="BO3:BO1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{B4DEDD34-8141-472F-90C2-0991E1A25E85}</x14:id>
        </ext>
      </extLst>
    </cfRule>
  </conditionalFormatting>
  <conditionalFormatting sqref="AW1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{91FDD16E-6FF9-451B-BEFC-80F63875E279}</x14:id>
        </ext>
      </extLst>
    </cfRule>
  </conditionalFormatting>
  <conditionalFormatting sqref="AE1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{B3CCEF1C-C1AE-4BB6-8407-111E463BA35E}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A0DA6D-DB5B-4F95-A560-0331FF48485B}">
            <x14:dataBar minLength="0" maxLength="100" gradient="0">
              <x14:cfvo type="autoMin"/>
              <x14:cfvo type="autoMax"/>
              <x14:negativeFillColor theme="9" tint="0.39997558519241921"/>
              <x14:axisColor rgb="FF000000"/>
            </x14:dataBar>
          </x14:cfRule>
          <xm:sqref>O3:O18</xm:sqref>
        </x14:conditionalFormatting>
        <x14:conditionalFormatting xmlns:xm="http://schemas.microsoft.com/office/excel/2006/main">
          <x14:cfRule type="dataBar" id="{F98C5FFA-3706-48FB-890E-D8998CB5E496}">
            <x14:dataBar minLength="0" maxLength="100" gradient="0">
              <x14:cfvo type="autoMin"/>
              <x14:cfvo type="autoMax"/>
              <x14:negativeFillColor theme="9" tint="0.39997558519241921"/>
              <x14:axisColor rgb="FF000000"/>
            </x14:dataBar>
          </x14:cfRule>
          <xm:sqref>AW3:AW17</xm:sqref>
        </x14:conditionalFormatting>
        <x14:conditionalFormatting xmlns:xm="http://schemas.microsoft.com/office/excel/2006/main">
          <x14:cfRule type="dataBar" id="{27BC3153-BAC9-472F-A56A-F5098BEBC0CA}">
            <x14:dataBar minLength="0" maxLength="100" gradient="0">
              <x14:cfvo type="autoMin"/>
              <x14:cfvo type="autoMax"/>
              <x14:negativeFillColor theme="9" tint="0.39997558519241921"/>
              <x14:axisColor rgb="FF000000"/>
            </x14:dataBar>
          </x14:cfRule>
          <xm:sqref>AE38:AE52</xm:sqref>
        </x14:conditionalFormatting>
        <x14:conditionalFormatting xmlns:xm="http://schemas.microsoft.com/office/excel/2006/main">
          <x14:cfRule type="dataBar" id="{B6BFDE36-7FA6-477A-9998-39A19C1442D5}">
            <x14:dataBar minLength="0" maxLength="100" gradient="0">
              <x14:cfvo type="autoMin"/>
              <x14:cfvo type="autoMax"/>
              <x14:negativeFillColor theme="9" tint="0.39997558519241921"/>
              <x14:axisColor rgb="FF000000"/>
            </x14:dataBar>
          </x14:cfRule>
          <xm:sqref>AE3:AE17</xm:sqref>
        </x14:conditionalFormatting>
        <x14:conditionalFormatting xmlns:xm="http://schemas.microsoft.com/office/excel/2006/main">
          <x14:cfRule type="dataBar" id="{B4DEDD34-8141-472F-90C2-0991E1A25E85}">
            <x14:dataBar minLength="0" maxLength="100" gradient="0">
              <x14:cfvo type="autoMin"/>
              <x14:cfvo type="autoMax"/>
              <x14:negativeFillColor theme="9" tint="0.39997558519241921"/>
              <x14:axisColor rgb="FF000000"/>
            </x14:dataBar>
          </x14:cfRule>
          <xm:sqref>BO3:BO15</xm:sqref>
        </x14:conditionalFormatting>
        <x14:conditionalFormatting xmlns:xm="http://schemas.microsoft.com/office/excel/2006/main">
          <x14:cfRule type="dataBar" id="{91FDD16E-6FF9-451B-BEFC-80F63875E279}">
            <x14:dataBar minLength="0" maxLength="100" gradient="0">
              <x14:cfvo type="autoMin"/>
              <x14:cfvo type="autoMax"/>
              <x14:negativeFillColor theme="9" tint="0.39997558519241921"/>
              <x14:axisColor rgb="FF000000"/>
            </x14:dataBar>
          </x14:cfRule>
          <xm:sqref>AW18</xm:sqref>
        </x14:conditionalFormatting>
        <x14:conditionalFormatting xmlns:xm="http://schemas.microsoft.com/office/excel/2006/main">
          <x14:cfRule type="dataBar" id="{B3CCEF1C-C1AE-4BB6-8407-111E463BA35E}">
            <x14:dataBar minLength="0" maxLength="100" gradient="0">
              <x14:cfvo type="autoMin"/>
              <x14:cfvo type="autoMax"/>
              <x14:negativeFillColor theme="9" tint="0.39997558519241921"/>
              <x14:axisColor rgb="FF000000"/>
            </x14:dataBar>
          </x14:cfRule>
          <xm:sqref>AE18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9"/>
  <dimension ref="A2:M15"/>
  <sheetViews>
    <sheetView workbookViewId="0">
      <selection activeCell="O16" sqref="O15:O16"/>
    </sheetView>
  </sheetViews>
  <sheetFormatPr baseColWidth="10" defaultColWidth="8.83203125" defaultRowHeight="14"/>
  <cols>
    <col min="1" max="9" width="8.83203125" style="18"/>
    <col min="10" max="10" width="13.83203125" style="18" customWidth="1"/>
    <col min="11" max="11" width="9.1640625" style="18" bestFit="1" customWidth="1"/>
    <col min="12" max="12" width="9.6640625" style="18" bestFit="1" customWidth="1"/>
    <col min="13" max="13" width="9.5" style="18" bestFit="1" customWidth="1"/>
    <col min="14" max="16384" width="8.83203125" style="18"/>
  </cols>
  <sheetData>
    <row r="2" spans="1:13">
      <c r="A2" s="18" t="s">
        <v>91</v>
      </c>
      <c r="J2" s="19" t="s">
        <v>92</v>
      </c>
      <c r="K2" s="20" t="s">
        <v>91</v>
      </c>
      <c r="L2" s="20" t="s">
        <v>93</v>
      </c>
      <c r="M2" s="20" t="s">
        <v>94</v>
      </c>
    </row>
    <row r="3" spans="1:13">
      <c r="A3" s="21" t="s">
        <v>95</v>
      </c>
      <c r="B3" s="22" t="s">
        <v>96</v>
      </c>
      <c r="C3" s="22">
        <v>201805</v>
      </c>
      <c r="D3" s="22" t="s">
        <v>97</v>
      </c>
      <c r="E3" s="22">
        <v>201807</v>
      </c>
      <c r="F3" s="22" t="s">
        <v>98</v>
      </c>
      <c r="G3" s="23">
        <v>201811</v>
      </c>
      <c r="J3" s="19" t="s">
        <v>99</v>
      </c>
      <c r="K3" s="24"/>
      <c r="L3" s="24"/>
      <c r="M3" s="24">
        <v>627</v>
      </c>
    </row>
    <row r="4" spans="1:13">
      <c r="A4" s="25" t="s">
        <v>100</v>
      </c>
      <c r="B4" s="26">
        <v>17500</v>
      </c>
      <c r="C4" s="26">
        <v>21820</v>
      </c>
      <c r="D4" s="26">
        <v>76403</v>
      </c>
      <c r="E4" s="26">
        <v>24460</v>
      </c>
      <c r="F4" s="26">
        <v>44260</v>
      </c>
      <c r="G4" s="26">
        <v>66268</v>
      </c>
      <c r="J4" s="19" t="s">
        <v>0</v>
      </c>
      <c r="K4" s="24"/>
      <c r="L4" s="24"/>
      <c r="M4" s="24">
        <v>123.95</v>
      </c>
    </row>
    <row r="5" spans="1:13">
      <c r="J5" s="19" t="s">
        <v>1</v>
      </c>
      <c r="K5" s="24">
        <v>17.5</v>
      </c>
      <c r="L5" s="24">
        <v>48.76</v>
      </c>
      <c r="M5" s="24"/>
    </row>
    <row r="6" spans="1:13">
      <c r="A6" s="18" t="s">
        <v>93</v>
      </c>
      <c r="J6" s="19" t="s">
        <v>2</v>
      </c>
      <c r="K6" s="24"/>
      <c r="L6" s="24"/>
      <c r="M6" s="24">
        <v>440.23500000000001</v>
      </c>
    </row>
    <row r="7" spans="1:13">
      <c r="A7" s="21" t="s">
        <v>95</v>
      </c>
      <c r="B7" s="23" t="s">
        <v>96</v>
      </c>
      <c r="C7" s="23" t="s">
        <v>101</v>
      </c>
      <c r="D7" s="23" t="s">
        <v>97</v>
      </c>
      <c r="E7" s="23">
        <v>201807</v>
      </c>
      <c r="F7" s="23">
        <v>201809</v>
      </c>
      <c r="G7" s="23">
        <v>201810</v>
      </c>
      <c r="H7" s="23">
        <v>201811</v>
      </c>
      <c r="J7" s="19" t="s">
        <v>3</v>
      </c>
      <c r="K7" s="24">
        <v>21.82</v>
      </c>
      <c r="L7" s="24">
        <v>2.5000000000000001E-2</v>
      </c>
      <c r="M7" s="24"/>
    </row>
    <row r="8" spans="1:13">
      <c r="A8" s="25" t="s">
        <v>100</v>
      </c>
      <c r="B8" s="26">
        <v>48760</v>
      </c>
      <c r="C8" s="26">
        <v>25</v>
      </c>
      <c r="D8" s="26">
        <v>48440</v>
      </c>
      <c r="E8" s="26">
        <v>69790</v>
      </c>
      <c r="F8" s="26">
        <v>302170</v>
      </c>
      <c r="G8" s="26">
        <v>443990</v>
      </c>
      <c r="H8" s="26">
        <v>1813150</v>
      </c>
      <c r="J8" s="19" t="s">
        <v>4</v>
      </c>
      <c r="K8" s="24">
        <v>76.403000000000006</v>
      </c>
      <c r="L8" s="24">
        <v>48.44</v>
      </c>
      <c r="M8" s="24"/>
    </row>
    <row r="9" spans="1:13">
      <c r="J9" s="19" t="s">
        <v>5</v>
      </c>
      <c r="K9" s="24">
        <v>24.46</v>
      </c>
      <c r="L9" s="24">
        <v>69.790000000000006</v>
      </c>
      <c r="M9" s="24">
        <v>495</v>
      </c>
    </row>
    <row r="10" spans="1:13">
      <c r="A10" s="18" t="s">
        <v>94</v>
      </c>
      <c r="J10" s="19" t="s">
        <v>6</v>
      </c>
      <c r="K10" s="24">
        <v>44.26</v>
      </c>
      <c r="L10" s="24"/>
      <c r="M10" s="24"/>
    </row>
    <row r="11" spans="1:13">
      <c r="A11" s="21" t="s">
        <v>95</v>
      </c>
      <c r="B11" s="23" t="s">
        <v>102</v>
      </c>
      <c r="C11" s="23" t="s">
        <v>103</v>
      </c>
      <c r="D11" s="23" t="s">
        <v>104</v>
      </c>
      <c r="E11" s="23">
        <v>201807</v>
      </c>
      <c r="F11" s="23">
        <v>201809</v>
      </c>
      <c r="J11" s="19" t="s">
        <v>7</v>
      </c>
      <c r="K11" s="24"/>
      <c r="L11" s="24">
        <v>302.17</v>
      </c>
      <c r="M11" s="24">
        <v>168.39</v>
      </c>
    </row>
    <row r="12" spans="1:13">
      <c r="A12" s="25" t="s">
        <v>100</v>
      </c>
      <c r="B12" s="26">
        <v>627000</v>
      </c>
      <c r="C12" s="26">
        <v>123950</v>
      </c>
      <c r="D12" s="26">
        <v>440235</v>
      </c>
      <c r="E12" s="26">
        <v>495000</v>
      </c>
      <c r="F12" s="26">
        <v>168390</v>
      </c>
      <c r="J12" s="19" t="s">
        <v>8</v>
      </c>
      <c r="K12" s="24"/>
      <c r="L12" s="24">
        <v>443.99</v>
      </c>
      <c r="M12" s="24"/>
    </row>
    <row r="13" spans="1:13">
      <c r="J13" s="19" t="s">
        <v>9</v>
      </c>
      <c r="K13" s="24">
        <v>66.268000000000001</v>
      </c>
      <c r="L13" s="24">
        <v>1813.15</v>
      </c>
      <c r="M13" s="24"/>
    </row>
    <row r="14" spans="1:13">
      <c r="J14" s="19" t="s">
        <v>10</v>
      </c>
      <c r="K14" s="24"/>
      <c r="L14" s="24"/>
      <c r="M14" s="24"/>
    </row>
    <row r="15" spans="1:13">
      <c r="J15" s="27" t="s">
        <v>105</v>
      </c>
      <c r="K15" s="28">
        <f>SUM(K3:K14)</f>
        <v>250.71100000000001</v>
      </c>
      <c r="L15" s="28">
        <f>SUM(L3:L14)</f>
        <v>2726.3249999999998</v>
      </c>
      <c r="M15" s="28">
        <f>SUM(M3:M14)</f>
        <v>1854.5749999999998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/>
  <dimension ref="A1:AG18"/>
  <sheetViews>
    <sheetView workbookViewId="0">
      <selection activeCell="F10" sqref="F10"/>
    </sheetView>
  </sheetViews>
  <sheetFormatPr baseColWidth="10" defaultColWidth="8.83203125" defaultRowHeight="14"/>
  <cols>
    <col min="1" max="16384" width="8.83203125" style="18"/>
  </cols>
  <sheetData>
    <row r="1" spans="1:33">
      <c r="A1" s="29" t="s">
        <v>106</v>
      </c>
      <c r="B1" s="29" t="s">
        <v>107</v>
      </c>
      <c r="C1" s="29" t="s">
        <v>108</v>
      </c>
      <c r="D1" s="29" t="s">
        <v>109</v>
      </c>
      <c r="E1" s="29" t="s">
        <v>11</v>
      </c>
      <c r="F1" s="29" t="s">
        <v>12</v>
      </c>
      <c r="G1" s="30"/>
      <c r="H1" s="29" t="s">
        <v>110</v>
      </c>
      <c r="I1" s="29" t="s">
        <v>107</v>
      </c>
      <c r="J1" s="29" t="s">
        <v>108</v>
      </c>
      <c r="K1" s="29" t="s">
        <v>109</v>
      </c>
      <c r="L1" s="29" t="s">
        <v>11</v>
      </c>
      <c r="M1" s="30"/>
      <c r="N1" s="29" t="s">
        <v>111</v>
      </c>
      <c r="O1" s="29" t="s">
        <v>107</v>
      </c>
      <c r="P1" s="29" t="s">
        <v>108</v>
      </c>
      <c r="Q1" s="29" t="s">
        <v>109</v>
      </c>
      <c r="R1" s="29" t="s">
        <v>11</v>
      </c>
      <c r="S1" s="30"/>
      <c r="T1" s="31" t="s">
        <v>112</v>
      </c>
      <c r="U1" s="29" t="s">
        <v>107</v>
      </c>
      <c r="V1" s="29" t="s">
        <v>108</v>
      </c>
      <c r="W1" s="29" t="s">
        <v>113</v>
      </c>
      <c r="X1" s="29" t="s">
        <v>11</v>
      </c>
    </row>
    <row r="2" spans="1:33">
      <c r="A2" s="32" t="s">
        <v>99</v>
      </c>
      <c r="B2" s="33">
        <v>1.0687500000000001</v>
      </c>
      <c r="C2" s="34">
        <v>1.378328</v>
      </c>
      <c r="D2" s="33">
        <v>0.74950000000000006</v>
      </c>
      <c r="E2" s="33">
        <v>1.9452</v>
      </c>
      <c r="F2" s="35">
        <v>0.85665000000000002</v>
      </c>
      <c r="H2" s="32" t="s">
        <v>99</v>
      </c>
      <c r="I2" s="33">
        <v>2.3635595</v>
      </c>
      <c r="J2" s="33">
        <v>3.9946874999999999</v>
      </c>
      <c r="K2" s="33">
        <v>5.1467127000000001</v>
      </c>
      <c r="L2" s="33">
        <v>3.3799090000000001</v>
      </c>
      <c r="N2" s="32" t="s">
        <v>99</v>
      </c>
      <c r="O2" s="33"/>
      <c r="P2" s="33"/>
      <c r="Q2" s="35">
        <v>1.9021482999999999</v>
      </c>
      <c r="R2" s="33">
        <v>2.2141384</v>
      </c>
      <c r="T2" s="32" t="s">
        <v>99</v>
      </c>
      <c r="U2" s="36">
        <f>B2+I2+O2</f>
        <v>3.4323095000000001</v>
      </c>
      <c r="V2" s="36">
        <f>C2+J2+P2</f>
        <v>5.3730155000000002</v>
      </c>
      <c r="W2" s="36">
        <f>D2+K2+Q2</f>
        <v>7.7983609999999999</v>
      </c>
      <c r="X2" s="36">
        <f>E2+L2+R2</f>
        <v>7.5392474000000007</v>
      </c>
    </row>
    <row r="3" spans="1:33">
      <c r="A3" s="32" t="s">
        <v>0</v>
      </c>
      <c r="B3" s="33">
        <v>0.52549750000000006</v>
      </c>
      <c r="C3" s="35">
        <v>0.83614999999999995</v>
      </c>
      <c r="D3" s="33">
        <v>0.74145000000000005</v>
      </c>
      <c r="E3" s="35">
        <v>0.94055500000000003</v>
      </c>
      <c r="F3" s="35">
        <v>0.63970000000000005</v>
      </c>
      <c r="H3" s="32" t="s">
        <v>0</v>
      </c>
      <c r="I3" s="33">
        <v>1.188725</v>
      </c>
      <c r="J3" s="33">
        <v>4.3383724999999993</v>
      </c>
      <c r="K3" s="33">
        <v>3.3014625</v>
      </c>
      <c r="L3" s="35">
        <v>1.4878819999999999</v>
      </c>
      <c r="N3" s="32" t="s">
        <v>0</v>
      </c>
      <c r="O3" s="33"/>
      <c r="P3" s="33"/>
      <c r="Q3" s="35">
        <v>1.0966536</v>
      </c>
      <c r="R3" s="33">
        <v>1.4641152</v>
      </c>
      <c r="T3" s="32" t="s">
        <v>0</v>
      </c>
      <c r="U3" s="36">
        <f t="shared" ref="U3:X13" si="0">B3+I3+O3</f>
        <v>1.7142225</v>
      </c>
      <c r="V3" s="36">
        <f t="shared" si="0"/>
        <v>5.1745224999999992</v>
      </c>
      <c r="W3" s="36">
        <f t="shared" si="0"/>
        <v>5.1395660999999997</v>
      </c>
      <c r="X3" s="36">
        <f t="shared" si="0"/>
        <v>3.8925521999999999</v>
      </c>
    </row>
    <row r="4" spans="1:33">
      <c r="A4" s="32" t="s">
        <v>1</v>
      </c>
      <c r="B4" s="33">
        <v>1.2537750000000001</v>
      </c>
      <c r="C4" s="35">
        <v>0.71392500000000003</v>
      </c>
      <c r="D4" s="33">
        <v>1.863675</v>
      </c>
      <c r="E4" s="37">
        <v>1.5415000000000001</v>
      </c>
      <c r="F4" s="35">
        <v>0.68974999999999997</v>
      </c>
      <c r="H4" s="32" t="s">
        <v>1</v>
      </c>
      <c r="I4" s="33">
        <v>2.9499675000000001</v>
      </c>
      <c r="J4" s="33">
        <v>5.1307749999999999</v>
      </c>
      <c r="K4" s="33">
        <v>5.7296066000000003</v>
      </c>
      <c r="L4" s="35">
        <v>3.0968067000000001</v>
      </c>
      <c r="N4" s="32" t="s">
        <v>1</v>
      </c>
      <c r="O4" s="33"/>
      <c r="P4" s="33"/>
      <c r="Q4" s="35">
        <v>2.4638738</v>
      </c>
      <c r="R4" s="35">
        <v>2.8596020000000002</v>
      </c>
      <c r="T4" s="32" t="s">
        <v>1</v>
      </c>
      <c r="U4" s="36">
        <f t="shared" si="0"/>
        <v>4.2037425000000006</v>
      </c>
      <c r="V4" s="36">
        <f t="shared" si="0"/>
        <v>5.8446999999999996</v>
      </c>
      <c r="W4" s="36">
        <f t="shared" si="0"/>
        <v>10.057155399999999</v>
      </c>
      <c r="X4" s="36">
        <f t="shared" si="0"/>
        <v>7.4979087</v>
      </c>
    </row>
    <row r="5" spans="1:33">
      <c r="A5" s="32" t="s">
        <v>2</v>
      </c>
      <c r="B5" s="33">
        <v>0.84994999999999998</v>
      </c>
      <c r="C5" s="35">
        <v>0.52739999999999998</v>
      </c>
      <c r="D5" s="33">
        <v>0.96342651499999987</v>
      </c>
      <c r="E5" s="37">
        <v>0.94074999999999998</v>
      </c>
      <c r="F5" s="35">
        <v>0.63995000000000002</v>
      </c>
      <c r="H5" s="32" t="s">
        <v>2</v>
      </c>
      <c r="I5" s="33">
        <v>1.9490974999999999</v>
      </c>
      <c r="J5" s="33">
        <v>5.8264699999999996</v>
      </c>
      <c r="K5" s="33">
        <v>1.563367357</v>
      </c>
      <c r="L5" s="35">
        <v>2.1507160000000001</v>
      </c>
      <c r="N5" s="32" t="s">
        <v>2</v>
      </c>
      <c r="O5" s="33"/>
      <c r="P5" s="33"/>
      <c r="Q5" s="35">
        <v>1.114470732</v>
      </c>
      <c r="R5" s="35">
        <v>2.1386889999999998</v>
      </c>
      <c r="T5" s="32" t="s">
        <v>2</v>
      </c>
      <c r="U5" s="36">
        <f t="shared" si="0"/>
        <v>2.7990474999999999</v>
      </c>
      <c r="V5" s="36">
        <f t="shared" si="0"/>
        <v>6.3538699999999997</v>
      </c>
      <c r="W5" s="36">
        <f t="shared" si="0"/>
        <v>3.6412646039999998</v>
      </c>
      <c r="X5" s="36">
        <f>E5+L5+R5</f>
        <v>5.2301549999999999</v>
      </c>
    </row>
    <row r="6" spans="1:33">
      <c r="A6" s="32" t="s">
        <v>3</v>
      </c>
      <c r="B6" s="33">
        <v>0.79832000000000003</v>
      </c>
      <c r="C6" s="35">
        <v>0.3286501</v>
      </c>
      <c r="D6" s="33">
        <v>1.5670500000000001</v>
      </c>
      <c r="E6" s="37">
        <v>1.2518499999999999</v>
      </c>
      <c r="F6" s="35"/>
      <c r="G6" s="35"/>
      <c r="H6" s="32" t="s">
        <v>3</v>
      </c>
      <c r="I6" s="33">
        <v>1.5503349</v>
      </c>
      <c r="J6" s="33">
        <v>4.625775</v>
      </c>
      <c r="K6" s="33">
        <v>3.0191944999999998</v>
      </c>
      <c r="L6" s="35">
        <v>2.1849025000000002</v>
      </c>
      <c r="N6" s="32" t="s">
        <v>3</v>
      </c>
      <c r="O6" s="33"/>
      <c r="P6" s="33"/>
      <c r="Q6" s="35">
        <v>2.2348905999999999</v>
      </c>
      <c r="R6" s="35">
        <v>2.0863635</v>
      </c>
      <c r="T6" s="32" t="s">
        <v>3</v>
      </c>
      <c r="U6" s="36">
        <f t="shared" si="0"/>
        <v>2.3486549000000001</v>
      </c>
      <c r="V6" s="36">
        <f t="shared" si="0"/>
        <v>4.9544250999999999</v>
      </c>
      <c r="W6" s="36">
        <f t="shared" si="0"/>
        <v>6.8211350999999993</v>
      </c>
      <c r="X6" s="36">
        <f>E6+L6+R6</f>
        <v>5.5231159999999999</v>
      </c>
    </row>
    <row r="7" spans="1:33">
      <c r="A7" s="32" t="s">
        <v>4</v>
      </c>
      <c r="B7" s="33">
        <v>0.56335000000000002</v>
      </c>
      <c r="C7" s="35">
        <v>0.46925</v>
      </c>
      <c r="D7" s="33">
        <v>1.3932</v>
      </c>
      <c r="E7" s="37">
        <v>1.48285</v>
      </c>
      <c r="F7" s="35"/>
      <c r="G7" s="35"/>
      <c r="H7" s="32" t="s">
        <v>4</v>
      </c>
      <c r="I7" s="33">
        <v>1.6560599999999999</v>
      </c>
      <c r="J7" s="33">
        <v>3.0744750000000001</v>
      </c>
      <c r="K7" s="33">
        <v>2.4419550000000001</v>
      </c>
      <c r="L7" s="35">
        <v>2.15029</v>
      </c>
      <c r="N7" s="32" t="s">
        <v>4</v>
      </c>
      <c r="O7" s="33"/>
      <c r="P7" s="33"/>
      <c r="Q7" s="35">
        <v>1.7347988000000001</v>
      </c>
      <c r="R7" s="35">
        <v>2.1946843999999999</v>
      </c>
      <c r="T7" s="32" t="s">
        <v>4</v>
      </c>
      <c r="U7" s="36">
        <f t="shared" si="0"/>
        <v>2.2194099999999999</v>
      </c>
      <c r="V7" s="36">
        <f t="shared" si="0"/>
        <v>3.5437250000000002</v>
      </c>
      <c r="W7" s="36">
        <f t="shared" si="0"/>
        <v>5.5699538000000004</v>
      </c>
      <c r="X7" s="36">
        <f>E7+L7+R7</f>
        <v>5.8278243999999999</v>
      </c>
    </row>
    <row r="8" spans="1:33">
      <c r="A8" s="32" t="s">
        <v>5</v>
      </c>
      <c r="B8" s="33">
        <v>0.80589999999999995</v>
      </c>
      <c r="C8" s="35">
        <v>0.47685</v>
      </c>
      <c r="D8" s="33">
        <v>1.46075</v>
      </c>
      <c r="E8" s="37">
        <v>1.1318999999999999</v>
      </c>
      <c r="F8" s="37"/>
      <c r="H8" s="32" t="s">
        <v>5</v>
      </c>
      <c r="I8" s="33">
        <v>2.1365249999999998</v>
      </c>
      <c r="J8" s="33">
        <v>2.490075</v>
      </c>
      <c r="K8" s="33">
        <v>2.1002931449999998</v>
      </c>
      <c r="L8" s="35">
        <v>2.8383345000000002</v>
      </c>
      <c r="N8" s="32" t="s">
        <v>5</v>
      </c>
      <c r="O8" s="33"/>
      <c r="P8" s="33"/>
      <c r="Q8" s="35">
        <v>2.0821755999999998</v>
      </c>
      <c r="R8" s="37">
        <v>2.1494569000000001</v>
      </c>
      <c r="T8" s="32" t="s">
        <v>5</v>
      </c>
      <c r="U8" s="36">
        <f t="shared" si="0"/>
        <v>2.9424249999999996</v>
      </c>
      <c r="V8" s="36">
        <f t="shared" si="0"/>
        <v>2.9669249999999998</v>
      </c>
      <c r="W8" s="36">
        <f t="shared" si="0"/>
        <v>5.6432187449999995</v>
      </c>
      <c r="X8" s="36">
        <f>E8+L8+R8</f>
        <v>6.1196914000000007</v>
      </c>
    </row>
    <row r="9" spans="1:33">
      <c r="A9" s="32" t="s">
        <v>6</v>
      </c>
      <c r="B9" s="33">
        <v>0.74865000000000004</v>
      </c>
      <c r="C9" s="35">
        <v>0.79559999999999997</v>
      </c>
      <c r="D9" s="33">
        <v>0.99675000000000002</v>
      </c>
      <c r="E9" s="37">
        <v>1.44045</v>
      </c>
      <c r="F9" s="37"/>
      <c r="G9" s="26"/>
      <c r="H9" s="32" t="s">
        <v>6</v>
      </c>
      <c r="I9" s="33">
        <v>2.0911875000000002</v>
      </c>
      <c r="J9" s="33">
        <v>8.4544201999999995</v>
      </c>
      <c r="K9" s="33">
        <v>2.8286118848999999</v>
      </c>
      <c r="L9" s="33"/>
      <c r="N9" s="32" t="s">
        <v>6</v>
      </c>
      <c r="O9" s="33"/>
      <c r="P9" s="33"/>
      <c r="Q9" s="35">
        <v>2.1615342499999999</v>
      </c>
      <c r="R9" s="33"/>
      <c r="T9" s="32" t="s">
        <v>6</v>
      </c>
      <c r="U9" s="36">
        <f t="shared" si="0"/>
        <v>2.8398375000000002</v>
      </c>
      <c r="V9" s="36">
        <f t="shared" si="0"/>
        <v>9.2500201999999998</v>
      </c>
      <c r="W9" s="36">
        <f t="shared" si="0"/>
        <v>5.9868961349000003</v>
      </c>
    </row>
    <row r="10" spans="1:33">
      <c r="A10" s="32" t="s">
        <v>7</v>
      </c>
      <c r="B10" s="33">
        <v>0.59004999999999996</v>
      </c>
      <c r="C10" s="35">
        <v>1.1994499999999999</v>
      </c>
      <c r="D10" s="35">
        <v>1.11575</v>
      </c>
      <c r="E10" s="37">
        <v>1.2816000000000001</v>
      </c>
      <c r="F10" s="37"/>
      <c r="G10" s="26"/>
      <c r="H10" s="32" t="s">
        <v>7</v>
      </c>
      <c r="I10" s="33">
        <v>1.5502915000000002</v>
      </c>
      <c r="J10" s="33">
        <v>6.1548749999999997</v>
      </c>
      <c r="K10" s="35">
        <v>1.9930725061999999</v>
      </c>
      <c r="L10" s="35"/>
      <c r="N10" s="32" t="s">
        <v>7</v>
      </c>
      <c r="O10" s="33"/>
      <c r="P10" s="33"/>
      <c r="Q10" s="35">
        <v>2.1583755999999998</v>
      </c>
      <c r="R10" s="35"/>
      <c r="T10" s="32" t="s">
        <v>7</v>
      </c>
      <c r="U10" s="36">
        <f t="shared" si="0"/>
        <v>2.1403414999999999</v>
      </c>
      <c r="V10" s="36">
        <f t="shared" si="0"/>
        <v>7.3543249999999993</v>
      </c>
      <c r="W10" s="36">
        <f t="shared" si="0"/>
        <v>5.2671981062000004</v>
      </c>
    </row>
    <row r="11" spans="1:33">
      <c r="A11" s="32" t="s">
        <v>8</v>
      </c>
      <c r="B11" s="33">
        <v>0.61724999999999997</v>
      </c>
      <c r="C11" s="35">
        <v>0.72165000000000001</v>
      </c>
      <c r="D11" s="35">
        <v>1.149975</v>
      </c>
      <c r="E11" s="37">
        <v>0.94891571899999982</v>
      </c>
      <c r="F11" s="37"/>
      <c r="G11" s="26"/>
      <c r="H11" s="32" t="s">
        <v>8</v>
      </c>
      <c r="I11" s="33">
        <v>1.8137626</v>
      </c>
      <c r="J11" s="33">
        <v>5.7046531000000007</v>
      </c>
      <c r="K11" s="38">
        <v>2.3079398000000002</v>
      </c>
      <c r="N11" s="32" t="s">
        <v>8</v>
      </c>
      <c r="O11" s="33"/>
      <c r="P11" s="33"/>
      <c r="Q11" s="35">
        <v>2.0442874999999998</v>
      </c>
      <c r="T11" s="32" t="s">
        <v>8</v>
      </c>
      <c r="U11" s="36">
        <f t="shared" si="0"/>
        <v>2.4310125999999999</v>
      </c>
      <c r="V11" s="36">
        <f t="shared" si="0"/>
        <v>6.426303100000001</v>
      </c>
      <c r="W11" s="36">
        <f t="shared" si="0"/>
        <v>5.5022023000000004</v>
      </c>
    </row>
    <row r="12" spans="1:33">
      <c r="A12" s="32" t="s">
        <v>9</v>
      </c>
      <c r="B12" s="33">
        <v>1.439575</v>
      </c>
      <c r="C12" s="35">
        <v>1.33325</v>
      </c>
      <c r="D12" s="35">
        <v>1.4252354550000002</v>
      </c>
      <c r="E12" s="37">
        <v>1.4974908110000003</v>
      </c>
      <c r="F12" s="37"/>
      <c r="G12" s="26"/>
      <c r="H12" s="32" t="s">
        <v>9</v>
      </c>
      <c r="I12" s="33">
        <v>3.0560274999999999</v>
      </c>
      <c r="J12" s="33">
        <v>5.9075249999999997</v>
      </c>
      <c r="K12" s="35">
        <v>2.23415874211</v>
      </c>
      <c r="N12" s="32" t="s">
        <v>9</v>
      </c>
      <c r="O12" s="33"/>
      <c r="P12" s="33"/>
      <c r="Q12" s="35">
        <v>1.8738651</v>
      </c>
      <c r="T12" s="32" t="s">
        <v>9</v>
      </c>
      <c r="U12" s="36">
        <f t="shared" si="0"/>
        <v>4.4956025000000004</v>
      </c>
      <c r="V12" s="36">
        <f t="shared" si="0"/>
        <v>7.2407749999999993</v>
      </c>
      <c r="W12" s="36">
        <f t="shared" si="0"/>
        <v>5.5332592971099999</v>
      </c>
    </row>
    <row r="13" spans="1:33">
      <c r="A13" s="32" t="s">
        <v>10</v>
      </c>
      <c r="B13" s="39">
        <v>1.323725</v>
      </c>
      <c r="C13" s="35">
        <v>1.6007</v>
      </c>
      <c r="D13" s="35">
        <v>1.075707341</v>
      </c>
      <c r="E13" s="37">
        <v>0.77446250000000005</v>
      </c>
      <c r="F13" s="37"/>
      <c r="G13" s="26"/>
      <c r="H13" s="32" t="s">
        <v>10</v>
      </c>
      <c r="I13" s="39">
        <v>2.2440150000000001</v>
      </c>
      <c r="J13" s="33">
        <v>4.7781199999999995</v>
      </c>
      <c r="K13" s="35">
        <v>2.1156928059999998</v>
      </c>
      <c r="L13" s="39"/>
      <c r="N13" s="32" t="s">
        <v>10</v>
      </c>
      <c r="O13" s="39"/>
      <c r="P13" s="39"/>
      <c r="Q13" s="35">
        <v>1.929255591</v>
      </c>
      <c r="R13" s="39"/>
      <c r="T13" s="32" t="s">
        <v>10</v>
      </c>
      <c r="U13" s="36">
        <f t="shared" si="0"/>
        <v>3.5677400000000001</v>
      </c>
      <c r="V13" s="36">
        <f t="shared" si="0"/>
        <v>6.3788199999999993</v>
      </c>
      <c r="W13" s="36">
        <f t="shared" si="0"/>
        <v>5.120655738</v>
      </c>
    </row>
    <row r="14" spans="1:33">
      <c r="A14" s="40" t="s">
        <v>114</v>
      </c>
      <c r="B14" s="41">
        <f>AVERAGE(B2:B13)</f>
        <v>0.88206604166666669</v>
      </c>
      <c r="C14" s="41">
        <f>AVERAGE(C2:C13)</f>
        <v>0.86510025833333337</v>
      </c>
      <c r="D14" s="41">
        <f>AVERAGE(D2:D13)</f>
        <v>1.20853910925</v>
      </c>
      <c r="E14" s="41">
        <f>AVERAGE(E2:E13)</f>
        <v>1.2647936691666668</v>
      </c>
      <c r="F14" s="41"/>
      <c r="G14" s="35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5"/>
      <c r="T14" s="35"/>
      <c r="U14" s="35"/>
      <c r="V14" s="35"/>
      <c r="W14" s="35"/>
      <c r="X14" s="35"/>
      <c r="Y14" s="35"/>
      <c r="Z14" s="35"/>
      <c r="AA14" s="35"/>
      <c r="AB14" s="35"/>
    </row>
    <row r="15" spans="1:33" s="47" customFormat="1">
      <c r="A15" s="157"/>
      <c r="B15" s="158"/>
      <c r="C15" s="42"/>
      <c r="D15" s="42"/>
      <c r="E15" s="42"/>
      <c r="F15" s="42"/>
      <c r="G15" s="35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3"/>
      <c r="T15" s="42"/>
      <c r="U15" s="42"/>
      <c r="V15" s="42"/>
      <c r="W15" s="43"/>
      <c r="X15" s="43"/>
      <c r="Y15" s="44"/>
      <c r="Z15" s="45"/>
      <c r="AA15" s="43"/>
      <c r="AB15" s="46"/>
      <c r="AC15" s="46"/>
      <c r="AD15" s="46"/>
    </row>
    <row r="16" spans="1:33" s="49" customFormat="1">
      <c r="A16" s="37"/>
      <c r="B16" s="35"/>
      <c r="C16" s="35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4"/>
      <c r="Z16" s="39"/>
      <c r="AA16" s="48"/>
      <c r="AB16" s="48"/>
      <c r="AC16" s="35"/>
      <c r="AD16" s="35"/>
      <c r="AE16" s="35"/>
      <c r="AF16" s="35"/>
      <c r="AG16" s="35"/>
    </row>
    <row r="17" spans="1:3">
      <c r="A17" s="37"/>
      <c r="B17" s="35"/>
      <c r="C17" s="35"/>
    </row>
    <row r="18" spans="1:3" ht="15" customHeight="1">
      <c r="A18" s="37"/>
      <c r="B18" s="35"/>
      <c r="C18" s="35"/>
    </row>
  </sheetData>
  <mergeCells count="1">
    <mergeCell ref="A15:B15"/>
  </mergeCells>
  <phoneticPr fontId="3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AF31"/>
  <sheetViews>
    <sheetView workbookViewId="0">
      <selection activeCell="O23" sqref="O23"/>
    </sheetView>
  </sheetViews>
  <sheetFormatPr baseColWidth="10" defaultColWidth="8.83203125" defaultRowHeight="14"/>
  <cols>
    <col min="1" max="16384" width="8.83203125" style="18"/>
  </cols>
  <sheetData>
    <row r="1" spans="1:32">
      <c r="A1" s="29" t="s">
        <v>115</v>
      </c>
      <c r="B1" s="29" t="s">
        <v>116</v>
      </c>
      <c r="C1" s="29" t="s">
        <v>117</v>
      </c>
      <c r="D1" s="29" t="s">
        <v>113</v>
      </c>
      <c r="E1" s="29" t="s">
        <v>11</v>
      </c>
      <c r="F1" s="29" t="s">
        <v>12</v>
      </c>
      <c r="G1" s="29" t="s">
        <v>448</v>
      </c>
      <c r="H1" s="29"/>
      <c r="I1" s="29" t="s">
        <v>118</v>
      </c>
      <c r="J1" s="29" t="s">
        <v>116</v>
      </c>
      <c r="K1" s="29" t="s">
        <v>117</v>
      </c>
      <c r="L1" s="29" t="s">
        <v>113</v>
      </c>
      <c r="M1" s="30" t="s">
        <v>119</v>
      </c>
      <c r="N1" s="29" t="s">
        <v>12</v>
      </c>
      <c r="O1" s="30" t="s">
        <v>448</v>
      </c>
      <c r="P1" s="30"/>
      <c r="Q1" s="29" t="s">
        <v>120</v>
      </c>
      <c r="R1" s="29" t="s">
        <v>116</v>
      </c>
      <c r="S1" s="29" t="s">
        <v>117</v>
      </c>
      <c r="T1" s="29" t="s">
        <v>113</v>
      </c>
      <c r="U1" s="30" t="s">
        <v>119</v>
      </c>
      <c r="V1" s="29" t="s">
        <v>12</v>
      </c>
      <c r="W1" s="30" t="s">
        <v>448</v>
      </c>
      <c r="X1" s="30"/>
      <c r="Y1" s="31" t="s">
        <v>121</v>
      </c>
      <c r="Z1" s="29" t="s">
        <v>116</v>
      </c>
      <c r="AA1" s="29" t="s">
        <v>117</v>
      </c>
      <c r="AB1" s="29" t="s">
        <v>109</v>
      </c>
      <c r="AC1" s="30" t="s">
        <v>122</v>
      </c>
      <c r="AD1" s="29" t="s">
        <v>12</v>
      </c>
      <c r="AE1" s="30" t="s">
        <v>448</v>
      </c>
      <c r="AF1" s="29"/>
    </row>
    <row r="2" spans="1:32">
      <c r="A2" s="32" t="s">
        <v>123</v>
      </c>
      <c r="B2" s="33"/>
      <c r="C2" s="33"/>
      <c r="D2" s="50"/>
      <c r="E2" s="50"/>
      <c r="F2" s="33"/>
      <c r="G2" s="33">
        <f>'LLD-1'!R62/10000</f>
        <v>1.3513500000000001</v>
      </c>
      <c r="H2" s="33"/>
      <c r="I2" s="32" t="s">
        <v>123</v>
      </c>
      <c r="J2" s="33">
        <v>0.69069999999999998</v>
      </c>
      <c r="K2" s="34">
        <v>1.00075</v>
      </c>
      <c r="L2" s="35">
        <v>0.94099999999999995</v>
      </c>
      <c r="M2" s="35">
        <v>0.68083000000000005</v>
      </c>
      <c r="N2" s="35"/>
      <c r="O2" s="35">
        <f>'LD-1'!G62/10000</f>
        <v>1.2136825</v>
      </c>
      <c r="P2" s="35"/>
      <c r="Q2" s="32" t="s">
        <v>123</v>
      </c>
      <c r="R2" s="33"/>
      <c r="S2" s="35">
        <v>0.78832500000000005</v>
      </c>
      <c r="T2" s="35">
        <v>4.9512E-2</v>
      </c>
      <c r="U2" s="35">
        <v>0.104424</v>
      </c>
      <c r="V2" s="35"/>
      <c r="W2" s="37">
        <f>'HD-1'!H62/10000</f>
        <v>4.215325</v>
      </c>
      <c r="X2" s="37"/>
      <c r="Y2" s="32" t="s">
        <v>123</v>
      </c>
      <c r="Z2" s="36">
        <f t="shared" ref="Z2:AE2" si="0">B2+J2+R2</f>
        <v>0.69069999999999998</v>
      </c>
      <c r="AA2" s="36">
        <f t="shared" si="0"/>
        <v>1.789075</v>
      </c>
      <c r="AB2" s="36">
        <f t="shared" si="0"/>
        <v>0.99051199999999995</v>
      </c>
      <c r="AC2" s="36">
        <f t="shared" si="0"/>
        <v>0.78525400000000001</v>
      </c>
      <c r="AD2" s="36">
        <f t="shared" si="0"/>
        <v>0</v>
      </c>
      <c r="AE2" s="36">
        <f t="shared" si="0"/>
        <v>6.7803575</v>
      </c>
    </row>
    <row r="3" spans="1:32">
      <c r="A3" s="32" t="s">
        <v>0</v>
      </c>
      <c r="B3" s="33"/>
      <c r="C3" s="51"/>
      <c r="D3" s="33"/>
      <c r="E3" s="33"/>
      <c r="F3" s="33">
        <v>2.3363999999999998</v>
      </c>
      <c r="G3" s="33">
        <f>'LLD-1'!R63/10000</f>
        <v>0.44055</v>
      </c>
      <c r="H3" s="33"/>
      <c r="I3" s="32" t="s">
        <v>0</v>
      </c>
      <c r="J3" s="33">
        <v>0.43840000000000001</v>
      </c>
      <c r="K3" s="33">
        <v>0.92175750000000012</v>
      </c>
      <c r="L3" s="33">
        <v>0.69879999999999998</v>
      </c>
      <c r="M3" s="35">
        <v>0.50640499999999999</v>
      </c>
      <c r="N3" s="35">
        <v>0.94339500000000009</v>
      </c>
      <c r="O3" s="35">
        <f>'LD-1'!G63/10000</f>
        <v>0.75989280000000003</v>
      </c>
      <c r="P3" s="35"/>
      <c r="Q3" s="32" t="s">
        <v>0</v>
      </c>
      <c r="R3" s="33"/>
      <c r="S3" s="35">
        <v>0.60640749999999999</v>
      </c>
      <c r="T3" s="35">
        <v>1.7325E-2</v>
      </c>
      <c r="U3" s="35">
        <v>0</v>
      </c>
      <c r="V3" s="35">
        <v>5.4499849000000005</v>
      </c>
      <c r="W3" s="37">
        <f>'HD-1'!H63/10000</f>
        <v>3.732075</v>
      </c>
      <c r="X3" s="37"/>
      <c r="Y3" s="32" t="s">
        <v>0</v>
      </c>
      <c r="Z3" s="36">
        <f t="shared" ref="Z3:AD9" si="1">B3+J3+R3</f>
        <v>0.43840000000000001</v>
      </c>
      <c r="AA3" s="36">
        <f t="shared" si="1"/>
        <v>1.528165</v>
      </c>
      <c r="AB3" s="36">
        <f t="shared" si="1"/>
        <v>0.71612500000000001</v>
      </c>
      <c r="AC3" s="36">
        <f t="shared" si="1"/>
        <v>0.50640499999999999</v>
      </c>
      <c r="AD3" s="36">
        <f t="shared" si="1"/>
        <v>8.7297799000000005</v>
      </c>
      <c r="AE3" s="36">
        <f t="shared" ref="AE3:AE5" si="2">G3+O3+W3</f>
        <v>4.9325178000000003</v>
      </c>
    </row>
    <row r="4" spans="1:32">
      <c r="A4" s="32" t="s">
        <v>1</v>
      </c>
      <c r="B4" s="33"/>
      <c r="C4" s="51"/>
      <c r="D4" s="33"/>
      <c r="E4" s="33"/>
      <c r="F4" s="33">
        <v>1.1286</v>
      </c>
      <c r="G4" s="33">
        <f>'LLD-1'!R64/10000</f>
        <v>2.1061999999999999</v>
      </c>
      <c r="H4" s="33"/>
      <c r="I4" s="32" t="s">
        <v>1</v>
      </c>
      <c r="J4" s="33">
        <v>0.27694999999999997</v>
      </c>
      <c r="K4" s="33">
        <v>1.2787474999999999</v>
      </c>
      <c r="L4" s="33">
        <v>0.71010269999999998</v>
      </c>
      <c r="M4" s="35">
        <v>0.57035780000000003</v>
      </c>
      <c r="N4" s="35">
        <v>1.2146025</v>
      </c>
      <c r="O4" s="35">
        <f>'LD-1'!G64/10000</f>
        <v>1.6614</v>
      </c>
      <c r="P4" s="35"/>
      <c r="Q4" s="32" t="s">
        <v>1</v>
      </c>
      <c r="R4" s="33"/>
      <c r="S4" s="35">
        <v>0.51790000000000003</v>
      </c>
      <c r="T4" s="35">
        <v>0.59872999999999998</v>
      </c>
      <c r="U4" s="37">
        <v>0.42437000000000002</v>
      </c>
      <c r="V4" s="35">
        <v>6.214925</v>
      </c>
      <c r="W4" s="37">
        <f>'HD-1'!H64/10000</f>
        <v>4.3685999999999998</v>
      </c>
      <c r="X4" s="37"/>
      <c r="Y4" s="32" t="s">
        <v>1</v>
      </c>
      <c r="Z4" s="36">
        <f t="shared" si="1"/>
        <v>0.27694999999999997</v>
      </c>
      <c r="AA4" s="36">
        <f t="shared" si="1"/>
        <v>1.7966475</v>
      </c>
      <c r="AB4" s="36">
        <f t="shared" si="1"/>
        <v>1.3088327</v>
      </c>
      <c r="AC4" s="36">
        <f t="shared" si="1"/>
        <v>0.99472780000000005</v>
      </c>
      <c r="AD4" s="36">
        <f t="shared" si="1"/>
        <v>8.5581275000000012</v>
      </c>
      <c r="AE4" s="36">
        <f t="shared" si="2"/>
        <v>8.1361999999999988</v>
      </c>
    </row>
    <row r="5" spans="1:32">
      <c r="A5" s="32" t="s">
        <v>2</v>
      </c>
      <c r="B5" s="33"/>
      <c r="C5" s="51"/>
      <c r="D5" s="32"/>
      <c r="E5" s="32"/>
      <c r="F5" s="33">
        <v>1.8389</v>
      </c>
      <c r="G5" s="33">
        <f>'LLD-1'!R65/10000</f>
        <v>0.86377499999999996</v>
      </c>
      <c r="H5" s="33"/>
      <c r="I5" s="32" t="s">
        <v>2</v>
      </c>
      <c r="J5" s="33">
        <v>0.13880000000000001</v>
      </c>
      <c r="K5" s="33">
        <v>0.81979999999999997</v>
      </c>
      <c r="L5" s="33">
        <v>0.51</v>
      </c>
      <c r="M5" s="35">
        <v>0.62466999999999995</v>
      </c>
      <c r="N5" s="35">
        <v>0.71034750000000002</v>
      </c>
      <c r="O5" s="35">
        <f>'LD-1'!G65/10000</f>
        <v>0.7630728</v>
      </c>
      <c r="P5" s="35"/>
      <c r="Q5" s="32" t="s">
        <v>2</v>
      </c>
      <c r="R5" s="33"/>
      <c r="S5" s="35">
        <v>0.81216999999999995</v>
      </c>
      <c r="T5" s="37">
        <v>0.21637263899999998</v>
      </c>
      <c r="U5" s="35">
        <v>0.43905949999999999</v>
      </c>
      <c r="V5" s="35">
        <v>5.4664550000000007</v>
      </c>
      <c r="W5" s="37">
        <f>'HD-1'!H65/10000</f>
        <v>2.3802625000000002</v>
      </c>
      <c r="X5" s="37"/>
      <c r="Y5" s="32" t="s">
        <v>2</v>
      </c>
      <c r="Z5" s="36">
        <f t="shared" si="1"/>
        <v>0.13880000000000001</v>
      </c>
      <c r="AA5" s="36">
        <f t="shared" si="1"/>
        <v>1.6319699999999999</v>
      </c>
      <c r="AB5" s="36">
        <f t="shared" si="1"/>
        <v>0.72637263900000004</v>
      </c>
      <c r="AC5" s="36">
        <f t="shared" si="1"/>
        <v>1.0637295</v>
      </c>
      <c r="AD5" s="36">
        <f t="shared" si="1"/>
        <v>8.0157024999999997</v>
      </c>
      <c r="AE5" s="36">
        <f t="shared" si="2"/>
        <v>4.0071102999999999</v>
      </c>
    </row>
    <row r="6" spans="1:32">
      <c r="A6" s="32" t="s">
        <v>3</v>
      </c>
      <c r="B6" s="33"/>
      <c r="C6" s="51"/>
      <c r="D6" s="32"/>
      <c r="E6" s="32"/>
      <c r="F6" s="33">
        <v>3.3882750000000001</v>
      </c>
      <c r="G6" s="33">
        <f>'LLD-1'!R66/10000</f>
        <v>0</v>
      </c>
      <c r="H6" s="33"/>
      <c r="I6" s="32" t="s">
        <v>3</v>
      </c>
      <c r="J6" s="33">
        <v>4.5900000000000003E-2</v>
      </c>
      <c r="K6" s="33">
        <v>0.747</v>
      </c>
      <c r="L6" s="33">
        <v>0.59060000000000001</v>
      </c>
      <c r="M6" s="35">
        <v>0.73298549999999996</v>
      </c>
      <c r="N6" s="35">
        <v>0.70784999999999998</v>
      </c>
      <c r="Q6" s="32" t="s">
        <v>3</v>
      </c>
      <c r="R6" s="33"/>
      <c r="S6" s="35">
        <v>0.67299500000000001</v>
      </c>
      <c r="T6" s="37">
        <v>0.30124499999999999</v>
      </c>
      <c r="U6" s="35">
        <f>W12/10000000</f>
        <v>0</v>
      </c>
      <c r="V6" s="35">
        <v>7.6025999999999998</v>
      </c>
      <c r="Y6" s="32" t="s">
        <v>3</v>
      </c>
      <c r="Z6" s="36">
        <f t="shared" si="1"/>
        <v>4.5900000000000003E-2</v>
      </c>
      <c r="AA6" s="36">
        <f t="shared" si="1"/>
        <v>1.4199950000000001</v>
      </c>
      <c r="AB6" s="36">
        <f t="shared" si="1"/>
        <v>0.891845</v>
      </c>
      <c r="AC6" s="36">
        <f t="shared" si="1"/>
        <v>0.73298549999999996</v>
      </c>
      <c r="AD6" s="36">
        <f t="shared" si="1"/>
        <v>11.698725</v>
      </c>
      <c r="AE6" s="36"/>
    </row>
    <row r="7" spans="1:32">
      <c r="A7" s="32" t="s">
        <v>4</v>
      </c>
      <c r="B7" s="33"/>
      <c r="C7" s="51"/>
      <c r="D7" s="32"/>
      <c r="E7" s="32"/>
      <c r="F7" s="33">
        <v>1.5320639999999999</v>
      </c>
      <c r="I7" s="32" t="s">
        <v>4</v>
      </c>
      <c r="J7" s="33">
        <v>1.668E-2</v>
      </c>
      <c r="K7" s="33">
        <v>0.34549999999999997</v>
      </c>
      <c r="L7" s="33">
        <v>0</v>
      </c>
      <c r="M7" s="35">
        <v>0.69070799999999999</v>
      </c>
      <c r="N7" s="35">
        <v>0.52980000000000005</v>
      </c>
      <c r="Q7" s="32" t="s">
        <v>4</v>
      </c>
      <c r="R7" s="33"/>
      <c r="S7" s="35">
        <v>0.198325</v>
      </c>
      <c r="T7" s="35">
        <v>0</v>
      </c>
      <c r="U7" s="35">
        <v>0.403615</v>
      </c>
      <c r="V7" s="35">
        <v>8.9039000000000001</v>
      </c>
      <c r="W7" s="35"/>
      <c r="X7" s="35"/>
      <c r="Y7" s="32" t="s">
        <v>4</v>
      </c>
      <c r="Z7" s="36">
        <f t="shared" si="1"/>
        <v>1.668E-2</v>
      </c>
      <c r="AA7" s="36">
        <f t="shared" si="1"/>
        <v>0.543825</v>
      </c>
      <c r="AB7" s="36">
        <f t="shared" si="1"/>
        <v>0</v>
      </c>
      <c r="AC7" s="36">
        <f t="shared" si="1"/>
        <v>1.0943229999999999</v>
      </c>
      <c r="AD7" s="36">
        <f t="shared" si="1"/>
        <v>10.965764</v>
      </c>
    </row>
    <row r="8" spans="1:32">
      <c r="A8" s="32" t="s">
        <v>5</v>
      </c>
      <c r="B8" s="33"/>
      <c r="C8" s="52"/>
      <c r="D8" s="32"/>
      <c r="E8" s="32"/>
      <c r="F8" s="33">
        <v>1.1286</v>
      </c>
      <c r="I8" s="32" t="s">
        <v>5</v>
      </c>
      <c r="J8" s="33">
        <v>0.02</v>
      </c>
      <c r="K8" s="34">
        <v>0.68300000000000005</v>
      </c>
      <c r="L8" s="33">
        <v>0.31841639999999999</v>
      </c>
      <c r="M8" s="35">
        <v>0.854495</v>
      </c>
      <c r="N8" s="35">
        <v>1.06955</v>
      </c>
      <c r="Q8" s="32" t="s">
        <v>5</v>
      </c>
      <c r="R8" s="33"/>
      <c r="S8" s="35">
        <v>0.1206</v>
      </c>
      <c r="T8" s="35">
        <v>0.34897499999999998</v>
      </c>
      <c r="U8" s="35">
        <v>0.62390000000000001</v>
      </c>
      <c r="V8" s="37">
        <v>4.3337449999999995</v>
      </c>
      <c r="Y8" s="32" t="s">
        <v>5</v>
      </c>
      <c r="Z8" s="36">
        <f t="shared" si="1"/>
        <v>0.02</v>
      </c>
      <c r="AA8" s="36">
        <f t="shared" si="1"/>
        <v>0.80360000000000009</v>
      </c>
      <c r="AB8" s="36">
        <f t="shared" si="1"/>
        <v>0.66739139999999997</v>
      </c>
      <c r="AC8" s="36">
        <f t="shared" si="1"/>
        <v>1.4783949999999999</v>
      </c>
      <c r="AD8" s="36">
        <f t="shared" si="1"/>
        <v>6.5318949999999996</v>
      </c>
    </row>
    <row r="9" spans="1:32">
      <c r="A9" s="32" t="s">
        <v>6</v>
      </c>
      <c r="B9" s="33"/>
      <c r="C9" s="52"/>
      <c r="D9" s="32"/>
      <c r="E9" s="32"/>
      <c r="F9" s="33">
        <v>1.3465</v>
      </c>
      <c r="I9" s="32" t="s">
        <v>6</v>
      </c>
      <c r="J9" s="33">
        <v>2.5000000000000001E-2</v>
      </c>
      <c r="K9" s="39">
        <v>0.72650000000000003</v>
      </c>
      <c r="L9" s="33">
        <v>0.38371699999999997</v>
      </c>
      <c r="M9" s="35">
        <v>0.64011249999999997</v>
      </c>
      <c r="N9" s="35">
        <v>0.606375</v>
      </c>
      <c r="Q9" s="32" t="s">
        <v>6</v>
      </c>
      <c r="R9" s="33"/>
      <c r="S9" s="35">
        <v>0.37556499999999998</v>
      </c>
      <c r="T9" s="35">
        <v>0.21409500000000001</v>
      </c>
      <c r="U9" s="35">
        <v>0.63745750000000001</v>
      </c>
      <c r="V9" s="37">
        <v>2.927864</v>
      </c>
      <c r="Y9" s="32" t="s">
        <v>6</v>
      </c>
      <c r="Z9" s="36">
        <f t="shared" si="1"/>
        <v>2.5000000000000001E-2</v>
      </c>
      <c r="AA9" s="36">
        <f t="shared" si="1"/>
        <v>1.1020650000000001</v>
      </c>
      <c r="AB9" s="36">
        <f t="shared" si="1"/>
        <v>0.59781200000000001</v>
      </c>
      <c r="AC9" s="36">
        <f t="shared" si="1"/>
        <v>1.2775699999999999</v>
      </c>
      <c r="AD9" s="36">
        <f t="shared" si="1"/>
        <v>4.8807390000000002</v>
      </c>
    </row>
    <row r="10" spans="1:32">
      <c r="A10" s="32" t="s">
        <v>7</v>
      </c>
      <c r="B10" s="33"/>
      <c r="C10" s="51"/>
      <c r="D10" s="32"/>
      <c r="E10" s="32"/>
      <c r="F10" s="33">
        <f>'LLD-1'!R58/10000</f>
        <v>1.2672000000000001</v>
      </c>
      <c r="I10" s="32" t="s">
        <v>7</v>
      </c>
      <c r="J10" s="33">
        <v>0.61699999999999999</v>
      </c>
      <c r="K10" s="48">
        <v>0.4405</v>
      </c>
      <c r="L10" s="35">
        <v>0.25125700000000001</v>
      </c>
      <c r="M10" s="35">
        <v>0.337335</v>
      </c>
      <c r="N10" s="35">
        <f>'LD-1'!G58/10000</f>
        <v>0.42075159999999995</v>
      </c>
      <c r="Q10" s="32" t="s">
        <v>7</v>
      </c>
      <c r="R10" s="33"/>
      <c r="S10" s="35">
        <v>7.4249999999999997E-2</v>
      </c>
      <c r="T10" s="35">
        <v>0.25900489999999998</v>
      </c>
      <c r="U10" s="35">
        <v>0.54671500000000006</v>
      </c>
      <c r="V10" s="37">
        <f>'HD-1'!H58/10000</f>
        <v>2.7298</v>
      </c>
      <c r="Y10" s="32" t="s">
        <v>7</v>
      </c>
      <c r="Z10" s="36">
        <f t="shared" ref="Z10:AC13" si="3">B10+J10+R10</f>
        <v>0.61699999999999999</v>
      </c>
      <c r="AA10" s="36">
        <f t="shared" si="3"/>
        <v>0.51475000000000004</v>
      </c>
      <c r="AB10" s="36">
        <f t="shared" si="3"/>
        <v>0.51026189999999993</v>
      </c>
      <c r="AC10" s="36">
        <f t="shared" si="3"/>
        <v>0.88405</v>
      </c>
      <c r="AD10" s="36">
        <f t="shared" ref="AD10:AD13" si="4">F10+N10+V10</f>
        <v>4.4177515999999999</v>
      </c>
    </row>
    <row r="11" spans="1:32">
      <c r="A11" s="32" t="s">
        <v>8</v>
      </c>
      <c r="B11" s="33"/>
      <c r="C11" s="33"/>
      <c r="D11" s="32"/>
      <c r="E11" s="32"/>
      <c r="F11" s="33" t="e">
        <f>'LLD-1'!#REF!/10000</f>
        <v>#REF!</v>
      </c>
      <c r="I11" s="32" t="s">
        <v>8</v>
      </c>
      <c r="J11" s="33">
        <v>0.85419999999999996</v>
      </c>
      <c r="K11" s="48">
        <v>0.61099999999999999</v>
      </c>
      <c r="L11" s="38">
        <v>0.45321850000000002</v>
      </c>
      <c r="M11" s="35">
        <v>0.34444999999999998</v>
      </c>
      <c r="N11" s="35">
        <f>'LD-1'!G59/10000</f>
        <v>0.110175</v>
      </c>
      <c r="Q11" s="32" t="s">
        <v>8</v>
      </c>
      <c r="R11" s="33"/>
      <c r="S11" s="35">
        <v>0.10642799999999999</v>
      </c>
      <c r="T11" s="35">
        <v>0.16888500000000001</v>
      </c>
      <c r="U11" s="35">
        <v>0.10179000000000001</v>
      </c>
      <c r="V11" s="37">
        <f>'HD-1'!H59/10000</f>
        <v>3.4602249999999999</v>
      </c>
      <c r="Y11" s="32" t="s">
        <v>8</v>
      </c>
      <c r="Z11" s="36">
        <f t="shared" si="3"/>
        <v>0.85419999999999996</v>
      </c>
      <c r="AA11" s="36">
        <f t="shared" si="3"/>
        <v>0.71742799999999995</v>
      </c>
      <c r="AB11" s="36">
        <f t="shared" si="3"/>
        <v>0.62210350000000003</v>
      </c>
      <c r="AC11" s="36">
        <f t="shared" si="3"/>
        <v>0.44623999999999997</v>
      </c>
      <c r="AD11" s="36" t="e">
        <f t="shared" si="4"/>
        <v>#REF!</v>
      </c>
    </row>
    <row r="12" spans="1:32">
      <c r="A12" s="32" t="s">
        <v>9</v>
      </c>
      <c r="B12" s="33"/>
      <c r="C12" s="33"/>
      <c r="D12" s="32"/>
      <c r="E12" s="32"/>
      <c r="F12" s="33">
        <f>'LLD-1'!R60/10000</f>
        <v>2.2621500000000001</v>
      </c>
      <c r="I12" s="32" t="s">
        <v>9</v>
      </c>
      <c r="J12" s="33">
        <v>1.3348</v>
      </c>
      <c r="K12" s="35">
        <v>0.68400000000000005</v>
      </c>
      <c r="L12" s="35">
        <v>0.47561819999999999</v>
      </c>
      <c r="M12" s="35">
        <v>0.57709999999999995</v>
      </c>
      <c r="N12" s="35">
        <f>'LD-1'!G60/10000</f>
        <v>0.21301049999999999</v>
      </c>
      <c r="Q12" s="32" t="s">
        <v>9</v>
      </c>
      <c r="R12" s="33"/>
      <c r="S12" s="35">
        <v>3.0300000000000001E-2</v>
      </c>
      <c r="T12" s="35">
        <v>1.8499999999999999E-2</v>
      </c>
      <c r="U12" s="35">
        <v>0.14199500000000001</v>
      </c>
      <c r="V12" s="37">
        <f>'HD-1'!H60/10000</f>
        <v>4.4338499999999996</v>
      </c>
      <c r="Y12" s="32" t="s">
        <v>9</v>
      </c>
      <c r="Z12" s="36">
        <f t="shared" si="3"/>
        <v>1.3348</v>
      </c>
      <c r="AA12" s="36">
        <f t="shared" si="3"/>
        <v>0.71430000000000005</v>
      </c>
      <c r="AB12" s="36">
        <f t="shared" si="3"/>
        <v>0.49411820000000001</v>
      </c>
      <c r="AC12" s="36">
        <f t="shared" si="3"/>
        <v>0.71909499999999993</v>
      </c>
      <c r="AD12" s="36">
        <f t="shared" si="4"/>
        <v>6.9090104999999999</v>
      </c>
    </row>
    <row r="13" spans="1:32">
      <c r="A13" s="32" t="s">
        <v>10</v>
      </c>
      <c r="B13" s="33"/>
      <c r="C13" s="33"/>
      <c r="D13" s="32"/>
      <c r="E13" s="32"/>
      <c r="F13" s="33">
        <f>'LLD-1'!R61/10000</f>
        <v>2.7769550000000001</v>
      </c>
      <c r="I13" s="32" t="s">
        <v>10</v>
      </c>
      <c r="J13" s="39">
        <v>0.94610000000000005</v>
      </c>
      <c r="K13" s="35">
        <v>0.47049999999999997</v>
      </c>
      <c r="L13" s="35">
        <v>0.45724999999999999</v>
      </c>
      <c r="M13" s="35">
        <v>0.64371900000000004</v>
      </c>
      <c r="N13" s="35">
        <f>'LD-1'!G61/10000</f>
        <v>0.64452799999999999</v>
      </c>
      <c r="Q13" s="32" t="s">
        <v>10</v>
      </c>
      <c r="R13" s="33"/>
      <c r="S13" s="35">
        <v>0</v>
      </c>
      <c r="T13" s="35">
        <v>0</v>
      </c>
      <c r="U13" s="35">
        <v>0.67326169700000005</v>
      </c>
      <c r="V13" s="37">
        <f>'HD-1'!H61/10000</f>
        <v>5.0777675000000002</v>
      </c>
      <c r="Y13" s="32" t="s">
        <v>10</v>
      </c>
      <c r="Z13" s="36">
        <f t="shared" si="3"/>
        <v>0.94610000000000005</v>
      </c>
      <c r="AA13" s="36">
        <f t="shared" si="3"/>
        <v>0.47049999999999997</v>
      </c>
      <c r="AB13" s="36">
        <f t="shared" si="3"/>
        <v>0.45724999999999999</v>
      </c>
      <c r="AC13" s="36">
        <f t="shared" si="3"/>
        <v>1.316980697</v>
      </c>
      <c r="AD13" s="36">
        <f t="shared" si="4"/>
        <v>8.4992505000000005</v>
      </c>
    </row>
    <row r="14" spans="1:32">
      <c r="A14" s="40" t="s">
        <v>124</v>
      </c>
      <c r="B14" s="41"/>
      <c r="C14" s="41"/>
      <c r="D14" s="41"/>
      <c r="E14" s="41"/>
      <c r="I14" s="40" t="s">
        <v>124</v>
      </c>
      <c r="J14" s="41">
        <f>AVERAGE(J2:J13)</f>
        <v>0.45037750000000004</v>
      </c>
      <c r="K14" s="41">
        <f>AVERAGE(K2:K13)</f>
        <v>0.72742124999999991</v>
      </c>
      <c r="L14" s="41">
        <f>AVERAGE(L2:L13)</f>
        <v>0.48249831666666676</v>
      </c>
      <c r="M14" s="41">
        <f>AVERAGE(M2:M13)</f>
        <v>0.60026398333333331</v>
      </c>
      <c r="Q14" s="40" t="s">
        <v>125</v>
      </c>
      <c r="R14" s="41"/>
      <c r="S14" s="41">
        <f>AVERAGE(S2:S13)</f>
        <v>0.3586054583333334</v>
      </c>
      <c r="T14" s="41">
        <f>AVERAGE(T2:T13)</f>
        <v>0.18272037824999998</v>
      </c>
      <c r="U14" s="41">
        <f>AVERAGE(U2:U13)</f>
        <v>0.34138230808333336</v>
      </c>
    </row>
    <row r="15" spans="1:32" ht="15" thickBot="1">
      <c r="A15" s="53" t="s">
        <v>126</v>
      </c>
      <c r="B15" s="54"/>
      <c r="C15" s="54"/>
      <c r="D15" s="54"/>
      <c r="E15" s="54"/>
      <c r="I15" s="53" t="s">
        <v>126</v>
      </c>
      <c r="J15" s="54">
        <f>SUM(J2:J13)</f>
        <v>5.4045300000000003</v>
      </c>
      <c r="K15" s="54">
        <f>SUM(K2:K13)</f>
        <v>8.7290549999999989</v>
      </c>
      <c r="L15" s="54">
        <f>SUM(L2:L13)</f>
        <v>5.7899798000000011</v>
      </c>
      <c r="M15" s="54">
        <f>SUM(M2:M13)</f>
        <v>7.2031678000000001</v>
      </c>
      <c r="Q15" s="53" t="s">
        <v>127</v>
      </c>
      <c r="R15" s="54"/>
      <c r="S15" s="54">
        <f>SUM(S2:S13)</f>
        <v>4.3032655000000011</v>
      </c>
      <c r="T15" s="54">
        <f>SUM(T2:T13)</f>
        <v>2.1926445389999998</v>
      </c>
      <c r="U15" s="54">
        <f>SUM(U2:U13)</f>
        <v>4.0965876970000004</v>
      </c>
    </row>
    <row r="16" spans="1:32">
      <c r="A16" s="55"/>
      <c r="B16" s="33"/>
      <c r="C16" s="33"/>
      <c r="D16" s="33"/>
      <c r="E16" s="33"/>
      <c r="I16" s="55"/>
      <c r="J16" s="33"/>
      <c r="K16" s="33"/>
      <c r="L16" s="33"/>
      <c r="M16" s="33"/>
      <c r="Q16" s="55"/>
      <c r="R16" s="33"/>
      <c r="S16" s="33"/>
      <c r="T16" s="33"/>
      <c r="U16" s="33"/>
    </row>
    <row r="17" spans="1:29">
      <c r="A17" s="29" t="s">
        <v>128</v>
      </c>
      <c r="B17" s="29" t="s">
        <v>129</v>
      </c>
      <c r="C17" s="29" t="s">
        <v>130</v>
      </c>
      <c r="D17" s="29" t="s">
        <v>131</v>
      </c>
      <c r="E17" s="29" t="s">
        <v>11</v>
      </c>
      <c r="F17" s="29" t="s">
        <v>12</v>
      </c>
      <c r="G17" s="30"/>
      <c r="H17" s="30"/>
      <c r="I17" s="29" t="s">
        <v>132</v>
      </c>
      <c r="J17" s="29" t="s">
        <v>129</v>
      </c>
      <c r="K17" s="29" t="s">
        <v>130</v>
      </c>
      <c r="L17" s="29" t="s">
        <v>131</v>
      </c>
      <c r="M17" s="30" t="s">
        <v>133</v>
      </c>
      <c r="N17" s="29" t="s">
        <v>12</v>
      </c>
      <c r="O17" s="30"/>
      <c r="P17" s="30"/>
      <c r="Q17" s="29" t="s">
        <v>134</v>
      </c>
      <c r="R17" s="29" t="s">
        <v>129</v>
      </c>
      <c r="S17" s="29" t="s">
        <v>130</v>
      </c>
      <c r="T17" s="29" t="s">
        <v>131</v>
      </c>
      <c r="U17" s="30" t="s">
        <v>133</v>
      </c>
      <c r="V17" s="29" t="s">
        <v>12</v>
      </c>
      <c r="W17" s="30"/>
      <c r="X17" s="30"/>
      <c r="Y17" s="31" t="s">
        <v>135</v>
      </c>
      <c r="Z17" s="29" t="s">
        <v>129</v>
      </c>
      <c r="AA17" s="29" t="s">
        <v>130</v>
      </c>
      <c r="AB17" s="29" t="s">
        <v>131</v>
      </c>
      <c r="AC17" s="30"/>
    </row>
    <row r="18" spans="1:29">
      <c r="A18" s="32" t="s">
        <v>136</v>
      </c>
      <c r="B18" s="33"/>
      <c r="C18" s="33"/>
      <c r="D18" s="50"/>
      <c r="E18" s="50"/>
      <c r="F18" s="50"/>
      <c r="I18" s="32" t="s">
        <v>136</v>
      </c>
      <c r="J18" s="33">
        <v>6.8999999999999999E-3</v>
      </c>
      <c r="K18" s="34">
        <v>0.42007</v>
      </c>
      <c r="L18" s="35">
        <v>0.13435820000000001</v>
      </c>
      <c r="M18" s="35">
        <v>8.2920999999999995E-2</v>
      </c>
      <c r="Q18" s="32" t="s">
        <v>136</v>
      </c>
      <c r="R18" s="33">
        <v>1.4579999999999999E-4</v>
      </c>
      <c r="S18" s="34">
        <v>2.1886349999999997</v>
      </c>
      <c r="T18" s="35">
        <v>0.31827499999999997</v>
      </c>
      <c r="U18" s="35">
        <v>0.71759569999999995</v>
      </c>
      <c r="V18" s="35"/>
      <c r="Y18" s="32" t="s">
        <v>136</v>
      </c>
      <c r="Z18" s="36">
        <f>B18+J18+R18</f>
        <v>7.0457999999999996E-3</v>
      </c>
      <c r="AA18" s="36">
        <f t="shared" ref="AA18:AA29" si="5">C18+K18+S18</f>
        <v>2.6087049999999996</v>
      </c>
      <c r="AB18" s="36">
        <f>D18+L18+T18</f>
        <v>0.45263319999999996</v>
      </c>
    </row>
    <row r="19" spans="1:29">
      <c r="A19" s="32" t="s">
        <v>0</v>
      </c>
      <c r="B19" s="33"/>
      <c r="C19" s="51"/>
      <c r="D19" s="33"/>
      <c r="E19" s="33"/>
      <c r="F19" s="33"/>
      <c r="I19" s="32" t="s">
        <v>0</v>
      </c>
      <c r="J19" s="33">
        <v>0</v>
      </c>
      <c r="K19" s="33">
        <v>0.21722750000000002</v>
      </c>
      <c r="L19" s="35">
        <v>8.1674999999999998E-2</v>
      </c>
      <c r="M19" s="35">
        <v>6.7379999999999995E-2</v>
      </c>
      <c r="Q19" s="32" t="s">
        <v>0</v>
      </c>
      <c r="R19" s="33">
        <v>1.8E-5</v>
      </c>
      <c r="S19" s="39">
        <v>1.6202049999999999</v>
      </c>
      <c r="T19" s="35">
        <v>0.29700500000000002</v>
      </c>
      <c r="U19" s="35">
        <v>0.85107189999999999</v>
      </c>
      <c r="V19" s="35"/>
      <c r="Y19" s="32" t="s">
        <v>0</v>
      </c>
      <c r="Z19" s="36">
        <f t="shared" ref="Z19:Z29" si="6">B19+J19+R19</f>
        <v>1.8E-5</v>
      </c>
      <c r="AA19" s="36">
        <f t="shared" si="5"/>
        <v>1.8374324999999998</v>
      </c>
      <c r="AB19" s="36">
        <f>D19+L19+T19</f>
        <v>0.37868000000000002</v>
      </c>
    </row>
    <row r="20" spans="1:29">
      <c r="A20" s="32" t="s">
        <v>1</v>
      </c>
      <c r="B20" s="33"/>
      <c r="C20" s="51"/>
      <c r="D20" s="33"/>
      <c r="E20" s="33"/>
      <c r="F20" s="33"/>
      <c r="I20" s="32" t="s">
        <v>1</v>
      </c>
      <c r="J20" s="33">
        <v>0</v>
      </c>
      <c r="K20" s="33">
        <v>0.89312750000000019</v>
      </c>
      <c r="L20" s="35">
        <v>0.118025</v>
      </c>
      <c r="M20" s="35">
        <v>7.6725000000000002E-2</v>
      </c>
      <c r="Q20" s="32" t="s">
        <v>1</v>
      </c>
      <c r="R20" s="33">
        <v>0</v>
      </c>
      <c r="S20" s="35">
        <v>2.3956550000000001</v>
      </c>
      <c r="T20" s="35">
        <v>1.1691415000000001</v>
      </c>
      <c r="U20" s="35">
        <v>0.68465699999999996</v>
      </c>
      <c r="V20" s="37"/>
      <c r="Y20" s="32" t="s">
        <v>1</v>
      </c>
      <c r="Z20" s="36">
        <f t="shared" si="6"/>
        <v>0</v>
      </c>
      <c r="AA20" s="36">
        <f t="shared" si="5"/>
        <v>3.2887825000000004</v>
      </c>
      <c r="AB20" s="36">
        <f>D20+L20+T20</f>
        <v>1.2871665000000001</v>
      </c>
    </row>
    <row r="21" spans="1:29">
      <c r="A21" s="32" t="s">
        <v>2</v>
      </c>
      <c r="B21" s="33"/>
      <c r="C21" s="51"/>
      <c r="D21" s="32"/>
      <c r="E21" s="32"/>
      <c r="F21" s="32"/>
      <c r="I21" s="32" t="s">
        <v>2</v>
      </c>
      <c r="J21" s="33">
        <v>0</v>
      </c>
      <c r="K21" s="33">
        <v>0.61175750000000007</v>
      </c>
      <c r="L21" s="35">
        <v>8.1324999999999995E-2</v>
      </c>
      <c r="M21" s="35">
        <v>6.9838999999999998E-2</v>
      </c>
      <c r="Q21" s="32" t="s">
        <v>2</v>
      </c>
      <c r="R21" s="33">
        <v>0</v>
      </c>
      <c r="S21" s="35">
        <v>1.1374</v>
      </c>
      <c r="T21" s="37">
        <v>0.25661499999999998</v>
      </c>
      <c r="U21" s="35">
        <v>1.0154436</v>
      </c>
      <c r="V21" s="35"/>
      <c r="Y21" s="32" t="s">
        <v>2</v>
      </c>
      <c r="Z21" s="36">
        <f t="shared" si="6"/>
        <v>0</v>
      </c>
      <c r="AA21" s="36">
        <f t="shared" si="5"/>
        <v>1.7491574999999999</v>
      </c>
      <c r="AB21" s="36"/>
    </row>
    <row r="22" spans="1:29">
      <c r="A22" s="32" t="s">
        <v>3</v>
      </c>
      <c r="B22" s="33"/>
      <c r="C22" s="51"/>
      <c r="D22" s="32"/>
      <c r="E22" s="32"/>
      <c r="F22" s="32"/>
      <c r="I22" s="32" t="s">
        <v>3</v>
      </c>
      <c r="J22" s="33">
        <v>0</v>
      </c>
      <c r="K22" s="33">
        <v>0.83732990000000007</v>
      </c>
      <c r="L22" s="37">
        <v>0.11833824</v>
      </c>
      <c r="M22" s="35">
        <v>0.11581900000000001</v>
      </c>
      <c r="Q22" s="32" t="s">
        <v>3</v>
      </c>
      <c r="R22" s="33">
        <v>2.5149999999999999E-3</v>
      </c>
      <c r="S22" s="35">
        <v>2.1319887</v>
      </c>
      <c r="T22" s="37">
        <v>0.43001549999999999</v>
      </c>
      <c r="U22" s="35">
        <f>N28/10000000</f>
        <v>0</v>
      </c>
      <c r="V22" s="35"/>
      <c r="Y22" s="32" t="s">
        <v>3</v>
      </c>
      <c r="Z22" s="36">
        <f t="shared" si="6"/>
        <v>2.5149999999999999E-3</v>
      </c>
      <c r="AA22" s="36">
        <f t="shared" si="5"/>
        <v>2.9693186000000003</v>
      </c>
      <c r="AB22" s="36"/>
    </row>
    <row r="23" spans="1:29">
      <c r="A23" s="32" t="s">
        <v>4</v>
      </c>
      <c r="B23" s="33"/>
      <c r="C23" s="51"/>
      <c r="D23" s="32"/>
      <c r="E23" s="32"/>
      <c r="F23" s="32"/>
      <c r="I23" s="32" t="s">
        <v>4</v>
      </c>
      <c r="J23" s="33">
        <v>2.0000000000000002E-5</v>
      </c>
      <c r="K23" s="33">
        <v>0.42322500000000002</v>
      </c>
      <c r="L23" s="35">
        <v>2.6076700000000001E-2</v>
      </c>
      <c r="M23" s="35">
        <v>8.6420999999999998E-2</v>
      </c>
      <c r="N23" s="26"/>
      <c r="Q23" s="32" t="s">
        <v>4</v>
      </c>
      <c r="R23" s="33">
        <v>2.2999999999999998E-4</v>
      </c>
      <c r="S23" s="35">
        <v>1.3879985000000001</v>
      </c>
      <c r="T23" s="35">
        <v>0.366562</v>
      </c>
      <c r="U23" s="35">
        <v>1.7066024000000002</v>
      </c>
      <c r="Y23" s="32" t="s">
        <v>4</v>
      </c>
      <c r="Z23" s="36">
        <f t="shared" si="6"/>
        <v>2.5000000000000001E-4</v>
      </c>
      <c r="AA23" s="36">
        <f t="shared" si="5"/>
        <v>1.8112235000000001</v>
      </c>
      <c r="AB23" s="36"/>
    </row>
    <row r="24" spans="1:29">
      <c r="A24" s="32" t="s">
        <v>5</v>
      </c>
      <c r="B24" s="33"/>
      <c r="C24" s="52"/>
      <c r="D24" s="32"/>
      <c r="E24" s="32"/>
      <c r="F24" s="32"/>
      <c r="I24" s="32" t="s">
        <v>5</v>
      </c>
      <c r="J24" s="33">
        <v>0</v>
      </c>
      <c r="K24" s="34">
        <v>0.45045000000000002</v>
      </c>
      <c r="L24" s="35">
        <v>9.5650000000000007E-6</v>
      </c>
      <c r="M24" s="35">
        <v>0.10618499999999999</v>
      </c>
      <c r="N24" s="26"/>
      <c r="Q24" s="32" t="s">
        <v>5</v>
      </c>
      <c r="R24" s="33">
        <v>0.33660000000000001</v>
      </c>
      <c r="S24" s="35">
        <v>1.8111949999999997</v>
      </c>
      <c r="T24" s="35">
        <v>0.30004691699999997</v>
      </c>
      <c r="U24" s="35">
        <v>1.2328509999999999</v>
      </c>
      <c r="Y24" s="32" t="s">
        <v>5</v>
      </c>
      <c r="Z24" s="36">
        <f t="shared" si="6"/>
        <v>0.33660000000000001</v>
      </c>
      <c r="AA24" s="36">
        <f t="shared" si="5"/>
        <v>2.2616449999999997</v>
      </c>
      <c r="AB24" s="36"/>
    </row>
    <row r="25" spans="1:29">
      <c r="A25" s="32" t="s">
        <v>6</v>
      </c>
      <c r="B25" s="33"/>
      <c r="C25" s="52"/>
      <c r="D25" s="32"/>
      <c r="E25" s="32"/>
      <c r="F25" s="32"/>
      <c r="I25" s="32" t="s">
        <v>6</v>
      </c>
      <c r="J25" s="33">
        <v>2.8874999999999999E-3</v>
      </c>
      <c r="K25" s="39">
        <v>0.30118249999999996</v>
      </c>
      <c r="L25" s="35">
        <v>5.0750000000000003E-2</v>
      </c>
      <c r="M25" s="35">
        <v>0.22913499999999998</v>
      </c>
      <c r="N25" s="26"/>
      <c r="Q25" s="32" t="s">
        <v>6</v>
      </c>
      <c r="R25" s="33">
        <v>0.66119089999999991</v>
      </c>
      <c r="S25" s="35">
        <v>0.96523250000000005</v>
      </c>
      <c r="T25" s="35">
        <v>0.28599079999999999</v>
      </c>
      <c r="U25" s="35">
        <v>0.86228919999999998</v>
      </c>
      <c r="Y25" s="32" t="s">
        <v>6</v>
      </c>
      <c r="Z25" s="36">
        <f t="shared" si="6"/>
        <v>0.66407839999999996</v>
      </c>
      <c r="AA25" s="36">
        <f t="shared" si="5"/>
        <v>1.2664150000000001</v>
      </c>
      <c r="AB25" s="36"/>
    </row>
    <row r="26" spans="1:29">
      <c r="A26" s="32" t="s">
        <v>7</v>
      </c>
      <c r="B26" s="33"/>
      <c r="C26" s="51"/>
      <c r="D26" s="32"/>
      <c r="E26" s="32"/>
      <c r="F26" s="32"/>
      <c r="I26" s="32" t="s">
        <v>7</v>
      </c>
      <c r="J26" s="33">
        <v>5.4449999999999998E-2</v>
      </c>
      <c r="K26" s="48">
        <v>8.134000000000001E-2</v>
      </c>
      <c r="L26" s="35">
        <v>8.3695000000000006E-2</v>
      </c>
      <c r="M26" s="35">
        <v>0.38534700000000005</v>
      </c>
      <c r="N26" s="26"/>
      <c r="Q26" s="32" t="s">
        <v>7</v>
      </c>
      <c r="R26" s="33">
        <v>0.80443999999999993</v>
      </c>
      <c r="S26" s="35">
        <v>0.24210749999999998</v>
      </c>
      <c r="T26" s="35">
        <v>0.66674999999999995</v>
      </c>
      <c r="U26" s="35">
        <v>0.24780319999999997</v>
      </c>
      <c r="Y26" s="32" t="s">
        <v>7</v>
      </c>
      <c r="Z26" s="36">
        <f t="shared" si="6"/>
        <v>0.85888999999999993</v>
      </c>
      <c r="AA26" s="36">
        <f t="shared" si="5"/>
        <v>0.3234475</v>
      </c>
      <c r="AB26" s="36"/>
    </row>
    <row r="27" spans="1:29">
      <c r="A27" s="32" t="s">
        <v>8</v>
      </c>
      <c r="B27" s="33"/>
      <c r="C27" s="33"/>
      <c r="D27" s="32"/>
      <c r="E27" s="32"/>
      <c r="F27" s="32"/>
      <c r="I27" s="32" t="s">
        <v>8</v>
      </c>
      <c r="J27" s="33">
        <v>5.4449999999999998E-2</v>
      </c>
      <c r="K27" s="48">
        <v>0.16470499999999999</v>
      </c>
      <c r="L27" s="35"/>
      <c r="M27" s="35">
        <v>6.4297000000000007E-2</v>
      </c>
      <c r="N27" s="26"/>
      <c r="Q27" s="32" t="s">
        <v>8</v>
      </c>
      <c r="R27" s="33">
        <v>0.68310000000000004</v>
      </c>
      <c r="S27" s="35">
        <v>0.38261059999999997</v>
      </c>
      <c r="T27" s="35">
        <v>0.17139550000000001</v>
      </c>
      <c r="U27" s="35">
        <v>0.24072400000000002</v>
      </c>
      <c r="Y27" s="32" t="s">
        <v>8</v>
      </c>
      <c r="Z27" s="36">
        <f t="shared" si="6"/>
        <v>0.73755000000000004</v>
      </c>
      <c r="AA27" s="36">
        <f t="shared" si="5"/>
        <v>0.5473155999999999</v>
      </c>
      <c r="AB27" s="36"/>
    </row>
    <row r="28" spans="1:29">
      <c r="A28" s="32" t="s">
        <v>9</v>
      </c>
      <c r="B28" s="33"/>
      <c r="C28" s="33"/>
      <c r="D28" s="32"/>
      <c r="E28" s="32"/>
      <c r="F28" s="32"/>
      <c r="I28" s="32" t="s">
        <v>9</v>
      </c>
      <c r="J28" s="33">
        <v>0.21779999999999999</v>
      </c>
      <c r="K28" s="35">
        <v>0.29204999999999998</v>
      </c>
      <c r="L28" s="35">
        <v>7.6129600000000006E-2</v>
      </c>
      <c r="M28" s="35">
        <v>0.18672900000000001</v>
      </c>
      <c r="N28" s="26"/>
      <c r="Q28" s="32" t="s">
        <v>9</v>
      </c>
      <c r="R28" s="33">
        <v>1.435135</v>
      </c>
      <c r="S28" s="35">
        <v>0.71070999999999995</v>
      </c>
      <c r="T28" s="35">
        <v>0.3624985</v>
      </c>
      <c r="U28" s="35">
        <v>0.94543889999999997</v>
      </c>
      <c r="Y28" s="32" t="s">
        <v>9</v>
      </c>
      <c r="Z28" s="36">
        <f t="shared" si="6"/>
        <v>1.652935</v>
      </c>
      <c r="AA28" s="36">
        <f t="shared" si="5"/>
        <v>1.0027599999999999</v>
      </c>
      <c r="AB28" s="36"/>
    </row>
    <row r="29" spans="1:29">
      <c r="A29" s="32" t="s">
        <v>10</v>
      </c>
      <c r="B29" s="33"/>
      <c r="C29" s="33"/>
      <c r="D29" s="32"/>
      <c r="E29" s="32"/>
      <c r="F29" s="32"/>
      <c r="I29" s="32" t="s">
        <v>10</v>
      </c>
      <c r="J29" s="39">
        <v>0.53322499999999995</v>
      </c>
      <c r="K29" s="35">
        <v>9.9412500000000001E-2</v>
      </c>
      <c r="L29" s="35">
        <v>6.2560000000000004E-2</v>
      </c>
      <c r="M29" s="35">
        <v>5.3820000000000007E-2</v>
      </c>
      <c r="N29" s="26"/>
      <c r="Q29" s="32" t="s">
        <v>10</v>
      </c>
      <c r="R29" s="33">
        <v>1.7614799999999999</v>
      </c>
      <c r="S29" s="35">
        <v>0.1032875</v>
      </c>
      <c r="T29" s="35">
        <v>0.5785825</v>
      </c>
      <c r="U29" s="35">
        <v>0.38511489999999998</v>
      </c>
      <c r="Y29" s="32" t="s">
        <v>10</v>
      </c>
      <c r="Z29" s="36">
        <f t="shared" si="6"/>
        <v>2.294705</v>
      </c>
      <c r="AA29" s="36">
        <f t="shared" si="5"/>
        <v>0.20269999999999999</v>
      </c>
      <c r="AB29" s="36"/>
    </row>
    <row r="30" spans="1:29">
      <c r="I30" s="40" t="s">
        <v>137</v>
      </c>
      <c r="J30" s="41">
        <f>AVERAGE(J18:J29)</f>
        <v>7.2477708333333321E-2</v>
      </c>
      <c r="K30" s="41">
        <f>AVERAGE(K18:K29)</f>
        <v>0.39932311666666659</v>
      </c>
      <c r="L30" s="41">
        <f>AVERAGE(L18:L29)</f>
        <v>7.5722027727272725E-2</v>
      </c>
      <c r="M30" s="41">
        <f>AVERAGE(M18:M29)</f>
        <v>0.12705150000000001</v>
      </c>
      <c r="Q30" s="40" t="s">
        <v>137</v>
      </c>
      <c r="R30" s="41">
        <f>AVERAGE(R18:R29)</f>
        <v>0.47373789166666663</v>
      </c>
      <c r="S30" s="41">
        <f>AVERAGE(S18:S29)</f>
        <v>1.256418775</v>
      </c>
      <c r="T30" s="41">
        <f>AVERAGE(T18:T29)</f>
        <v>0.43357318475000001</v>
      </c>
      <c r="U30" s="41">
        <f>AVERAGE(U18:U29)</f>
        <v>0.74079931666666665</v>
      </c>
    </row>
    <row r="31" spans="1:29" ht="15" thickBot="1">
      <c r="I31" s="53" t="s">
        <v>126</v>
      </c>
      <c r="J31" s="54">
        <f>SUM(J18:J29)</f>
        <v>0.86973249999999991</v>
      </c>
      <c r="K31" s="54">
        <f>SUM(K18:K29)</f>
        <v>4.7918773999999988</v>
      </c>
      <c r="L31" s="54">
        <f>SUM(L18:L29)</f>
        <v>0.83294230499999999</v>
      </c>
      <c r="M31" s="54">
        <f>SUM(M18:M29)</f>
        <v>1.524618</v>
      </c>
      <c r="Q31" s="53" t="s">
        <v>138</v>
      </c>
      <c r="R31" s="54">
        <f>SUM(R18:R29)</f>
        <v>5.6848546999999998</v>
      </c>
      <c r="S31" s="54">
        <f>SUM(S18:S29)</f>
        <v>15.077025299999999</v>
      </c>
      <c r="T31" s="54">
        <f>SUM(T18:T29)</f>
        <v>5.2028782170000003</v>
      </c>
      <c r="U31" s="54">
        <f>SUM(U18:U29)</f>
        <v>8.8895917999999998</v>
      </c>
    </row>
  </sheetData>
  <phoneticPr fontId="3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A1:AL593"/>
  <sheetViews>
    <sheetView topLeftCell="K1" zoomScale="96" zoomScaleNormal="96" workbookViewId="0">
      <selection activeCell="O28" sqref="O28"/>
    </sheetView>
  </sheetViews>
  <sheetFormatPr baseColWidth="10" defaultColWidth="8.83203125" defaultRowHeight="14"/>
  <cols>
    <col min="1" max="30" width="8.83203125" style="18"/>
    <col min="31" max="31" width="8.83203125" style="35"/>
    <col min="32" max="33" width="7.1640625" style="18" customWidth="1"/>
    <col min="34" max="34" width="14.83203125" style="18" customWidth="1"/>
    <col min="35" max="38" width="16.83203125" style="18" customWidth="1"/>
    <col min="39" max="16384" width="8.83203125" style="18"/>
  </cols>
  <sheetData>
    <row r="1" spans="1:38" s="30" customFormat="1">
      <c r="A1" s="29" t="s">
        <v>139</v>
      </c>
      <c r="B1" s="29" t="s">
        <v>140</v>
      </c>
      <c r="C1" s="29" t="s">
        <v>141</v>
      </c>
      <c r="D1" s="29" t="s">
        <v>142</v>
      </c>
      <c r="E1" s="29" t="s">
        <v>11</v>
      </c>
      <c r="F1" s="29" t="s">
        <v>12</v>
      </c>
      <c r="G1" s="29" t="s">
        <v>448</v>
      </c>
      <c r="H1" s="29"/>
      <c r="I1" s="29"/>
      <c r="J1" s="29" t="s">
        <v>144</v>
      </c>
      <c r="K1" s="29" t="s">
        <v>140</v>
      </c>
      <c r="L1" s="29" t="s">
        <v>141</v>
      </c>
      <c r="M1" s="29" t="s">
        <v>142</v>
      </c>
      <c r="N1" s="29" t="s">
        <v>143</v>
      </c>
      <c r="O1" s="30" t="s">
        <v>145</v>
      </c>
      <c r="P1" s="29" t="s">
        <v>448</v>
      </c>
      <c r="R1" s="29" t="s">
        <v>146</v>
      </c>
      <c r="S1" s="29" t="s">
        <v>140</v>
      </c>
      <c r="T1" s="29" t="s">
        <v>141</v>
      </c>
      <c r="U1" s="29" t="s">
        <v>142</v>
      </c>
      <c r="V1" s="29" t="s">
        <v>143</v>
      </c>
      <c r="W1" s="30" t="s">
        <v>145</v>
      </c>
      <c r="X1" s="29" t="s">
        <v>448</v>
      </c>
      <c r="Z1" s="31" t="s">
        <v>147</v>
      </c>
      <c r="AA1" s="29" t="s">
        <v>140</v>
      </c>
      <c r="AB1" s="29" t="s">
        <v>141</v>
      </c>
      <c r="AC1" s="29" t="s">
        <v>142</v>
      </c>
      <c r="AD1" s="29" t="s">
        <v>143</v>
      </c>
      <c r="AE1" s="29" t="s">
        <v>12</v>
      </c>
      <c r="AF1" s="29" t="s">
        <v>448</v>
      </c>
      <c r="AG1" s="29"/>
      <c r="AH1" s="56" t="s">
        <v>148</v>
      </c>
      <c r="AI1" s="57" t="s">
        <v>140</v>
      </c>
      <c r="AJ1" s="57" t="s">
        <v>141</v>
      </c>
      <c r="AK1" s="57" t="s">
        <v>142</v>
      </c>
      <c r="AL1" s="58" t="s">
        <v>149</v>
      </c>
    </row>
    <row r="2" spans="1:38">
      <c r="A2" s="32" t="s">
        <v>150</v>
      </c>
      <c r="B2" s="33">
        <v>0.249975</v>
      </c>
      <c r="C2" s="35">
        <v>0.69569999999999999</v>
      </c>
      <c r="D2" s="35">
        <v>2.3861750000000002</v>
      </c>
      <c r="E2" s="35">
        <v>1.06575</v>
      </c>
      <c r="F2" s="35">
        <v>0</v>
      </c>
      <c r="G2" s="35">
        <f>'LLD-1'!O62/10000</f>
        <v>2.7372749999999999</v>
      </c>
      <c r="H2" s="35"/>
      <c r="J2" s="32" t="s">
        <v>150</v>
      </c>
      <c r="K2" s="33">
        <v>4.2030744999999996</v>
      </c>
      <c r="L2" s="33">
        <v>3.9946874999999999</v>
      </c>
      <c r="M2" s="35">
        <v>5.1467127000000001</v>
      </c>
      <c r="N2" s="33">
        <v>3.3351598</v>
      </c>
      <c r="O2" s="35">
        <v>0</v>
      </c>
      <c r="P2" s="35">
        <f>'LD-1'!Q62/10000</f>
        <v>6.6056999999999997</v>
      </c>
      <c r="Q2" s="60"/>
      <c r="R2" s="32" t="s">
        <v>150</v>
      </c>
      <c r="S2" s="33">
        <v>8.3541043000000013</v>
      </c>
      <c r="T2" s="33">
        <v>9.8650375000000015</v>
      </c>
      <c r="U2" s="33">
        <v>10.473475000000001</v>
      </c>
      <c r="V2" s="35">
        <v>5.8992130999999999</v>
      </c>
      <c r="W2" s="35">
        <v>0</v>
      </c>
      <c r="X2" s="35">
        <f>'HD-1'!F62/10000</f>
        <v>10.8917275</v>
      </c>
      <c r="Y2" s="35"/>
      <c r="Z2" s="32" t="s">
        <v>123</v>
      </c>
      <c r="AA2" s="36">
        <f t="shared" ref="AA2:AA13" si="0">B2+K2+S2</f>
        <v>12.807153800000002</v>
      </c>
      <c r="AB2" s="36">
        <f t="shared" ref="AB2:AD13" si="1">C2+L2+T2</f>
        <v>14.555425000000001</v>
      </c>
      <c r="AC2" s="36">
        <f t="shared" si="1"/>
        <v>18.0063627</v>
      </c>
      <c r="AD2" s="36">
        <f t="shared" si="1"/>
        <v>10.3001229</v>
      </c>
      <c r="AE2" s="36">
        <f t="shared" ref="AE2:AF6" si="2">F2+O2+W2</f>
        <v>0</v>
      </c>
      <c r="AF2" s="36">
        <f t="shared" si="2"/>
        <v>20.234702499999997</v>
      </c>
      <c r="AH2" s="61" t="s">
        <v>151</v>
      </c>
      <c r="AI2" s="62">
        <v>14.085100000000001</v>
      </c>
      <c r="AJ2" s="62">
        <v>16.542899999999999</v>
      </c>
      <c r="AK2" s="62">
        <v>21.32443</v>
      </c>
      <c r="AL2" s="63">
        <v>6.4912500000000009</v>
      </c>
    </row>
    <row r="3" spans="1:38">
      <c r="A3" s="32" t="s">
        <v>0</v>
      </c>
      <c r="B3" s="33">
        <v>1.5906</v>
      </c>
      <c r="C3" s="35">
        <v>1.1855500000000001</v>
      </c>
      <c r="D3" s="35">
        <v>1.9459500000000001</v>
      </c>
      <c r="E3" s="35">
        <v>1.8465</v>
      </c>
      <c r="F3" s="35">
        <v>3.9376260000000003</v>
      </c>
      <c r="G3" s="35">
        <f>'LLD-1'!O63/10000</f>
        <v>2.82945</v>
      </c>
      <c r="H3" s="35"/>
      <c r="J3" s="32" t="s">
        <v>0</v>
      </c>
      <c r="K3" s="33">
        <v>4.0222111000000007</v>
      </c>
      <c r="L3" s="33">
        <v>4.3383724999999993</v>
      </c>
      <c r="M3" s="35">
        <v>3.3014625</v>
      </c>
      <c r="N3" s="35">
        <v>5.08</v>
      </c>
      <c r="O3" s="35">
        <v>10.038375</v>
      </c>
      <c r="P3" s="35">
        <f>'LD-1'!Q63/10000</f>
        <v>5.8281000000000001</v>
      </c>
      <c r="Q3" s="60"/>
      <c r="R3" s="32" t="s">
        <v>0</v>
      </c>
      <c r="S3" s="33">
        <v>9.0901250000000005</v>
      </c>
      <c r="T3" s="33">
        <v>10.8292549</v>
      </c>
      <c r="U3" s="33">
        <v>6.0592075000000003</v>
      </c>
      <c r="V3" s="35">
        <v>8.3973849999999999</v>
      </c>
      <c r="W3" s="35">
        <v>18.508745000000001</v>
      </c>
      <c r="X3" s="35">
        <f>'HD-1'!F63/10000</f>
        <v>9.3920250000000003</v>
      </c>
      <c r="Y3" s="35"/>
      <c r="Z3" s="32" t="s">
        <v>0</v>
      </c>
      <c r="AA3" s="36">
        <f t="shared" si="0"/>
        <v>14.702936100000002</v>
      </c>
      <c r="AB3" s="36">
        <f t="shared" si="1"/>
        <v>16.3531774</v>
      </c>
      <c r="AC3" s="36">
        <f t="shared" si="1"/>
        <v>11.306620000000001</v>
      </c>
      <c r="AD3" s="36">
        <f t="shared" si="1"/>
        <v>15.323885000000001</v>
      </c>
      <c r="AE3" s="36">
        <f t="shared" si="2"/>
        <v>32.484746000000001</v>
      </c>
      <c r="AF3" s="36">
        <f t="shared" si="2"/>
        <v>18.049575000000001</v>
      </c>
      <c r="AH3" s="64" t="s">
        <v>152</v>
      </c>
      <c r="AI3" s="62">
        <v>48.420107100000003</v>
      </c>
      <c r="AJ3" s="62">
        <v>60.480223299999999</v>
      </c>
      <c r="AK3" s="62">
        <v>58.325614135400002</v>
      </c>
      <c r="AL3" s="63">
        <v>14.871032</v>
      </c>
    </row>
    <row r="4" spans="1:38">
      <c r="A4" s="32" t="s">
        <v>1</v>
      </c>
      <c r="B4" s="33">
        <v>1.982775</v>
      </c>
      <c r="C4" s="35">
        <v>1.41645</v>
      </c>
      <c r="D4" s="35">
        <v>2.5653000000000001</v>
      </c>
      <c r="E4" s="35">
        <v>3.5790000000000002</v>
      </c>
      <c r="F4" s="35">
        <v>2.3769</v>
      </c>
      <c r="G4" s="35">
        <f>'LLD-1'!O64/10000</f>
        <v>5.3971999999999998</v>
      </c>
      <c r="H4" s="35"/>
      <c r="J4" s="32" t="s">
        <v>1</v>
      </c>
      <c r="K4" s="33">
        <v>8.2664875000000002</v>
      </c>
      <c r="L4" s="33">
        <v>5.1307749999999999</v>
      </c>
      <c r="M4" s="35">
        <v>5.7296066000000003</v>
      </c>
      <c r="N4" s="65">
        <v>6.4558721999999999</v>
      </c>
      <c r="O4" s="35">
        <v>8.2061949999999992</v>
      </c>
      <c r="P4" s="35">
        <f>'LD-1'!Q64/10000</f>
        <v>7.2328000000000001</v>
      </c>
      <c r="Q4" s="60"/>
      <c r="R4" s="32" t="s">
        <v>1</v>
      </c>
      <c r="S4" s="33">
        <v>15.678699999999999</v>
      </c>
      <c r="T4" s="33">
        <v>14.53825</v>
      </c>
      <c r="U4" s="33">
        <v>9.0678755000000013</v>
      </c>
      <c r="V4" s="65">
        <v>12.572611999999999</v>
      </c>
      <c r="W4" s="35">
        <v>14.327554999999998</v>
      </c>
      <c r="X4" s="35">
        <f>'HD-1'!F64/10000</f>
        <v>11.297700000000001</v>
      </c>
      <c r="Y4" s="35"/>
      <c r="Z4" s="32" t="s">
        <v>1</v>
      </c>
      <c r="AA4" s="36">
        <f t="shared" si="0"/>
        <v>25.9279625</v>
      </c>
      <c r="AB4" s="36">
        <f t="shared" si="1"/>
        <v>21.085474999999999</v>
      </c>
      <c r="AC4" s="36">
        <f t="shared" si="1"/>
        <v>17.362782100000004</v>
      </c>
      <c r="AD4" s="36">
        <f t="shared" si="1"/>
        <v>22.607484200000002</v>
      </c>
      <c r="AE4" s="36">
        <f t="shared" si="2"/>
        <v>24.910649999999997</v>
      </c>
      <c r="AF4" s="36">
        <f t="shared" si="2"/>
        <v>23.927700000000002</v>
      </c>
      <c r="AH4" s="61" t="s">
        <v>153</v>
      </c>
      <c r="AI4" s="62">
        <v>125.2596138</v>
      </c>
      <c r="AJ4" s="62">
        <v>119.7220303</v>
      </c>
      <c r="AK4" s="62">
        <v>108.86345046169998</v>
      </c>
      <c r="AL4" s="63">
        <v>26.8692101</v>
      </c>
    </row>
    <row r="5" spans="1:38">
      <c r="A5" s="32" t="s">
        <v>2</v>
      </c>
      <c r="B5" s="33">
        <v>1.0965750000000001</v>
      </c>
      <c r="C5" s="35">
        <v>1.1085</v>
      </c>
      <c r="D5" s="35">
        <v>2.2172999999999998</v>
      </c>
      <c r="E5" s="35">
        <v>3.92685</v>
      </c>
      <c r="F5" s="35">
        <v>2.1037499999999998</v>
      </c>
      <c r="G5" s="35">
        <f>'LLD-1'!O65/10000</f>
        <v>4.1315999999999997</v>
      </c>
      <c r="H5" s="35"/>
      <c r="J5" s="32" t="s">
        <v>2</v>
      </c>
      <c r="K5" s="33">
        <v>3.9034699999999996</v>
      </c>
      <c r="L5" s="33">
        <v>5.8264699999999996</v>
      </c>
      <c r="M5" s="35">
        <v>6.6589976064999998</v>
      </c>
      <c r="N5" s="35">
        <v>9.3641299999999994</v>
      </c>
      <c r="O5" s="35">
        <v>7.3198249999999998</v>
      </c>
      <c r="P5" s="35">
        <f>'LD-1'!Q65/10000</f>
        <v>6.0050353999999997</v>
      </c>
      <c r="R5" s="32" t="s">
        <v>2</v>
      </c>
      <c r="S5" s="33">
        <v>11.96175</v>
      </c>
      <c r="T5" s="33">
        <v>10.356450000000001</v>
      </c>
      <c r="U5" s="33">
        <v>12.1241361257</v>
      </c>
      <c r="V5" s="35">
        <v>15.948687</v>
      </c>
      <c r="W5" s="35">
        <v>12.412425000000001</v>
      </c>
      <c r="X5" s="35">
        <f>'HD-1'!F65/10000</f>
        <v>9.8937749999999998</v>
      </c>
      <c r="Y5" s="35"/>
      <c r="Z5" s="32" t="s">
        <v>2</v>
      </c>
      <c r="AA5" s="36">
        <f t="shared" si="0"/>
        <v>16.961795000000002</v>
      </c>
      <c r="AB5" s="36">
        <f t="shared" si="1"/>
        <v>17.291420000000002</v>
      </c>
      <c r="AC5" s="36">
        <f t="shared" si="1"/>
        <v>21.000433732200001</v>
      </c>
      <c r="AD5" s="36">
        <f t="shared" si="1"/>
        <v>29.239666999999997</v>
      </c>
      <c r="AE5" s="36">
        <f t="shared" si="2"/>
        <v>21.835999999999999</v>
      </c>
      <c r="AF5" s="36">
        <f t="shared" si="2"/>
        <v>20.030410400000001</v>
      </c>
      <c r="AH5" s="61" t="s">
        <v>112</v>
      </c>
      <c r="AI5" s="62">
        <v>187.76482090000002</v>
      </c>
      <c r="AJ5" s="62">
        <v>196.74515359999998</v>
      </c>
      <c r="AK5" s="62">
        <v>188.51349459710005</v>
      </c>
      <c r="AL5" s="63">
        <v>48.231492100000004</v>
      </c>
    </row>
    <row r="6" spans="1:38">
      <c r="A6" s="32" t="s">
        <v>3</v>
      </c>
      <c r="B6" s="33">
        <v>2.20905</v>
      </c>
      <c r="C6" s="35">
        <v>1.0465500000000001</v>
      </c>
      <c r="D6" s="35">
        <v>2.64255</v>
      </c>
      <c r="E6" s="35">
        <v>3.1385999999999998</v>
      </c>
      <c r="F6" s="35">
        <v>2.0492249999999999</v>
      </c>
      <c r="G6" s="35">
        <f>'LLD-1'!O66/10000</f>
        <v>0</v>
      </c>
      <c r="H6" s="35"/>
      <c r="J6" s="32" t="s">
        <v>3</v>
      </c>
      <c r="K6" s="33">
        <v>4.1654249999999999</v>
      </c>
      <c r="L6" s="33">
        <v>4.625775</v>
      </c>
      <c r="M6" s="35">
        <v>8.2530300000000008</v>
      </c>
      <c r="N6" s="35">
        <v>7.5473869000000002</v>
      </c>
      <c r="O6" s="35">
        <v>6.1807499999999997</v>
      </c>
      <c r="P6" s="35">
        <f>'LD-1'!Q66/10000</f>
        <v>0</v>
      </c>
      <c r="Q6" s="60"/>
      <c r="R6" s="32" t="s">
        <v>3</v>
      </c>
      <c r="S6" s="33">
        <v>12.1544875</v>
      </c>
      <c r="T6" s="33">
        <v>7.2944250000000004</v>
      </c>
      <c r="U6" s="33">
        <v>13.621617499999999</v>
      </c>
      <c r="V6" s="35">
        <v>14.363099999999999</v>
      </c>
      <c r="W6" s="35">
        <v>11.39085</v>
      </c>
      <c r="X6" s="35">
        <f>'HD-1'!F66/10000</f>
        <v>0</v>
      </c>
      <c r="Y6" s="35"/>
      <c r="Z6" s="32" t="s">
        <v>3</v>
      </c>
      <c r="AA6" s="36">
        <f t="shared" si="0"/>
        <v>18.528962499999999</v>
      </c>
      <c r="AB6" s="36">
        <f t="shared" si="1"/>
        <v>12.966750000000001</v>
      </c>
      <c r="AC6" s="36">
        <f t="shared" si="1"/>
        <v>24.517197500000002</v>
      </c>
      <c r="AD6" s="36">
        <f t="shared" si="1"/>
        <v>25.049086899999999</v>
      </c>
      <c r="AE6" s="36">
        <f>F6+O6+W6</f>
        <v>19.620825</v>
      </c>
      <c r="AF6" s="36">
        <f t="shared" si="2"/>
        <v>0</v>
      </c>
      <c r="AH6" s="66" t="s">
        <v>154</v>
      </c>
      <c r="AI6" s="19" t="s">
        <v>107</v>
      </c>
      <c r="AJ6" s="19" t="s">
        <v>108</v>
      </c>
      <c r="AK6" s="19" t="s">
        <v>109</v>
      </c>
      <c r="AL6" s="67" t="s">
        <v>155</v>
      </c>
    </row>
    <row r="7" spans="1:38">
      <c r="A7" s="32" t="s">
        <v>4</v>
      </c>
      <c r="B7" s="33">
        <v>1.149</v>
      </c>
      <c r="C7" s="35">
        <v>1.1308499999999999</v>
      </c>
      <c r="D7" s="35">
        <v>1.917505</v>
      </c>
      <c r="E7" s="35">
        <v>2.0717249999999998</v>
      </c>
      <c r="F7" s="35">
        <v>1.711875</v>
      </c>
      <c r="G7" s="35"/>
      <c r="H7" s="35"/>
      <c r="J7" s="32" t="s">
        <v>4</v>
      </c>
      <c r="K7" s="33">
        <v>4.175325</v>
      </c>
      <c r="L7" s="33">
        <v>3.0744750000000001</v>
      </c>
      <c r="M7" s="35">
        <v>4.2580439999999999</v>
      </c>
      <c r="N7" s="35">
        <v>6.3071250000000001</v>
      </c>
      <c r="O7" s="35">
        <v>4.6585210000000004</v>
      </c>
      <c r="P7" s="35"/>
      <c r="Q7" s="60"/>
      <c r="R7" s="32" t="s">
        <v>4</v>
      </c>
      <c r="S7" s="33">
        <v>11.3617905</v>
      </c>
      <c r="T7" s="33">
        <v>7.5016499999999997</v>
      </c>
      <c r="U7" s="33">
        <v>8.9587316000000001</v>
      </c>
      <c r="V7" s="35">
        <v>11.857765000000001</v>
      </c>
      <c r="W7" s="35">
        <v>8.6313849999999999</v>
      </c>
      <c r="X7" s="35"/>
      <c r="Y7" s="35"/>
      <c r="Z7" s="32" t="s">
        <v>4</v>
      </c>
      <c r="AA7" s="36">
        <f t="shared" si="0"/>
        <v>16.6861155</v>
      </c>
      <c r="AB7" s="36">
        <f t="shared" si="1"/>
        <v>11.706975</v>
      </c>
      <c r="AC7" s="36">
        <f t="shared" si="1"/>
        <v>15.1342806</v>
      </c>
      <c r="AD7" s="36">
        <f t="shared" si="1"/>
        <v>20.236615</v>
      </c>
      <c r="AE7" s="36">
        <f>F7+O7+W7</f>
        <v>15.001781000000001</v>
      </c>
      <c r="AH7" s="61" t="s">
        <v>151</v>
      </c>
      <c r="AI7" s="68">
        <v>5.3883847237342408E-2</v>
      </c>
      <c r="AJ7" s="68">
        <v>5.4676648232112143E-2</v>
      </c>
      <c r="AK7" s="68">
        <v>4.8823018980241314E-2</v>
      </c>
      <c r="AL7" s="69">
        <v>4.8861497929996243E-2</v>
      </c>
    </row>
    <row r="8" spans="1:38">
      <c r="A8" s="32" t="s">
        <v>5</v>
      </c>
      <c r="B8" s="33">
        <v>2.3342499999999999</v>
      </c>
      <c r="C8" s="35">
        <v>2.3715000000000002</v>
      </c>
      <c r="D8" s="35">
        <v>1.3573500000000001</v>
      </c>
      <c r="E8" s="35">
        <v>1.6305000000000001</v>
      </c>
      <c r="F8" s="35">
        <v>0.97845000000000004</v>
      </c>
      <c r="G8" s="35"/>
      <c r="H8" s="35"/>
      <c r="J8" s="32" t="s">
        <v>5</v>
      </c>
      <c r="K8" s="33">
        <v>3.8856139999999999</v>
      </c>
      <c r="L8" s="33">
        <v>2.490075</v>
      </c>
      <c r="M8" s="35">
        <v>3.597</v>
      </c>
      <c r="N8" s="35">
        <v>4.3269000000000002</v>
      </c>
      <c r="O8" s="35">
        <v>2.2734749999999999</v>
      </c>
      <c r="P8" s="35"/>
      <c r="Q8" s="60"/>
      <c r="R8" s="32" t="s">
        <v>5</v>
      </c>
      <c r="S8" s="33">
        <v>9.0010999999999992</v>
      </c>
      <c r="T8" s="33">
        <v>8.2930498999999998</v>
      </c>
      <c r="U8" s="33">
        <v>7.6066534569999993</v>
      </c>
      <c r="V8" s="37">
        <v>10.261757100000001</v>
      </c>
      <c r="W8" s="35">
        <v>5.5423499999999999</v>
      </c>
      <c r="X8" s="35"/>
      <c r="Y8" s="35"/>
      <c r="Z8" s="32" t="s">
        <v>5</v>
      </c>
      <c r="AA8" s="36">
        <f t="shared" si="0"/>
        <v>15.220963999999999</v>
      </c>
      <c r="AB8" s="36">
        <f t="shared" si="1"/>
        <v>13.1546249</v>
      </c>
      <c r="AC8" s="36">
        <f t="shared" si="1"/>
        <v>12.561003456999998</v>
      </c>
      <c r="AD8" s="36">
        <f t="shared" si="1"/>
        <v>16.2191571</v>
      </c>
      <c r="AE8" s="35">
        <f>F8+O8+W8</f>
        <v>8.794274999999999</v>
      </c>
      <c r="AH8" s="64" t="s">
        <v>152</v>
      </c>
      <c r="AI8" s="68">
        <v>0.23477921941257821</v>
      </c>
      <c r="AJ8" s="68">
        <v>0.25475968847834091</v>
      </c>
      <c r="AK8" s="68">
        <v>0.19920630532258618</v>
      </c>
      <c r="AL8" s="69">
        <v>0.19102160565189469</v>
      </c>
    </row>
    <row r="9" spans="1:38">
      <c r="A9" s="32" t="s">
        <v>6</v>
      </c>
      <c r="B9" s="33">
        <v>0.83640000000000003</v>
      </c>
      <c r="C9" s="35">
        <v>2.5351499999999998</v>
      </c>
      <c r="D9" s="35">
        <v>1.0712999999999999</v>
      </c>
      <c r="E9" s="35">
        <v>2.4204750000000002</v>
      </c>
      <c r="F9" s="35">
        <v>0.84205499999999989</v>
      </c>
      <c r="G9" s="35"/>
      <c r="H9" s="35"/>
      <c r="J9" s="32" t="s">
        <v>6</v>
      </c>
      <c r="K9" s="33">
        <v>2.6632750000000001</v>
      </c>
      <c r="L9" s="33">
        <v>8.4544201999999995</v>
      </c>
      <c r="M9" s="35">
        <v>5.3080749999999997</v>
      </c>
      <c r="N9" s="35">
        <v>7.5467205999999996</v>
      </c>
      <c r="O9" s="35">
        <v>3.2158500000000001</v>
      </c>
      <c r="P9" s="35"/>
      <c r="R9" s="32" t="s">
        <v>6</v>
      </c>
      <c r="S9" s="33">
        <v>11.253494999999999</v>
      </c>
      <c r="T9" s="33">
        <v>9.6728320000000014</v>
      </c>
      <c r="U9" s="33">
        <v>8.5943749999999994</v>
      </c>
      <c r="V9" s="37">
        <v>16.154254999999999</v>
      </c>
      <c r="W9" s="35">
        <v>5.6337000000000002</v>
      </c>
      <c r="X9" s="35"/>
      <c r="Y9" s="35"/>
      <c r="Z9" s="32" t="s">
        <v>6</v>
      </c>
      <c r="AA9" s="36">
        <f t="shared" si="0"/>
        <v>14.753169999999999</v>
      </c>
      <c r="AB9" s="36">
        <f t="shared" si="1"/>
        <v>20.662402200000002</v>
      </c>
      <c r="AC9" s="36">
        <f t="shared" si="1"/>
        <v>14.973749999999999</v>
      </c>
      <c r="AD9" s="36">
        <f t="shared" si="1"/>
        <v>26.121450599999999</v>
      </c>
      <c r="AE9" s="35">
        <f>F9+O9+W9</f>
        <v>9.6916049999999991</v>
      </c>
      <c r="AH9" s="61" t="s">
        <v>153</v>
      </c>
      <c r="AI9" s="68">
        <v>0.23737897068371913</v>
      </c>
      <c r="AJ9" s="68">
        <v>0.18726642209453723</v>
      </c>
      <c r="AK9" s="68">
        <v>0.16182579745168862</v>
      </c>
      <c r="AL9" s="69">
        <v>0.14256491802408872</v>
      </c>
    </row>
    <row r="10" spans="1:38" ht="15" thickBot="1">
      <c r="A10" s="32" t="s">
        <v>7</v>
      </c>
      <c r="B10" s="33">
        <v>0.36809999999999998</v>
      </c>
      <c r="C10" s="35">
        <v>2.0646</v>
      </c>
      <c r="D10" s="35">
        <v>1.1475</v>
      </c>
      <c r="E10" s="35">
        <v>2.3032499999999998</v>
      </c>
      <c r="F10" s="35">
        <v>1.3545750000000001</v>
      </c>
      <c r="G10" s="35"/>
      <c r="H10" s="35"/>
      <c r="J10" s="32" t="s">
        <v>7</v>
      </c>
      <c r="K10" s="33">
        <v>2.8193250000000001</v>
      </c>
      <c r="L10" s="33">
        <v>6.1548749999999997</v>
      </c>
      <c r="M10" s="35">
        <v>4.3040082289000008</v>
      </c>
      <c r="N10" s="35">
        <v>7.0484363999999999</v>
      </c>
      <c r="O10" s="35">
        <v>8.4905251999999987</v>
      </c>
      <c r="P10" s="35"/>
      <c r="Q10" s="60"/>
      <c r="R10" s="32" t="s">
        <v>7</v>
      </c>
      <c r="S10" s="33">
        <v>12.261610000000001</v>
      </c>
      <c r="T10" s="33">
        <v>10.996251000000001</v>
      </c>
      <c r="U10" s="33">
        <v>10.165649999999999</v>
      </c>
      <c r="V10" s="37">
        <v>14.857162499999999</v>
      </c>
      <c r="W10" s="35">
        <v>15.8102</v>
      </c>
      <c r="X10" s="60"/>
      <c r="Y10" s="60"/>
      <c r="Z10" s="32" t="s">
        <v>7</v>
      </c>
      <c r="AA10" s="36">
        <f t="shared" si="0"/>
        <v>15.449035000000002</v>
      </c>
      <c r="AB10" s="36">
        <f t="shared" si="1"/>
        <v>19.215726</v>
      </c>
      <c r="AC10" s="36">
        <f t="shared" si="1"/>
        <v>15.617158228899999</v>
      </c>
      <c r="AD10" s="36">
        <f t="shared" si="1"/>
        <v>24.2088489</v>
      </c>
      <c r="AE10" s="35">
        <f>F10+O10+W10</f>
        <v>25.655300199999999</v>
      </c>
      <c r="AH10" s="70" t="s">
        <v>112</v>
      </c>
      <c r="AI10" s="71">
        <v>0.1886492055269072</v>
      </c>
      <c r="AJ10" s="71">
        <v>0.16683585966606715</v>
      </c>
      <c r="AK10" s="71">
        <v>0.1344335614835126</v>
      </c>
      <c r="AL10" s="72">
        <v>0.12082945136157527</v>
      </c>
    </row>
    <row r="11" spans="1:38">
      <c r="A11" s="32" t="s">
        <v>8</v>
      </c>
      <c r="B11" s="33">
        <v>0.59947499999999998</v>
      </c>
      <c r="C11" s="35">
        <v>1.16795</v>
      </c>
      <c r="D11" s="35">
        <v>1.4726999999999999</v>
      </c>
      <c r="E11" s="35">
        <v>1.1917500000000001</v>
      </c>
      <c r="F11" s="35">
        <v>3.6867230000000002</v>
      </c>
      <c r="G11" s="35"/>
      <c r="H11" s="35"/>
      <c r="J11" s="32" t="s">
        <v>8</v>
      </c>
      <c r="K11" s="33">
        <v>2.7794249999999998</v>
      </c>
      <c r="L11" s="33">
        <v>5.7046531000000007</v>
      </c>
      <c r="M11" s="38">
        <v>4.6833749999999998</v>
      </c>
      <c r="N11" s="38">
        <v>4.8981750000000002</v>
      </c>
      <c r="O11" s="35">
        <v>8.3885500999999998</v>
      </c>
      <c r="P11" s="35"/>
      <c r="Q11" s="60"/>
      <c r="R11" s="32" t="s">
        <v>8</v>
      </c>
      <c r="S11" s="33">
        <v>8.6295750000000009</v>
      </c>
      <c r="T11" s="33">
        <v>9.7963000000000005</v>
      </c>
      <c r="U11" s="33">
        <v>8.8993077790000008</v>
      </c>
      <c r="V11" s="33">
        <v>10.916313499999999</v>
      </c>
      <c r="W11" s="35">
        <v>18.048674999999999</v>
      </c>
      <c r="X11" s="60"/>
      <c r="Y11" s="60"/>
      <c r="Z11" s="32" t="s">
        <v>8</v>
      </c>
      <c r="AA11" s="36">
        <f t="shared" si="0"/>
        <v>12.008475000000001</v>
      </c>
      <c r="AB11" s="36">
        <f t="shared" si="1"/>
        <v>16.668903100000001</v>
      </c>
      <c r="AC11" s="36">
        <f t="shared" si="1"/>
        <v>15.055382779</v>
      </c>
      <c r="AD11" s="36">
        <f t="shared" si="1"/>
        <v>17.006238499999998</v>
      </c>
      <c r="AE11" s="35">
        <f t="shared" ref="AE11:AE13" si="3">F11+O11+W11</f>
        <v>30.1239481</v>
      </c>
    </row>
    <row r="12" spans="1:38">
      <c r="A12" s="32" t="s">
        <v>9</v>
      </c>
      <c r="B12" s="33">
        <v>0.83377500000000004</v>
      </c>
      <c r="C12" s="35">
        <v>0.98399999999999999</v>
      </c>
      <c r="D12" s="35">
        <v>1.5403</v>
      </c>
      <c r="E12" s="35">
        <v>3.4361999999999999</v>
      </c>
      <c r="F12" s="35">
        <v>4.0128779999999997</v>
      </c>
      <c r="G12" s="35"/>
      <c r="H12" s="35"/>
      <c r="J12" s="32" t="s">
        <v>9</v>
      </c>
      <c r="K12" s="33">
        <v>2.7990249999999999</v>
      </c>
      <c r="L12" s="33">
        <v>5.9075249999999997</v>
      </c>
      <c r="M12" s="35">
        <v>3.3377024999999998</v>
      </c>
      <c r="N12" s="35">
        <v>6.6526500000000004</v>
      </c>
      <c r="O12" s="35">
        <v>6.1167625000000001</v>
      </c>
      <c r="P12" s="35"/>
      <c r="Q12" s="60"/>
      <c r="R12" s="32" t="s">
        <v>9</v>
      </c>
      <c r="S12" s="33">
        <v>6.9558740000000006</v>
      </c>
      <c r="T12" s="33">
        <v>9.0638500000000004</v>
      </c>
      <c r="U12" s="35">
        <v>6.4173850000000003</v>
      </c>
      <c r="V12" s="35">
        <v>14.97233501112</v>
      </c>
      <c r="W12" s="35">
        <v>13.652915200000001</v>
      </c>
      <c r="X12" s="60"/>
      <c r="Y12" s="60"/>
      <c r="Z12" s="32" t="s">
        <v>9</v>
      </c>
      <c r="AA12" s="36">
        <f t="shared" si="0"/>
        <v>10.588674000000001</v>
      </c>
      <c r="AB12" s="36">
        <f t="shared" si="1"/>
        <v>15.955375</v>
      </c>
      <c r="AC12" s="36">
        <f t="shared" si="1"/>
        <v>11.2953875</v>
      </c>
      <c r="AD12" s="36">
        <f t="shared" si="1"/>
        <v>25.061185011120003</v>
      </c>
      <c r="AE12" s="35">
        <f t="shared" si="3"/>
        <v>23.782555700000003</v>
      </c>
    </row>
    <row r="13" spans="1:38">
      <c r="A13" s="32" t="s">
        <v>10</v>
      </c>
      <c r="B13" s="33">
        <v>0.83512500000000001</v>
      </c>
      <c r="C13" s="35">
        <v>0.83609999999999995</v>
      </c>
      <c r="D13" s="35">
        <v>1.4149499999999999</v>
      </c>
      <c r="E13" s="35">
        <v>3.6779999999999999</v>
      </c>
      <c r="F13" s="35">
        <v>3.9922219999999999</v>
      </c>
      <c r="G13" s="35"/>
      <c r="H13" s="35"/>
      <c r="J13" s="35" t="s">
        <v>10</v>
      </c>
      <c r="K13" s="33">
        <v>4.7374499999999999</v>
      </c>
      <c r="L13" s="33">
        <v>4.7781199999999995</v>
      </c>
      <c r="M13" s="35">
        <v>3.7475999999999998</v>
      </c>
      <c r="N13" s="35">
        <v>6.3752500000000003</v>
      </c>
      <c r="O13" s="35">
        <v>5.5665874999999998</v>
      </c>
      <c r="P13" s="35"/>
      <c r="Q13" s="60"/>
      <c r="R13" s="32" t="s">
        <v>10</v>
      </c>
      <c r="S13" s="33">
        <v>8.5570024999999994</v>
      </c>
      <c r="T13" s="33">
        <v>11.51468</v>
      </c>
      <c r="U13" s="35">
        <v>6.8750359999999997</v>
      </c>
      <c r="V13" s="35">
        <v>15.031391353000002</v>
      </c>
      <c r="W13" s="35">
        <v>10.058508</v>
      </c>
      <c r="X13" s="60"/>
      <c r="Y13" s="60"/>
      <c r="Z13" s="32" t="s">
        <v>10</v>
      </c>
      <c r="AA13" s="36">
        <f t="shared" si="0"/>
        <v>14.1295775</v>
      </c>
      <c r="AB13" s="36">
        <f t="shared" si="1"/>
        <v>17.128900000000002</v>
      </c>
      <c r="AC13" s="36">
        <f t="shared" si="1"/>
        <v>12.037585999999999</v>
      </c>
      <c r="AD13" s="36">
        <f t="shared" si="1"/>
        <v>25.084641353000002</v>
      </c>
      <c r="AE13" s="35">
        <f t="shared" si="3"/>
        <v>19.617317499999999</v>
      </c>
    </row>
    <row r="14" spans="1:38">
      <c r="A14" s="40" t="s">
        <v>124</v>
      </c>
      <c r="B14" s="41">
        <f>AVERAGE(B2:B13)</f>
        <v>1.1737583333333335</v>
      </c>
      <c r="C14" s="41">
        <f>AVERAGE(C2:C13)</f>
        <v>1.3785749999999999</v>
      </c>
      <c r="D14" s="41">
        <f>AVERAGE(D2:D13)</f>
        <v>1.8065733333333334</v>
      </c>
      <c r="E14" s="41">
        <f>AVERAGE(E2:E13)</f>
        <v>2.5240499999999999</v>
      </c>
      <c r="G14" s="41"/>
      <c r="H14" s="41"/>
      <c r="I14" s="35"/>
      <c r="J14" s="40" t="s">
        <v>124</v>
      </c>
      <c r="K14" s="41">
        <f>AVERAGE(K2:K13)</f>
        <v>4.0350089250000005</v>
      </c>
      <c r="L14" s="41">
        <f>AVERAGE(L2:L13)</f>
        <v>5.0400186083333329</v>
      </c>
      <c r="M14" s="41">
        <f>AVERAGE(M2:M13)</f>
        <v>4.8604678446166671</v>
      </c>
      <c r="N14" s="41">
        <f>AVERAGE(N2:N13)</f>
        <v>6.2448171583333334</v>
      </c>
      <c r="O14" s="41">
        <f>AVERAGE(O2:O13)</f>
        <v>5.8712846916666663</v>
      </c>
      <c r="P14" s="41"/>
      <c r="R14" s="40" t="s">
        <v>124</v>
      </c>
      <c r="S14" s="41">
        <f>AVERAGE(S2:S13)</f>
        <v>10.438301149999999</v>
      </c>
      <c r="T14" s="41">
        <f>AVERAGE(T2:T13)</f>
        <v>9.9768358583333328</v>
      </c>
      <c r="U14" s="41">
        <f>AVERAGE(U2:U13)</f>
        <v>9.0719542051416653</v>
      </c>
      <c r="V14" s="41">
        <f>AVERAGE(V2:V13)</f>
        <v>12.602664713676667</v>
      </c>
      <c r="Z14" s="40" t="s">
        <v>124</v>
      </c>
      <c r="AA14" s="41">
        <f>AVERAGE(AA2:AA13)</f>
        <v>15.647068408333334</v>
      </c>
      <c r="AB14" s="41">
        <f t="shared" ref="AB14:AD14" si="4">AVERAGE(AB2:AB13)</f>
        <v>16.395429466666666</v>
      </c>
      <c r="AC14" s="41">
        <f t="shared" si="4"/>
        <v>15.73899538309167</v>
      </c>
      <c r="AD14" s="41">
        <f t="shared" si="4"/>
        <v>21.371531872009996</v>
      </c>
      <c r="AE14" s="41">
        <f>AVERAGE(AE2:AE13)</f>
        <v>19.293250291666666</v>
      </c>
    </row>
    <row r="15" spans="1:38">
      <c r="A15" s="32"/>
      <c r="B15" s="33"/>
      <c r="C15" s="33"/>
      <c r="D15" s="32"/>
      <c r="E15" s="32"/>
      <c r="G15" s="32"/>
      <c r="H15" s="32"/>
      <c r="I15" s="35"/>
      <c r="J15" s="32"/>
      <c r="K15" s="33"/>
      <c r="L15" s="33"/>
      <c r="M15" s="33"/>
      <c r="N15" s="33"/>
      <c r="R15" s="32"/>
      <c r="S15" s="33"/>
      <c r="T15" s="33"/>
      <c r="U15" s="33"/>
      <c r="V15" s="33"/>
      <c r="Z15" s="32"/>
      <c r="AA15" s="36"/>
      <c r="AB15" s="36"/>
      <c r="AC15" s="36"/>
      <c r="AD15" s="36"/>
    </row>
    <row r="16" spans="1:38" s="30" customFormat="1">
      <c r="A16" s="29" t="s">
        <v>156</v>
      </c>
      <c r="B16" s="29" t="s">
        <v>157</v>
      </c>
      <c r="C16" s="29" t="s">
        <v>158</v>
      </c>
      <c r="D16" s="29" t="s">
        <v>159</v>
      </c>
      <c r="E16" s="29" t="s">
        <v>11</v>
      </c>
      <c r="F16" s="29" t="s">
        <v>12</v>
      </c>
      <c r="G16" s="29"/>
      <c r="H16" s="29"/>
      <c r="I16" s="35"/>
      <c r="J16" s="29" t="s">
        <v>160</v>
      </c>
      <c r="K16" s="29" t="s">
        <v>157</v>
      </c>
      <c r="L16" s="29" t="s">
        <v>158</v>
      </c>
      <c r="M16" s="29" t="s">
        <v>159</v>
      </c>
      <c r="N16" s="29" t="s">
        <v>11</v>
      </c>
      <c r="O16" s="29" t="s">
        <v>12</v>
      </c>
      <c r="P16" s="29"/>
      <c r="R16" s="29" t="s">
        <v>161</v>
      </c>
      <c r="S16" s="29" t="s">
        <v>157</v>
      </c>
      <c r="T16" s="29" t="s">
        <v>158</v>
      </c>
      <c r="U16" s="29" t="s">
        <v>159</v>
      </c>
      <c r="V16" s="29" t="s">
        <v>11</v>
      </c>
      <c r="W16" s="29" t="s">
        <v>12</v>
      </c>
      <c r="Z16" s="31" t="s">
        <v>162</v>
      </c>
      <c r="AA16" s="29" t="s">
        <v>157</v>
      </c>
      <c r="AB16" s="29" t="s">
        <v>158</v>
      </c>
      <c r="AC16" s="29" t="s">
        <v>159</v>
      </c>
      <c r="AD16" s="29" t="s">
        <v>11</v>
      </c>
      <c r="AE16" s="29" t="s">
        <v>12</v>
      </c>
    </row>
    <row r="17" spans="1:31">
      <c r="A17" s="18" t="s">
        <v>163</v>
      </c>
      <c r="B17" s="35">
        <f>SUM(B2:B4)</f>
        <v>3.82335</v>
      </c>
      <c r="C17" s="35" t="e">
        <f>SUM(#REF!)</f>
        <v>#REF!</v>
      </c>
      <c r="D17" s="35">
        <f>SUM(D2:D4)</f>
        <v>6.8974250000000001</v>
      </c>
      <c r="E17" s="35">
        <f>SUM(E2:E4)</f>
        <v>6.4912500000000009</v>
      </c>
      <c r="F17" s="35">
        <f>SUM(F2:F4)</f>
        <v>6.3145260000000007</v>
      </c>
      <c r="G17" s="35"/>
      <c r="H17" s="35"/>
      <c r="I17" s="35"/>
      <c r="J17" s="18" t="s">
        <v>164</v>
      </c>
      <c r="K17" s="35">
        <f>SUM(K2:K4)</f>
        <v>16.4917731</v>
      </c>
      <c r="L17" s="35">
        <f>SUM(L2:L4)</f>
        <v>13.463835</v>
      </c>
      <c r="M17" s="35">
        <f>SUM(M2:M4)</f>
        <v>14.1777818</v>
      </c>
      <c r="N17" s="35">
        <f>SUM(N2:N4)</f>
        <v>14.871032</v>
      </c>
      <c r="O17" s="35">
        <f>SUM(O2:O4)</f>
        <v>18.24457</v>
      </c>
      <c r="P17" s="35"/>
      <c r="R17" s="18" t="s">
        <v>163</v>
      </c>
      <c r="S17" s="35">
        <f>SUM(S2:S4)</f>
        <v>33.122929300000003</v>
      </c>
      <c r="T17" s="35">
        <f>SUM(T2:T4)</f>
        <v>35.2325424</v>
      </c>
      <c r="U17" s="35">
        <f>SUM(U2:U4)</f>
        <v>25.600557999999999</v>
      </c>
      <c r="V17" s="35">
        <f>SUM(V2:V4)</f>
        <v>26.8692101</v>
      </c>
      <c r="W17" s="35">
        <f>SUM(W2:W4)</f>
        <v>32.836300000000001</v>
      </c>
      <c r="Z17" s="18" t="s">
        <v>164</v>
      </c>
      <c r="AA17" s="36">
        <f>SUM(AA2:AA4)</f>
        <v>53.438052400000004</v>
      </c>
      <c r="AB17" s="36">
        <f>SUM(AB2:AB4)</f>
        <v>51.994077399999995</v>
      </c>
      <c r="AC17" s="36">
        <f>SUM(AC2:AC4)</f>
        <v>46.675764800000003</v>
      </c>
      <c r="AD17" s="36">
        <f>SUM(AD2:AD4)</f>
        <v>48.231492100000004</v>
      </c>
      <c r="AE17" s="36">
        <f>SUM(AE2:AE4)</f>
        <v>57.395395999999998</v>
      </c>
    </row>
    <row r="18" spans="1:31">
      <c r="A18" s="18" t="s">
        <v>165</v>
      </c>
      <c r="B18" s="35">
        <f>SUM(B5:B7)</f>
        <v>4.4546250000000001</v>
      </c>
      <c r="C18" s="35" t="e">
        <f>SUM(#REF!)</f>
        <v>#REF!</v>
      </c>
      <c r="D18" s="35">
        <f>SUM(D5:D7)</f>
        <v>6.777355</v>
      </c>
      <c r="E18" s="35">
        <f>SUM(E5:E7)</f>
        <v>9.1371749999999992</v>
      </c>
      <c r="F18" s="35"/>
      <c r="G18" s="35"/>
      <c r="H18" s="35"/>
      <c r="I18" s="35"/>
      <c r="J18" s="18" t="s">
        <v>165</v>
      </c>
      <c r="K18" s="35">
        <f>SUM(K5:K7)</f>
        <v>12.244219999999999</v>
      </c>
      <c r="L18" s="35">
        <f>SUM(L5:L7)</f>
        <v>13.526719999999999</v>
      </c>
      <c r="M18" s="35">
        <f>SUM(M5:M7)</f>
        <v>19.170071606500002</v>
      </c>
      <c r="N18" s="35">
        <f>SUM(N5:N7)</f>
        <v>23.218641899999998</v>
      </c>
      <c r="O18" s="35"/>
      <c r="P18" s="35"/>
      <c r="R18" s="18" t="s">
        <v>165</v>
      </c>
      <c r="S18" s="35">
        <f>SUM(S5:S7)</f>
        <v>35.478028000000002</v>
      </c>
      <c r="T18" s="35">
        <f>SUM(T5:T7)</f>
        <v>25.152524999999997</v>
      </c>
      <c r="U18" s="35">
        <f>SUM(U5:U7)</f>
        <v>34.704485225699997</v>
      </c>
      <c r="V18" s="35">
        <f>SUM(V5:V7)</f>
        <v>42.169551999999996</v>
      </c>
      <c r="W18" s="35"/>
      <c r="Z18" s="18" t="s">
        <v>166</v>
      </c>
      <c r="AA18" s="36">
        <f>SUM(AA5:AA7)</f>
        <v>52.176873000000001</v>
      </c>
      <c r="AB18" s="36">
        <f>SUM(AB5:AB7)</f>
        <v>41.965145000000007</v>
      </c>
      <c r="AC18" s="36">
        <f>SUM(AC5:AC7)</f>
        <v>60.6519118322</v>
      </c>
      <c r="AD18" s="36">
        <f>SUM(AD5:AD7)</f>
        <v>74.525368899999989</v>
      </c>
      <c r="AE18" s="36"/>
    </row>
    <row r="19" spans="1:31">
      <c r="A19" s="18" t="s">
        <v>167</v>
      </c>
      <c r="B19" s="35">
        <f>SUM(B8:B10)</f>
        <v>3.5387500000000003</v>
      </c>
      <c r="C19" s="35" t="e">
        <f>SUM(#REF!)</f>
        <v>#REF!</v>
      </c>
      <c r="D19" s="35">
        <f>SUM(D8:D10)</f>
        <v>3.5761500000000002</v>
      </c>
      <c r="E19" s="35">
        <f>SUM(E8:E10)</f>
        <v>6.3542249999999996</v>
      </c>
      <c r="F19" s="35"/>
      <c r="G19" s="35"/>
      <c r="H19" s="35"/>
      <c r="I19" s="35"/>
      <c r="J19" s="18" t="s">
        <v>167</v>
      </c>
      <c r="K19" s="35">
        <f>SUM(K8:K10)</f>
        <v>9.368214</v>
      </c>
      <c r="L19" s="35">
        <f>SUM(L8:L10)</f>
        <v>17.099370199999999</v>
      </c>
      <c r="M19" s="35">
        <f>SUM(M8:M10)</f>
        <v>13.209083228900001</v>
      </c>
      <c r="N19" s="35">
        <f>SUM(N8:N10)</f>
        <v>18.922056999999999</v>
      </c>
      <c r="O19" s="35"/>
      <c r="P19" s="35"/>
      <c r="R19" s="18" t="s">
        <v>167</v>
      </c>
      <c r="S19" s="35">
        <f>SUM(S8:S10)</f>
        <v>32.516204999999999</v>
      </c>
      <c r="T19" s="35">
        <f>SUM(T8:T10)</f>
        <v>28.9621329</v>
      </c>
      <c r="U19" s="35">
        <f>SUM(U8:U10)</f>
        <v>26.366678456999999</v>
      </c>
      <c r="V19" s="35">
        <f>SUM(V8:V10)</f>
        <v>41.273174599999997</v>
      </c>
      <c r="W19" s="35"/>
      <c r="Z19" s="18" t="s">
        <v>167</v>
      </c>
      <c r="AA19" s="36">
        <f>SUM(AA8:AA10)</f>
        <v>45.423169000000001</v>
      </c>
      <c r="AB19" s="36">
        <f>SUM(AB8:AB10)</f>
        <v>53.032753100000008</v>
      </c>
      <c r="AC19" s="36">
        <f>SUM(AC8:AC10)</f>
        <v>43.151911685899996</v>
      </c>
      <c r="AD19" s="36">
        <f>SUM(AD8:AD10)</f>
        <v>66.549456599999999</v>
      </c>
      <c r="AE19" s="36"/>
    </row>
    <row r="20" spans="1:31">
      <c r="A20" s="18" t="s">
        <v>168</v>
      </c>
      <c r="B20" s="35">
        <f>SUM(B11:B13)</f>
        <v>2.2683750000000003</v>
      </c>
      <c r="C20" s="35" t="e">
        <f>SUM(#REF!)</f>
        <v>#REF!</v>
      </c>
      <c r="D20" s="35">
        <f>SUM(D11:D13)</f>
        <v>4.4279500000000001</v>
      </c>
      <c r="E20" s="35">
        <f>SUM(E11:E13)</f>
        <v>8.3059499999999993</v>
      </c>
      <c r="F20" s="35"/>
      <c r="G20" s="35"/>
      <c r="H20" s="35"/>
      <c r="I20" s="35"/>
      <c r="J20" s="18" t="s">
        <v>168</v>
      </c>
      <c r="K20" s="35">
        <f>SUM(K11:K13)</f>
        <v>10.315899999999999</v>
      </c>
      <c r="L20" s="35">
        <f>SUM(L11:L13)</f>
        <v>16.390298100000003</v>
      </c>
      <c r="M20" s="35">
        <f>SUM(M11:M13)</f>
        <v>11.768677500000001</v>
      </c>
      <c r="N20" s="35">
        <f>SUM(N11:N13)</f>
        <v>17.926075000000001</v>
      </c>
      <c r="O20" s="35"/>
      <c r="P20" s="35"/>
      <c r="R20" s="18" t="s">
        <v>169</v>
      </c>
      <c r="S20" s="35">
        <f>SUM(S11:S13)</f>
        <v>24.1424515</v>
      </c>
      <c r="T20" s="35">
        <f>SUM(T11:T13)</f>
        <v>30.374830000000003</v>
      </c>
      <c r="U20" s="35">
        <f>SUM(U11:U13)</f>
        <v>22.191728779000002</v>
      </c>
      <c r="V20" s="35">
        <f>SUM(V11:V13)</f>
        <v>40.92003986412</v>
      </c>
      <c r="W20" s="35"/>
      <c r="Z20" s="18" t="s">
        <v>168</v>
      </c>
      <c r="AA20" s="36">
        <f>SUM(AA11:AA13)</f>
        <v>36.726726499999998</v>
      </c>
      <c r="AB20" s="36">
        <f>SUM(AB11:AB13)</f>
        <v>49.7531781</v>
      </c>
      <c r="AC20" s="36">
        <f>SUM(AC11:AC13)</f>
        <v>38.388356279</v>
      </c>
      <c r="AD20" s="36">
        <f>SUM(AD11:AD13)</f>
        <v>67.152064864120007</v>
      </c>
      <c r="AE20" s="36"/>
    </row>
    <row r="21" spans="1:31">
      <c r="I21" s="35"/>
    </row>
    <row r="22" spans="1:31">
      <c r="A22" s="18" t="s">
        <v>170</v>
      </c>
      <c r="B22" s="35">
        <f>SUM(B2:B13)</f>
        <v>14.085100000000001</v>
      </c>
      <c r="C22" s="35" t="e">
        <f>SUM(#REF!)</f>
        <v>#REF!</v>
      </c>
      <c r="D22" s="35">
        <f>SUM(D2:D13)</f>
        <v>21.678879999999999</v>
      </c>
      <c r="E22" s="35">
        <f>SUM(E2:E4)</f>
        <v>6.4912500000000009</v>
      </c>
      <c r="F22" s="35"/>
      <c r="G22" s="35"/>
      <c r="H22" s="35"/>
      <c r="J22" s="18" t="s">
        <v>170</v>
      </c>
      <c r="K22" s="35">
        <f>SUM(K2:K13)</f>
        <v>48.420107100000003</v>
      </c>
      <c r="L22" s="35">
        <f>SUM(L2:L13)</f>
        <v>60.480223299999999</v>
      </c>
      <c r="M22" s="35">
        <f>SUM(M2:M13)</f>
        <v>58.325614135400002</v>
      </c>
      <c r="N22" s="35">
        <f>SUM(N2:N4)</f>
        <v>14.871032</v>
      </c>
      <c r="R22" s="18" t="s">
        <v>171</v>
      </c>
      <c r="S22" s="35">
        <f>SUM(S2:S13)</f>
        <v>125.2596138</v>
      </c>
      <c r="T22" s="35">
        <f>SUM(T2:T13)</f>
        <v>119.7220303</v>
      </c>
      <c r="U22" s="35">
        <f>SUM(U2:U13)</f>
        <v>108.86345046169998</v>
      </c>
      <c r="V22" s="35">
        <f>SUM(V2:V4)</f>
        <v>26.8692101</v>
      </c>
      <c r="Z22" s="18" t="s">
        <v>170</v>
      </c>
      <c r="AA22" s="35">
        <f>SUM(AA2:AA13)</f>
        <v>187.76482090000002</v>
      </c>
      <c r="AB22" s="35">
        <f>SUM(AB2:AB13)</f>
        <v>196.74515359999998</v>
      </c>
      <c r="AC22" s="35">
        <f>SUM(AC2:AC13)</f>
        <v>188.86794459710003</v>
      </c>
      <c r="AD22" s="35">
        <f>SUM(AD2:AD4)</f>
        <v>48.231492100000004</v>
      </c>
    </row>
    <row r="23" spans="1:31">
      <c r="A23" s="18" t="s">
        <v>172</v>
      </c>
      <c r="B23" s="60">
        <f>B22/[1]总量!B21</f>
        <v>5.3883847237342408E-2</v>
      </c>
      <c r="C23" s="60" t="e">
        <f>C22/[1]总量!C21</f>
        <v>#REF!</v>
      </c>
      <c r="D23" s="60">
        <f>D22/[1]总量!D21</f>
        <v>4.9634544497103736E-2</v>
      </c>
      <c r="E23" s="60">
        <f>E22/[1]总量!E21</f>
        <v>1.6739948938803931E-2</v>
      </c>
      <c r="F23" s="60"/>
      <c r="G23" s="60"/>
      <c r="H23" s="60"/>
      <c r="J23" s="18" t="s">
        <v>172</v>
      </c>
      <c r="K23" s="60">
        <f>K22/[1]总量!I21</f>
        <v>0.23477921941257821</v>
      </c>
      <c r="L23" s="60">
        <f>L22/[1]总量!J21</f>
        <v>0.25475968847834091</v>
      </c>
      <c r="M23" s="60">
        <f>M22/[1]总量!K21</f>
        <v>0.19920630532258618</v>
      </c>
      <c r="N23" s="60">
        <f>N22/[1]总量!L21</f>
        <v>5.8044621389539426E-2</v>
      </c>
      <c r="R23" s="18" t="s">
        <v>172</v>
      </c>
      <c r="S23" s="60">
        <f>S22/[1]总量!P21</f>
        <v>0.23737897068371913</v>
      </c>
      <c r="T23" s="60">
        <f>T22/[1]总量!Q21</f>
        <v>0.18726642209453723</v>
      </c>
      <c r="U23" s="60">
        <f>U22/[1]总量!R21</f>
        <v>0.16182579745168862</v>
      </c>
      <c r="V23" s="60">
        <f>V22/[1]总量!S21</f>
        <v>4.548244650958088E-2</v>
      </c>
      <c r="Z23" s="18" t="s">
        <v>172</v>
      </c>
      <c r="AA23" s="60">
        <f>AA22/[1]总量!W21</f>
        <v>0.1886492055269072</v>
      </c>
      <c r="AB23" s="60">
        <f>AB22/[1]总量!X21</f>
        <v>0.16683585966606715</v>
      </c>
      <c r="AC23" s="60">
        <f>AC22/[1]总量!Y21</f>
        <v>0.13468632840595318</v>
      </c>
      <c r="AD23" s="60">
        <f>AD22/[1]总量!Z21</f>
        <v>3.9062379710544007E-2</v>
      </c>
    </row>
    <row r="24" spans="1:31">
      <c r="A24" s="18" t="s">
        <v>173</v>
      </c>
      <c r="J24" s="18" t="s">
        <v>173</v>
      </c>
      <c r="R24" s="18" t="s">
        <v>173</v>
      </c>
      <c r="Z24" s="18" t="s">
        <v>173</v>
      </c>
    </row>
    <row r="25" spans="1:31">
      <c r="A25" s="18" t="s">
        <v>164</v>
      </c>
      <c r="C25" s="35" t="e">
        <f t="shared" ref="C25:D28" si="5">C17-B17</f>
        <v>#REF!</v>
      </c>
      <c r="D25" s="35" t="e">
        <f t="shared" si="5"/>
        <v>#REF!</v>
      </c>
      <c r="E25" s="35"/>
      <c r="F25" s="35"/>
      <c r="G25" s="35"/>
      <c r="H25" s="35"/>
      <c r="J25" s="18" t="s">
        <v>164</v>
      </c>
      <c r="L25" s="35">
        <f t="shared" ref="L25:N28" si="6">L17-K17</f>
        <v>-3.0279381000000001</v>
      </c>
      <c r="M25" s="35">
        <f t="shared" si="6"/>
        <v>0.71394680000000044</v>
      </c>
      <c r="N25" s="35">
        <f t="shared" si="6"/>
        <v>0.69325019999999959</v>
      </c>
      <c r="R25" s="18" t="s">
        <v>164</v>
      </c>
      <c r="T25" s="35">
        <f t="shared" ref="T25:U28" si="7">T17-S17</f>
        <v>2.1096130999999971</v>
      </c>
      <c r="U25" s="35">
        <f t="shared" si="7"/>
        <v>-9.6319844000000003</v>
      </c>
      <c r="V25" s="35"/>
      <c r="Z25" s="18" t="s">
        <v>164</v>
      </c>
      <c r="AB25" s="35">
        <f t="shared" ref="AB25:AD28" si="8">AB17-AA17</f>
        <v>-1.4439750000000089</v>
      </c>
      <c r="AC25" s="35">
        <f t="shared" si="8"/>
        <v>-5.3183125999999916</v>
      </c>
      <c r="AD25" s="35">
        <f t="shared" si="8"/>
        <v>1.5557273000000009</v>
      </c>
    </row>
    <row r="26" spans="1:31">
      <c r="A26" s="18" t="s">
        <v>165</v>
      </c>
      <c r="C26" s="35" t="e">
        <f t="shared" si="5"/>
        <v>#REF!</v>
      </c>
      <c r="D26" s="35" t="e">
        <f t="shared" si="5"/>
        <v>#REF!</v>
      </c>
      <c r="E26" s="35"/>
      <c r="F26" s="35"/>
      <c r="G26" s="35"/>
      <c r="H26" s="35"/>
      <c r="J26" s="18" t="s">
        <v>165</v>
      </c>
      <c r="L26" s="35">
        <f t="shared" si="6"/>
        <v>1.2825000000000006</v>
      </c>
      <c r="M26" s="35">
        <f t="shared" si="6"/>
        <v>5.6433516065000031</v>
      </c>
      <c r="N26" s="35"/>
      <c r="R26" s="18" t="s">
        <v>165</v>
      </c>
      <c r="T26" s="35">
        <f t="shared" si="7"/>
        <v>-10.325503000000005</v>
      </c>
      <c r="U26" s="35">
        <f t="shared" si="7"/>
        <v>9.5519602257000003</v>
      </c>
      <c r="V26" s="35"/>
      <c r="Z26" s="18" t="s">
        <v>165</v>
      </c>
      <c r="AB26" s="35">
        <f t="shared" si="8"/>
        <v>-10.211727999999994</v>
      </c>
      <c r="AC26" s="35">
        <f t="shared" si="8"/>
        <v>18.686766832199993</v>
      </c>
      <c r="AD26" s="35"/>
    </row>
    <row r="27" spans="1:31">
      <c r="A27" s="18" t="s">
        <v>167</v>
      </c>
      <c r="C27" s="35" t="e">
        <f t="shared" si="5"/>
        <v>#REF!</v>
      </c>
      <c r="D27" s="35" t="e">
        <f t="shared" si="5"/>
        <v>#REF!</v>
      </c>
      <c r="E27" s="35"/>
      <c r="F27" s="35"/>
      <c r="G27" s="35"/>
      <c r="H27" s="35"/>
      <c r="J27" s="18" t="s">
        <v>167</v>
      </c>
      <c r="L27" s="35">
        <f t="shared" si="6"/>
        <v>7.7311561999999991</v>
      </c>
      <c r="M27" s="35">
        <f t="shared" si="6"/>
        <v>-3.8902869710999983</v>
      </c>
      <c r="N27" s="35"/>
      <c r="R27" s="18" t="s">
        <v>167</v>
      </c>
      <c r="T27" s="35">
        <f t="shared" si="7"/>
        <v>-3.5540720999999991</v>
      </c>
      <c r="U27" s="35">
        <f t="shared" si="7"/>
        <v>-2.5954544430000013</v>
      </c>
      <c r="V27" s="35"/>
      <c r="Z27" s="18" t="s">
        <v>167</v>
      </c>
      <c r="AB27" s="35">
        <f t="shared" si="8"/>
        <v>7.6095841000000064</v>
      </c>
      <c r="AC27" s="35">
        <f t="shared" si="8"/>
        <v>-9.8808414141000114</v>
      </c>
      <c r="AD27" s="35"/>
    </row>
    <row r="28" spans="1:31">
      <c r="A28" s="18" t="s">
        <v>168</v>
      </c>
      <c r="C28" s="35" t="e">
        <f t="shared" si="5"/>
        <v>#REF!</v>
      </c>
      <c r="D28" s="35" t="e">
        <f t="shared" si="5"/>
        <v>#REF!</v>
      </c>
      <c r="E28" s="35"/>
      <c r="F28" s="35"/>
      <c r="G28" s="35"/>
      <c r="H28" s="35"/>
      <c r="J28" s="18" t="s">
        <v>168</v>
      </c>
      <c r="L28" s="35">
        <f t="shared" si="6"/>
        <v>6.0743981000000034</v>
      </c>
      <c r="M28" s="35">
        <f t="shared" si="6"/>
        <v>-4.6216206000000017</v>
      </c>
      <c r="N28" s="35"/>
      <c r="R28" s="18" t="s">
        <v>168</v>
      </c>
      <c r="T28" s="35">
        <f t="shared" si="7"/>
        <v>6.2323785000000029</v>
      </c>
      <c r="U28" s="35">
        <f t="shared" si="7"/>
        <v>-8.1831012210000011</v>
      </c>
      <c r="V28" s="35"/>
      <c r="Z28" s="18" t="s">
        <v>168</v>
      </c>
      <c r="AB28" s="35">
        <f t="shared" si="8"/>
        <v>13.026451600000001</v>
      </c>
      <c r="AC28" s="35">
        <f t="shared" si="8"/>
        <v>-11.364821821</v>
      </c>
      <c r="AD28" s="35"/>
    </row>
    <row r="33" spans="8:9">
      <c r="H33" s="18">
        <v>10713</v>
      </c>
    </row>
    <row r="34" spans="8:9">
      <c r="H34" s="18">
        <v>11475</v>
      </c>
    </row>
    <row r="35" spans="8:9">
      <c r="H35" s="18">
        <v>14727</v>
      </c>
    </row>
    <row r="36" spans="8:9">
      <c r="H36" s="18">
        <v>15403</v>
      </c>
    </row>
    <row r="37" spans="8:9">
      <c r="H37" s="18">
        <v>14149.5</v>
      </c>
    </row>
    <row r="46" spans="8:9">
      <c r="I46" s="19"/>
    </row>
    <row r="47" spans="8:9">
      <c r="I47" s="73"/>
    </row>
    <row r="48" spans="8:9">
      <c r="I48" s="73"/>
    </row>
    <row r="49" spans="1:9">
      <c r="I49" s="73"/>
    </row>
    <row r="50" spans="1:9">
      <c r="I50" s="73"/>
    </row>
    <row r="51" spans="1:9">
      <c r="I51" s="19"/>
    </row>
    <row r="52" spans="1:9">
      <c r="I52" s="74"/>
    </row>
    <row r="53" spans="1:9">
      <c r="I53" s="74"/>
    </row>
    <row r="54" spans="1:9">
      <c r="I54" s="74"/>
    </row>
    <row r="55" spans="1:9">
      <c r="I55" s="74"/>
    </row>
    <row r="56" spans="1:9">
      <c r="I56" s="19"/>
    </row>
    <row r="57" spans="1:9">
      <c r="I57" s="75"/>
    </row>
    <row r="58" spans="1:9">
      <c r="A58" s="20" t="s">
        <v>174</v>
      </c>
      <c r="B58" s="19" t="s">
        <v>107</v>
      </c>
      <c r="C58" s="19" t="s">
        <v>108</v>
      </c>
      <c r="D58" s="19" t="s">
        <v>109</v>
      </c>
      <c r="E58" s="19"/>
      <c r="F58" s="19"/>
      <c r="G58" s="19"/>
      <c r="H58" s="19"/>
      <c r="I58" s="75"/>
    </row>
    <row r="59" spans="1:9">
      <c r="A59" s="20" t="s">
        <v>17</v>
      </c>
      <c r="B59" s="73">
        <v>1.1737583333333335</v>
      </c>
      <c r="C59" s="73">
        <v>1.3785749999999999</v>
      </c>
      <c r="D59" s="73">
        <v>1.8369180000000001</v>
      </c>
      <c r="E59" s="73"/>
      <c r="F59" s="73"/>
      <c r="G59" s="73"/>
      <c r="H59" s="73"/>
      <c r="I59" s="75"/>
    </row>
    <row r="60" spans="1:9">
      <c r="A60" s="20" t="s">
        <v>152</v>
      </c>
      <c r="B60" s="73">
        <v>4.0350089250000005</v>
      </c>
      <c r="C60" s="73">
        <v>5.0400186083333329</v>
      </c>
      <c r="D60" s="73">
        <v>5.1240311635400007</v>
      </c>
      <c r="E60" s="73"/>
      <c r="F60" s="73"/>
      <c r="G60" s="73"/>
      <c r="H60" s="73"/>
      <c r="I60" s="75"/>
    </row>
    <row r="61" spans="1:9">
      <c r="A61" s="20" t="s">
        <v>153</v>
      </c>
      <c r="B61" s="73">
        <v>10.438301149999999</v>
      </c>
      <c r="C61" s="73">
        <v>9.9768358583333328</v>
      </c>
      <c r="D61" s="73">
        <v>9.5571029461699997</v>
      </c>
      <c r="E61" s="73"/>
      <c r="F61" s="73"/>
      <c r="G61" s="73"/>
      <c r="H61" s="73"/>
    </row>
    <row r="62" spans="1:9">
      <c r="A62" s="20" t="s">
        <v>112</v>
      </c>
      <c r="B62" s="73">
        <v>15.647068408333334</v>
      </c>
      <c r="C62" s="73">
        <v>16.395429466666666</v>
      </c>
      <c r="D62" s="73">
        <v>16.518052109710005</v>
      </c>
      <c r="E62" s="73"/>
      <c r="F62" s="73"/>
      <c r="G62" s="73"/>
      <c r="H62" s="73"/>
    </row>
    <row r="63" spans="1:9">
      <c r="A63" s="20" t="s">
        <v>175</v>
      </c>
      <c r="B63" s="19" t="s">
        <v>107</v>
      </c>
      <c r="C63" s="19" t="s">
        <v>108</v>
      </c>
      <c r="D63" s="19" t="s">
        <v>109</v>
      </c>
      <c r="E63" s="19"/>
      <c r="F63" s="19"/>
      <c r="G63" s="19"/>
      <c r="H63" s="19"/>
    </row>
    <row r="64" spans="1:9">
      <c r="A64" s="20" t="s">
        <v>17</v>
      </c>
      <c r="B64" s="74">
        <v>21.783120425000003</v>
      </c>
      <c r="C64" s="74">
        <v>25.213231691666664</v>
      </c>
      <c r="D64" s="74">
        <v>35.957000000000008</v>
      </c>
      <c r="E64" s="74"/>
      <c r="F64" s="74"/>
      <c r="G64" s="74"/>
      <c r="H64" s="74"/>
    </row>
    <row r="65" spans="1:8">
      <c r="A65" s="20" t="s">
        <v>152</v>
      </c>
      <c r="B65" s="74">
        <v>17.186397225</v>
      </c>
      <c r="C65" s="74">
        <v>19.783422716666667</v>
      </c>
      <c r="D65" s="74">
        <v>24.478999999999999</v>
      </c>
      <c r="E65" s="74"/>
      <c r="F65" s="74"/>
      <c r="G65" s="74"/>
      <c r="H65" s="74"/>
    </row>
    <row r="66" spans="1:8">
      <c r="A66" s="20" t="s">
        <v>153</v>
      </c>
      <c r="B66" s="74">
        <v>43.973150274999995</v>
      </c>
      <c r="C66" s="74">
        <v>53.276159958333331</v>
      </c>
      <c r="D66" s="74">
        <v>56.362000000000002</v>
      </c>
      <c r="E66" s="74"/>
      <c r="F66" s="74"/>
      <c r="G66" s="74"/>
      <c r="H66" s="74"/>
    </row>
    <row r="67" spans="1:8">
      <c r="A67" s="20" t="s">
        <v>112</v>
      </c>
      <c r="B67" s="74">
        <v>82.942667924999981</v>
      </c>
      <c r="C67" s="74">
        <v>98.272814366666651</v>
      </c>
      <c r="D67" s="74">
        <v>116.798</v>
      </c>
      <c r="E67" s="74"/>
      <c r="F67" s="74"/>
      <c r="G67" s="74"/>
      <c r="H67" s="74"/>
    </row>
    <row r="68" spans="1:8">
      <c r="A68" s="20" t="s">
        <v>176</v>
      </c>
      <c r="B68" s="19" t="s">
        <v>107</v>
      </c>
      <c r="C68" s="19" t="s">
        <v>108</v>
      </c>
      <c r="D68" s="19" t="s">
        <v>109</v>
      </c>
      <c r="E68" s="19"/>
      <c r="F68" s="19"/>
      <c r="G68" s="19"/>
      <c r="H68" s="19"/>
    </row>
    <row r="69" spans="1:8">
      <c r="A69" s="20" t="s">
        <v>17</v>
      </c>
      <c r="B69" s="75">
        <f t="shared" ref="B69:D72" si="9">B59/B64</f>
        <v>5.3883847237342408E-2</v>
      </c>
      <c r="C69" s="75">
        <f t="shared" si="9"/>
        <v>5.4676648232112143E-2</v>
      </c>
      <c r="D69" s="75">
        <f t="shared" si="9"/>
        <v>5.1086520010011946E-2</v>
      </c>
      <c r="E69" s="75"/>
      <c r="F69" s="75"/>
      <c r="G69" s="75"/>
      <c r="H69" s="75"/>
    </row>
    <row r="70" spans="1:8">
      <c r="A70" s="20" t="s">
        <v>152</v>
      </c>
      <c r="B70" s="75">
        <f t="shared" si="9"/>
        <v>0.23477921941257823</v>
      </c>
      <c r="C70" s="75">
        <f t="shared" si="9"/>
        <v>0.25475968847834091</v>
      </c>
      <c r="D70" s="75">
        <f t="shared" si="9"/>
        <v>0.20932354930920385</v>
      </c>
      <c r="E70" s="75"/>
      <c r="F70" s="75"/>
      <c r="G70" s="75"/>
      <c r="H70" s="75"/>
    </row>
    <row r="71" spans="1:8">
      <c r="A71" s="20" t="s">
        <v>153</v>
      </c>
      <c r="B71" s="75">
        <f t="shared" si="9"/>
        <v>0.23737897068371913</v>
      </c>
      <c r="C71" s="75">
        <f t="shared" si="9"/>
        <v>0.18726642209453723</v>
      </c>
      <c r="D71" s="75">
        <f t="shared" si="9"/>
        <v>0.16956642677992262</v>
      </c>
      <c r="E71" s="75"/>
      <c r="F71" s="75"/>
      <c r="G71" s="75"/>
      <c r="H71" s="75"/>
    </row>
    <row r="72" spans="1:8">
      <c r="A72" s="20" t="s">
        <v>112</v>
      </c>
      <c r="B72" s="75">
        <f t="shared" si="9"/>
        <v>0.1886492055269072</v>
      </c>
      <c r="C72" s="75">
        <f t="shared" si="9"/>
        <v>0.16683585966606715</v>
      </c>
      <c r="D72" s="75">
        <f t="shared" si="9"/>
        <v>0.14142410066704914</v>
      </c>
      <c r="E72" s="75"/>
      <c r="F72" s="75"/>
      <c r="G72" s="75"/>
      <c r="H72" s="75"/>
    </row>
    <row r="593" spans="3:3">
      <c r="C593" s="18">
        <v>9720</v>
      </c>
    </row>
  </sheetData>
  <phoneticPr fontId="3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/>
  <dimension ref="A1:T31"/>
  <sheetViews>
    <sheetView workbookViewId="0">
      <selection activeCell="Q23" sqref="Q23"/>
    </sheetView>
  </sheetViews>
  <sheetFormatPr baseColWidth="10" defaultColWidth="8.83203125" defaultRowHeight="14"/>
  <cols>
    <col min="1" max="16384" width="8.83203125" style="18"/>
  </cols>
  <sheetData>
    <row r="1" spans="1:20">
      <c r="A1" s="29" t="s">
        <v>177</v>
      </c>
      <c r="B1" s="29" t="s">
        <v>140</v>
      </c>
      <c r="C1" s="29" t="s">
        <v>141</v>
      </c>
      <c r="D1" s="29" t="s">
        <v>142</v>
      </c>
      <c r="E1" s="29" t="s">
        <v>143</v>
      </c>
      <c r="F1" s="29" t="s">
        <v>145</v>
      </c>
      <c r="H1" s="29" t="s">
        <v>178</v>
      </c>
      <c r="I1" s="29" t="s">
        <v>140</v>
      </c>
      <c r="J1" s="29" t="s">
        <v>141</v>
      </c>
      <c r="K1" s="29" t="s">
        <v>142</v>
      </c>
      <c r="L1" s="29" t="s">
        <v>11</v>
      </c>
      <c r="M1" s="29" t="s">
        <v>12</v>
      </c>
      <c r="N1" s="30"/>
      <c r="O1" s="29" t="s">
        <v>179</v>
      </c>
      <c r="P1" s="29" t="s">
        <v>140</v>
      </c>
      <c r="Q1" s="29" t="s">
        <v>141</v>
      </c>
      <c r="R1" s="29" t="s">
        <v>142</v>
      </c>
      <c r="S1" s="29" t="s">
        <v>11</v>
      </c>
      <c r="T1" s="29" t="s">
        <v>12</v>
      </c>
    </row>
    <row r="2" spans="1:20">
      <c r="A2" s="32" t="s">
        <v>150</v>
      </c>
      <c r="B2" s="33"/>
      <c r="C2" s="33"/>
      <c r="D2" s="59"/>
      <c r="E2" s="35">
        <v>3.2991129000000008</v>
      </c>
      <c r="F2" s="35">
        <v>1.5537055000000002</v>
      </c>
      <c r="H2" s="32" t="s">
        <v>150</v>
      </c>
      <c r="L2" s="35">
        <v>0.85943820000000004</v>
      </c>
      <c r="O2" s="32" t="s">
        <v>150</v>
      </c>
      <c r="S2" s="35">
        <v>1.1958097999999999</v>
      </c>
      <c r="T2" s="35"/>
    </row>
    <row r="3" spans="1:20">
      <c r="A3" s="32" t="s">
        <v>0</v>
      </c>
      <c r="B3" s="33"/>
      <c r="C3" s="51"/>
      <c r="D3" s="33"/>
      <c r="E3" s="35">
        <v>1.3821229000000002</v>
      </c>
      <c r="F3" s="35">
        <v>1.5023550999999999</v>
      </c>
      <c r="H3" s="32" t="s">
        <v>0</v>
      </c>
      <c r="L3" s="35">
        <v>0.52675919999999998</v>
      </c>
      <c r="M3" s="35">
        <v>1.2700190999999998</v>
      </c>
      <c r="O3" s="32" t="s">
        <v>0</v>
      </c>
      <c r="S3" s="35">
        <v>0.84210339999999995</v>
      </c>
      <c r="T3" s="35">
        <v>1.5891841</v>
      </c>
    </row>
    <row r="4" spans="1:20">
      <c r="A4" s="32" t="s">
        <v>1</v>
      </c>
      <c r="B4" s="33"/>
      <c r="C4" s="51"/>
      <c r="D4" s="35"/>
      <c r="E4" s="35">
        <v>1.8088552</v>
      </c>
      <c r="F4" s="35">
        <v>2.3486107999999999</v>
      </c>
      <c r="H4" s="32" t="s">
        <v>1</v>
      </c>
      <c r="L4" s="35">
        <v>1.0013147</v>
      </c>
      <c r="M4" s="35">
        <v>0.3345532</v>
      </c>
      <c r="O4" s="32" t="s">
        <v>1</v>
      </c>
      <c r="S4" s="35">
        <v>1.2238472059000001</v>
      </c>
      <c r="T4" s="35">
        <v>0.46015590000000001</v>
      </c>
    </row>
    <row r="5" spans="1:20">
      <c r="A5" s="32" t="s">
        <v>2</v>
      </c>
      <c r="B5" s="33"/>
      <c r="C5" s="51"/>
      <c r="D5" s="35"/>
      <c r="E5" s="35">
        <v>0.6179597</v>
      </c>
      <c r="F5" s="35">
        <v>2.9230275000000003</v>
      </c>
      <c r="H5" s="32" t="s">
        <v>2</v>
      </c>
      <c r="L5" s="35">
        <v>0.71448630000000002</v>
      </c>
      <c r="M5" s="35">
        <v>0.63136459999999994</v>
      </c>
      <c r="O5" s="32" t="s">
        <v>2</v>
      </c>
      <c r="S5" s="35">
        <v>0.59845969999999993</v>
      </c>
      <c r="T5" s="35">
        <v>0.12131069999999999</v>
      </c>
    </row>
    <row r="6" spans="1:20">
      <c r="A6" s="32" t="s">
        <v>3</v>
      </c>
      <c r="B6" s="33"/>
      <c r="C6" s="51"/>
      <c r="D6" s="35"/>
      <c r="E6" s="35">
        <v>1.6258634399999998</v>
      </c>
      <c r="F6" s="35">
        <v>2.5951</v>
      </c>
      <c r="H6" s="32" t="s">
        <v>3</v>
      </c>
      <c r="L6" s="35">
        <v>0.89289850000000004</v>
      </c>
      <c r="M6" s="35"/>
      <c r="O6" s="32" t="s">
        <v>3</v>
      </c>
      <c r="S6" s="35">
        <v>0.97360360000000001</v>
      </c>
    </row>
    <row r="7" spans="1:20">
      <c r="A7" s="32" t="s">
        <v>4</v>
      </c>
      <c r="B7" s="33"/>
      <c r="C7" s="51"/>
      <c r="D7" s="35"/>
      <c r="E7" s="35">
        <v>1.5075152000000003</v>
      </c>
      <c r="F7" s="35"/>
      <c r="H7" s="32" t="s">
        <v>4</v>
      </c>
      <c r="L7" s="35">
        <v>0.72836719999999999</v>
      </c>
      <c r="M7" s="35"/>
      <c r="O7" s="32" t="s">
        <v>4</v>
      </c>
      <c r="S7" s="35">
        <v>0.65511350000000002</v>
      </c>
      <c r="T7" s="35"/>
    </row>
    <row r="8" spans="1:20">
      <c r="A8" s="32" t="s">
        <v>5</v>
      </c>
      <c r="B8" s="33"/>
      <c r="C8" s="52"/>
      <c r="D8" s="35"/>
      <c r="E8" s="35">
        <v>1.7637552999999997</v>
      </c>
      <c r="F8" s="35"/>
      <c r="H8" s="32" t="s">
        <v>5</v>
      </c>
      <c r="L8" s="35">
        <v>0.92083159999999997</v>
      </c>
      <c r="M8" s="35"/>
      <c r="O8" s="32" t="s">
        <v>5</v>
      </c>
      <c r="S8" s="35">
        <v>0.45911760000000001</v>
      </c>
      <c r="T8" s="35"/>
    </row>
    <row r="9" spans="1:20">
      <c r="A9" s="32" t="s">
        <v>6</v>
      </c>
      <c r="B9" s="33"/>
      <c r="C9" s="52"/>
      <c r="D9" s="35"/>
      <c r="E9" s="35">
        <v>1.6698275000000002</v>
      </c>
      <c r="F9" s="35"/>
      <c r="H9" s="32" t="s">
        <v>6</v>
      </c>
      <c r="L9" s="35">
        <v>0.78573939999999998</v>
      </c>
      <c r="M9" s="35"/>
      <c r="O9" s="32" t="s">
        <v>6</v>
      </c>
      <c r="S9" s="35">
        <v>0.82146659999999994</v>
      </c>
      <c r="T9" s="35"/>
    </row>
    <row r="10" spans="1:20">
      <c r="A10" s="32" t="s">
        <v>7</v>
      </c>
      <c r="B10" s="33"/>
      <c r="C10" s="51"/>
      <c r="D10" s="35"/>
      <c r="E10" s="35">
        <v>1.3990266</v>
      </c>
      <c r="F10" s="35"/>
      <c r="H10" s="32" t="s">
        <v>7</v>
      </c>
      <c r="L10" s="35">
        <v>0.44645499999999999</v>
      </c>
      <c r="M10" s="35"/>
      <c r="O10" s="32" t="s">
        <v>7</v>
      </c>
      <c r="S10" s="35">
        <v>0.43704549999999998</v>
      </c>
      <c r="T10" s="35"/>
    </row>
    <row r="11" spans="1:20">
      <c r="A11" s="32" t="s">
        <v>8</v>
      </c>
      <c r="B11" s="33"/>
      <c r="C11" s="33"/>
      <c r="D11" s="35"/>
      <c r="E11" s="35">
        <v>1.8176101000000002</v>
      </c>
      <c r="F11" s="35"/>
      <c r="H11" s="32" t="s">
        <v>8</v>
      </c>
      <c r="L11" s="35">
        <v>0.32677990000000001</v>
      </c>
      <c r="M11" s="35"/>
      <c r="O11" s="32" t="s">
        <v>8</v>
      </c>
      <c r="S11" s="35">
        <v>1.200094</v>
      </c>
      <c r="T11" s="35"/>
    </row>
    <row r="12" spans="1:20">
      <c r="A12" s="32" t="s">
        <v>9</v>
      </c>
      <c r="B12" s="33"/>
      <c r="C12" s="33"/>
      <c r="D12" s="35"/>
      <c r="E12" s="35">
        <v>1.6885911999999996</v>
      </c>
      <c r="F12" s="35"/>
      <c r="H12" s="32" t="s">
        <v>9</v>
      </c>
      <c r="L12" s="35">
        <v>0.71011170000000001</v>
      </c>
      <c r="M12" s="35"/>
      <c r="O12" s="32" t="s">
        <v>9</v>
      </c>
      <c r="S12" s="35">
        <v>0.61451670000000003</v>
      </c>
      <c r="T12" s="35"/>
    </row>
    <row r="13" spans="1:20">
      <c r="A13" s="32" t="s">
        <v>10</v>
      </c>
      <c r="B13" s="33"/>
      <c r="C13" s="33"/>
      <c r="D13" s="35"/>
      <c r="E13" s="35">
        <v>2.4514105000000002</v>
      </c>
      <c r="F13" s="35"/>
      <c r="H13" s="32" t="s">
        <v>10</v>
      </c>
      <c r="L13" s="35">
        <v>0.77483649999999993</v>
      </c>
      <c r="M13" s="35"/>
      <c r="O13" s="32" t="s">
        <v>10</v>
      </c>
      <c r="S13" s="35">
        <v>1.0328195000000002</v>
      </c>
      <c r="T13" s="35"/>
    </row>
    <row r="14" spans="1:20">
      <c r="A14" s="40" t="s">
        <v>180</v>
      </c>
      <c r="B14" s="41" t="e">
        <f>AVERAGE(B2:B13)</f>
        <v>#DIV/0!</v>
      </c>
      <c r="C14" s="41" t="e">
        <f>AVERAGE(C2:C13)</f>
        <v>#DIV/0!</v>
      </c>
      <c r="D14" s="41" t="e">
        <f>AVERAGE(D2:D13)</f>
        <v>#DIV/0!</v>
      </c>
      <c r="E14" s="41">
        <f>AVERAGE(E2:E13)</f>
        <v>1.7526375450000005</v>
      </c>
      <c r="F14" s="41"/>
      <c r="H14" s="40" t="s">
        <v>180</v>
      </c>
      <c r="L14" s="35"/>
      <c r="M14" s="35"/>
      <c r="O14" s="40" t="s">
        <v>180</v>
      </c>
      <c r="T14" s="41"/>
    </row>
    <row r="18" spans="1:11">
      <c r="A18" s="18" t="s">
        <v>181</v>
      </c>
      <c r="B18" s="29" t="s">
        <v>140</v>
      </c>
      <c r="C18" s="29" t="s">
        <v>141</v>
      </c>
      <c r="D18" s="29" t="s">
        <v>142</v>
      </c>
      <c r="E18" s="29" t="s">
        <v>143</v>
      </c>
      <c r="F18" s="29" t="s">
        <v>145</v>
      </c>
      <c r="H18" s="76"/>
      <c r="I18" s="76"/>
      <c r="J18" s="35"/>
      <c r="K18" s="35"/>
    </row>
    <row r="19" spans="1:11">
      <c r="A19" s="32" t="s">
        <v>150</v>
      </c>
      <c r="E19" s="35">
        <v>0.94045499999999993</v>
      </c>
      <c r="F19" s="35">
        <v>0</v>
      </c>
      <c r="H19" s="76"/>
      <c r="I19" s="76"/>
      <c r="J19" s="35"/>
      <c r="K19" s="35"/>
    </row>
    <row r="20" spans="1:11">
      <c r="A20" s="32" t="s">
        <v>0</v>
      </c>
      <c r="E20" s="35">
        <v>0.61814199999999997</v>
      </c>
      <c r="F20" s="35">
        <v>3.1702575</v>
      </c>
      <c r="H20" s="76"/>
      <c r="I20" s="76"/>
      <c r="J20" s="35"/>
      <c r="K20" s="35"/>
    </row>
    <row r="21" spans="1:11">
      <c r="A21" s="32" t="s">
        <v>1</v>
      </c>
      <c r="E21" s="35">
        <v>0.92487700000000006</v>
      </c>
      <c r="F21" s="35">
        <v>1.2799449000000001</v>
      </c>
      <c r="H21" s="76"/>
      <c r="I21" s="76"/>
      <c r="J21" s="35"/>
      <c r="K21" s="35"/>
    </row>
    <row r="22" spans="1:11">
      <c r="A22" s="32" t="s">
        <v>2</v>
      </c>
      <c r="E22" s="35">
        <v>0.9617928</v>
      </c>
      <c r="F22" s="35">
        <v>1.7024224999999999</v>
      </c>
      <c r="H22" s="76"/>
      <c r="I22" s="76"/>
      <c r="J22" s="35"/>
      <c r="K22" s="35"/>
    </row>
    <row r="23" spans="1:11">
      <c r="A23" s="32" t="s">
        <v>3</v>
      </c>
      <c r="E23" s="35">
        <v>1.1552481999999999</v>
      </c>
      <c r="F23" s="35"/>
      <c r="H23" s="76"/>
      <c r="I23" s="76"/>
      <c r="J23" s="35"/>
      <c r="K23" s="35"/>
    </row>
    <row r="24" spans="1:11">
      <c r="A24" s="32" t="s">
        <v>4</v>
      </c>
      <c r="E24" s="35">
        <v>0.93639099999999997</v>
      </c>
      <c r="F24" s="35"/>
      <c r="H24" s="76"/>
      <c r="I24" s="76"/>
      <c r="J24" s="35"/>
      <c r="K24" s="35"/>
    </row>
    <row r="25" spans="1:11">
      <c r="A25" s="32" t="s">
        <v>5</v>
      </c>
      <c r="E25" s="35">
        <v>1.0442988</v>
      </c>
      <c r="F25" s="35"/>
      <c r="H25" s="76"/>
      <c r="I25" s="76"/>
      <c r="J25" s="35"/>
      <c r="K25" s="35"/>
    </row>
    <row r="26" spans="1:11">
      <c r="A26" s="32" t="s">
        <v>6</v>
      </c>
      <c r="E26" s="35">
        <v>1.1280356</v>
      </c>
      <c r="F26" s="35"/>
      <c r="H26" s="76"/>
      <c r="I26" s="76"/>
      <c r="J26" s="35"/>
      <c r="K26" s="35"/>
    </row>
    <row r="27" spans="1:11">
      <c r="A27" s="32" t="s">
        <v>7</v>
      </c>
      <c r="E27" s="35">
        <v>1.0462175999999999</v>
      </c>
      <c r="F27" s="35"/>
      <c r="H27" s="76"/>
      <c r="I27" s="76"/>
      <c r="J27" s="35"/>
      <c r="K27" s="35"/>
    </row>
    <row r="28" spans="1:11">
      <c r="A28" s="32" t="s">
        <v>8</v>
      </c>
      <c r="E28" s="35">
        <v>0.67914399999999997</v>
      </c>
      <c r="F28" s="35"/>
      <c r="H28" s="76"/>
      <c r="I28" s="76"/>
      <c r="J28" s="35"/>
      <c r="K28" s="35"/>
    </row>
    <row r="29" spans="1:11">
      <c r="A29" s="32" t="s">
        <v>9</v>
      </c>
      <c r="E29" s="35">
        <v>0.58785500000000002</v>
      </c>
      <c r="F29" s="35"/>
      <c r="H29" s="76"/>
      <c r="I29" s="76"/>
      <c r="J29" s="35"/>
      <c r="K29" s="35"/>
    </row>
    <row r="30" spans="1:11">
      <c r="A30" s="32" t="s">
        <v>10</v>
      </c>
      <c r="E30" s="35">
        <v>1.70455</v>
      </c>
      <c r="F30" s="35"/>
    </row>
    <row r="31" spans="1:11">
      <c r="A31" s="40" t="s">
        <v>180</v>
      </c>
      <c r="B31" s="41" t="e">
        <f>AVERAGE(B19:B30)</f>
        <v>#DIV/0!</v>
      </c>
      <c r="C31" s="41" t="e">
        <f>AVERAGE(C19:C30)</f>
        <v>#DIV/0!</v>
      </c>
      <c r="D31" s="41" t="e">
        <f>AVERAGE(D19:D30)</f>
        <v>#DIV/0!</v>
      </c>
      <c r="E31" s="41">
        <f>AVERAGE(E19:E30)</f>
        <v>0.97725058333333337</v>
      </c>
      <c r="F31" s="41"/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6"/>
  <dimension ref="A1:AA47"/>
  <sheetViews>
    <sheetView workbookViewId="0">
      <selection activeCell="U27" sqref="U27"/>
    </sheetView>
  </sheetViews>
  <sheetFormatPr baseColWidth="10" defaultColWidth="8.83203125" defaultRowHeight="14"/>
  <cols>
    <col min="1" max="15" width="8.83203125" style="18"/>
    <col min="16" max="16" width="9" style="18" bestFit="1" customWidth="1"/>
    <col min="17" max="18" width="9.5" style="18" bestFit="1" customWidth="1"/>
    <col min="19" max="16384" width="8.83203125" style="18"/>
  </cols>
  <sheetData>
    <row r="1" spans="1:27">
      <c r="A1" s="29" t="s">
        <v>151</v>
      </c>
      <c r="B1" s="29" t="s">
        <v>107</v>
      </c>
      <c r="C1" s="29" t="s">
        <v>108</v>
      </c>
      <c r="D1" s="29" t="s">
        <v>109</v>
      </c>
      <c r="E1" s="29" t="s">
        <v>11</v>
      </c>
      <c r="F1" s="29" t="s">
        <v>12</v>
      </c>
      <c r="G1" s="29"/>
      <c r="H1" s="29" t="s">
        <v>152</v>
      </c>
      <c r="I1" s="29" t="s">
        <v>107</v>
      </c>
      <c r="J1" s="29" t="s">
        <v>108</v>
      </c>
      <c r="K1" s="29" t="s">
        <v>109</v>
      </c>
      <c r="L1" s="29" t="s">
        <v>11</v>
      </c>
      <c r="M1" s="29" t="s">
        <v>12</v>
      </c>
      <c r="O1" s="29" t="s">
        <v>153</v>
      </c>
      <c r="P1" s="29" t="s">
        <v>107</v>
      </c>
      <c r="Q1" s="29" t="s">
        <v>108</v>
      </c>
      <c r="R1" s="29" t="s">
        <v>109</v>
      </c>
      <c r="S1" s="29" t="s">
        <v>11</v>
      </c>
      <c r="T1" s="29" t="s">
        <v>12</v>
      </c>
      <c r="V1" s="31" t="s">
        <v>112</v>
      </c>
      <c r="W1" s="29" t="s">
        <v>107</v>
      </c>
      <c r="X1" s="29" t="s">
        <v>108</v>
      </c>
      <c r="Y1" s="29" t="s">
        <v>109</v>
      </c>
      <c r="Z1" s="29" t="s">
        <v>11</v>
      </c>
      <c r="AA1" s="29" t="s">
        <v>12</v>
      </c>
    </row>
    <row r="2" spans="1:27">
      <c r="A2" s="32" t="s">
        <v>123</v>
      </c>
      <c r="B2" s="77">
        <v>1.6224532</v>
      </c>
      <c r="C2" s="77">
        <v>2.4773575999999999</v>
      </c>
      <c r="D2" s="77">
        <v>2.6275599999999999</v>
      </c>
      <c r="E2" s="77">
        <v>3.0214778</v>
      </c>
      <c r="F2" s="37"/>
      <c r="G2" s="37"/>
      <c r="H2" s="32" t="s">
        <v>123</v>
      </c>
      <c r="I2" s="77">
        <v>1.1274573000000001</v>
      </c>
      <c r="J2" s="77">
        <v>0.94629250000000009</v>
      </c>
      <c r="K2" s="77">
        <v>2.7760349</v>
      </c>
      <c r="L2" s="77">
        <v>2.0460115000000001</v>
      </c>
      <c r="M2" s="35"/>
      <c r="N2" s="77"/>
      <c r="O2" s="32" t="s">
        <v>123</v>
      </c>
      <c r="P2" s="37">
        <v>5.1933593</v>
      </c>
      <c r="Q2" s="37">
        <v>5.2529757000000012</v>
      </c>
      <c r="R2" s="37">
        <v>11.077759199999999</v>
      </c>
      <c r="S2" s="77">
        <v>8.0236262000000007</v>
      </c>
      <c r="T2" s="77"/>
      <c r="U2" s="77"/>
      <c r="V2" s="32" t="s">
        <v>123</v>
      </c>
      <c r="W2" s="36">
        <f>B2+I2+P2</f>
        <v>7.9432698000000004</v>
      </c>
      <c r="X2" s="36">
        <f>C2+J2+Q2</f>
        <v>8.6766258000000018</v>
      </c>
      <c r="Y2" s="36">
        <f>D2+K2+R2</f>
        <v>16.481354099999997</v>
      </c>
      <c r="Z2" s="36">
        <f>E2+L2+S2</f>
        <v>13.091115500000001</v>
      </c>
      <c r="AA2" s="36">
        <f>F2+M2+T2</f>
        <v>0</v>
      </c>
    </row>
    <row r="3" spans="1:27">
      <c r="A3" s="32" t="s">
        <v>0</v>
      </c>
      <c r="B3" s="77">
        <v>1.5100779999999998</v>
      </c>
      <c r="C3" s="77">
        <v>2.0801680999999999</v>
      </c>
      <c r="D3" s="77">
        <v>2.1176655000000002</v>
      </c>
      <c r="E3" s="35">
        <v>2.8117008999999999</v>
      </c>
      <c r="F3" s="37">
        <v>7.02</v>
      </c>
      <c r="G3" s="37"/>
      <c r="H3" s="32" t="s">
        <v>0</v>
      </c>
      <c r="I3" s="77">
        <v>1.7504277999999998</v>
      </c>
      <c r="J3" s="77">
        <v>1.6589256000000001</v>
      </c>
      <c r="K3" s="77">
        <v>2.5837333</v>
      </c>
      <c r="L3" s="35">
        <v>1.4492997000000001</v>
      </c>
      <c r="M3" s="35">
        <v>4.1351741999999998</v>
      </c>
      <c r="O3" s="32" t="s">
        <v>0</v>
      </c>
      <c r="P3" s="37">
        <v>5.9622155000000001</v>
      </c>
      <c r="Q3" s="37">
        <v>6.6463641999999989</v>
      </c>
      <c r="R3" s="77">
        <v>5.5414798999999997</v>
      </c>
      <c r="S3" s="35">
        <v>6.8642433</v>
      </c>
      <c r="T3" s="35">
        <v>13.6713437</v>
      </c>
      <c r="V3" s="32" t="s">
        <v>0</v>
      </c>
      <c r="W3" s="36">
        <f t="shared" ref="W3:AA13" si="0">B3+I3+P3</f>
        <v>9.2227212999999999</v>
      </c>
      <c r="X3" s="36">
        <f t="shared" si="0"/>
        <v>10.385457899999999</v>
      </c>
      <c r="Y3" s="36">
        <f t="shared" si="0"/>
        <v>10.242878699999999</v>
      </c>
      <c r="Z3" s="36">
        <f>E3+L3+S3</f>
        <v>11.125243900000001</v>
      </c>
      <c r="AA3" s="36">
        <f>F3+M3+T3</f>
        <v>24.826517899999999</v>
      </c>
    </row>
    <row r="4" spans="1:27">
      <c r="A4" s="32" t="s">
        <v>1</v>
      </c>
      <c r="B4" s="77">
        <v>1.2471451</v>
      </c>
      <c r="C4" s="77">
        <v>1.7574334999999999</v>
      </c>
      <c r="D4" s="77">
        <v>4.4861342999999998</v>
      </c>
      <c r="E4" s="35">
        <v>1.066567</v>
      </c>
      <c r="F4" s="37">
        <v>4.2623085999999999</v>
      </c>
      <c r="H4" s="32" t="s">
        <v>1</v>
      </c>
      <c r="I4" s="77">
        <v>1.2417794</v>
      </c>
      <c r="J4" s="77">
        <v>1.9819633999999995</v>
      </c>
      <c r="K4" s="77">
        <v>2.6567008000000003</v>
      </c>
      <c r="L4" s="35">
        <v>1.2100930999999999</v>
      </c>
      <c r="M4" s="35">
        <v>2.8340135000000002</v>
      </c>
      <c r="O4" s="32" t="s">
        <v>1</v>
      </c>
      <c r="P4" s="37">
        <v>7.7389033999999999</v>
      </c>
      <c r="Q4" s="37">
        <v>9.7280598000000005</v>
      </c>
      <c r="R4" s="77">
        <v>8.1004683999999987</v>
      </c>
      <c r="S4" s="35">
        <v>7.1493544</v>
      </c>
      <c r="T4" s="35">
        <v>9.9880367000000003</v>
      </c>
      <c r="V4" s="32" t="s">
        <v>1</v>
      </c>
      <c r="W4" s="36">
        <f t="shared" si="0"/>
        <v>10.227827899999999</v>
      </c>
      <c r="X4" s="36">
        <f t="shared" si="0"/>
        <v>13.4674567</v>
      </c>
      <c r="Y4" s="36">
        <f t="shared" si="0"/>
        <v>15.2433035</v>
      </c>
      <c r="Z4" s="36">
        <f>E4+L4+S4</f>
        <v>9.4260145000000009</v>
      </c>
      <c r="AA4" s="36">
        <f>F4+M4+T4</f>
        <v>17.0843588</v>
      </c>
    </row>
    <row r="5" spans="1:27">
      <c r="A5" s="32" t="s">
        <v>2</v>
      </c>
      <c r="B5" s="77">
        <v>1.6319026000000001</v>
      </c>
      <c r="C5" s="77">
        <v>2.5635319999999999</v>
      </c>
      <c r="D5" s="77">
        <v>2.7624587824</v>
      </c>
      <c r="E5" s="37">
        <v>1.7266168</v>
      </c>
      <c r="F5" s="37">
        <v>4.6230990000000007</v>
      </c>
      <c r="H5" s="32" t="s">
        <v>2</v>
      </c>
      <c r="I5" s="77">
        <v>1.3642399000000001</v>
      </c>
      <c r="J5" s="77">
        <v>1.2128325</v>
      </c>
      <c r="K5" s="77">
        <v>3.744520364</v>
      </c>
      <c r="L5" s="35">
        <v>1.8983779999999999</v>
      </c>
      <c r="M5" s="35">
        <v>2.7662581999999998</v>
      </c>
      <c r="O5" s="32" t="s">
        <v>2</v>
      </c>
      <c r="P5" s="37">
        <v>7.4984744999999995</v>
      </c>
      <c r="Q5" s="37">
        <v>8.5223129999999987</v>
      </c>
      <c r="R5" s="77">
        <v>7.4797702879999992</v>
      </c>
      <c r="S5" s="35">
        <v>6.7207441000000001</v>
      </c>
      <c r="T5" s="35">
        <v>9.261533</v>
      </c>
      <c r="V5" s="32" t="s">
        <v>2</v>
      </c>
      <c r="W5" s="36">
        <f t="shared" si="0"/>
        <v>10.494617</v>
      </c>
      <c r="X5" s="36">
        <f t="shared" si="0"/>
        <v>12.298677499999998</v>
      </c>
      <c r="Y5" s="36">
        <f t="shared" si="0"/>
        <v>13.9867494344</v>
      </c>
      <c r="Z5" s="36">
        <f t="shared" si="0"/>
        <v>10.345738900000001</v>
      </c>
      <c r="AA5" s="36">
        <f t="shared" si="0"/>
        <v>16.650890199999999</v>
      </c>
    </row>
    <row r="6" spans="1:27" ht="17">
      <c r="A6" s="32" t="s">
        <v>3</v>
      </c>
      <c r="B6" s="77">
        <v>1.4255958</v>
      </c>
      <c r="C6" s="77">
        <v>1.771895</v>
      </c>
      <c r="D6" s="77">
        <v>1.4114093000000001</v>
      </c>
      <c r="E6" s="37">
        <v>2.5320716999999999</v>
      </c>
      <c r="F6" s="37">
        <v>4.0247999999999999</v>
      </c>
      <c r="H6" s="32" t="s">
        <v>3</v>
      </c>
      <c r="I6" s="77">
        <v>0.71015800000000007</v>
      </c>
      <c r="J6" s="77">
        <v>1.6730775000000002</v>
      </c>
      <c r="K6" s="77">
        <v>2.5852236</v>
      </c>
      <c r="L6" s="35">
        <v>1.3723118999999999</v>
      </c>
      <c r="M6" s="35">
        <v>2.0647869999999999</v>
      </c>
      <c r="N6" s="121"/>
      <c r="O6" s="32" t="s">
        <v>3</v>
      </c>
      <c r="P6" s="37">
        <v>4.7175892999999993</v>
      </c>
      <c r="Q6" s="37">
        <v>8.1086098999999994</v>
      </c>
      <c r="R6" s="77">
        <v>7.1872332999999999</v>
      </c>
      <c r="S6" s="35">
        <v>7.0685890000000002</v>
      </c>
      <c r="T6" s="35">
        <v>9.8504956000000004</v>
      </c>
      <c r="U6" s="121"/>
      <c r="V6" s="32" t="s">
        <v>3</v>
      </c>
      <c r="W6" s="36">
        <f t="shared" si="0"/>
        <v>6.8533430999999991</v>
      </c>
      <c r="X6" s="36">
        <f t="shared" si="0"/>
        <v>11.5535824</v>
      </c>
      <c r="Y6" s="36">
        <f t="shared" si="0"/>
        <v>11.183866200000001</v>
      </c>
      <c r="Z6" s="36">
        <f t="shared" si="0"/>
        <v>10.9729726</v>
      </c>
      <c r="AA6" s="36">
        <f t="shared" si="0"/>
        <v>15.9400826</v>
      </c>
    </row>
    <row r="7" spans="1:27" ht="17">
      <c r="A7" s="32" t="s">
        <v>4</v>
      </c>
      <c r="B7" s="77">
        <v>2.0583813000000002</v>
      </c>
      <c r="C7" s="77">
        <v>2.4037557000000001</v>
      </c>
      <c r="D7" s="77">
        <v>1.3821650000000001</v>
      </c>
      <c r="E7" s="35">
        <v>3.0752011000000001</v>
      </c>
      <c r="F7" s="37">
        <v>2.3930178</v>
      </c>
      <c r="G7" s="121"/>
      <c r="H7" s="32" t="s">
        <v>4</v>
      </c>
      <c r="I7" s="77">
        <v>1.2135895000000001</v>
      </c>
      <c r="J7" s="77">
        <v>0.93871360000000004</v>
      </c>
      <c r="K7" s="77">
        <v>1.9246757999999999</v>
      </c>
      <c r="L7" s="35">
        <v>1.6412894</v>
      </c>
      <c r="M7" s="35">
        <v>2.3582985999999999</v>
      </c>
      <c r="N7" s="121"/>
      <c r="O7" s="32" t="s">
        <v>4</v>
      </c>
      <c r="P7" s="37">
        <v>7.3955914999999992</v>
      </c>
      <c r="Q7" s="37">
        <v>8.1208325000000023</v>
      </c>
      <c r="R7" s="77">
        <v>5.0570195</v>
      </c>
      <c r="S7" s="35">
        <v>6.9681403</v>
      </c>
      <c r="T7" s="35">
        <v>7.9097471999999991</v>
      </c>
      <c r="U7" s="121"/>
      <c r="V7" s="32" t="s">
        <v>4</v>
      </c>
      <c r="W7" s="36">
        <f t="shared" si="0"/>
        <v>10.6675623</v>
      </c>
      <c r="X7" s="36">
        <f t="shared" si="0"/>
        <v>11.463301800000004</v>
      </c>
      <c r="Y7" s="36">
        <f t="shared" si="0"/>
        <v>8.3638602999999989</v>
      </c>
      <c r="Z7" s="36">
        <f t="shared" si="0"/>
        <v>11.684630800000001</v>
      </c>
      <c r="AA7" s="36">
        <f t="shared" si="0"/>
        <v>12.661063599999999</v>
      </c>
    </row>
    <row r="8" spans="1:27" ht="17">
      <c r="A8" s="32" t="s">
        <v>5</v>
      </c>
      <c r="B8" s="77">
        <v>2.229079</v>
      </c>
      <c r="C8" s="77">
        <v>2.7127221000000001</v>
      </c>
      <c r="D8" s="77">
        <v>1.648954</v>
      </c>
      <c r="E8" s="35">
        <v>3.1472934000000001</v>
      </c>
      <c r="F8" s="37">
        <v>2.0037210000000001</v>
      </c>
      <c r="G8" s="121"/>
      <c r="H8" s="32" t="s">
        <v>5</v>
      </c>
      <c r="I8" s="77">
        <v>2.3266544999999996</v>
      </c>
      <c r="J8" s="77">
        <v>1.6585247000000003</v>
      </c>
      <c r="K8" s="77">
        <v>2.0159273999999998</v>
      </c>
      <c r="L8" s="35">
        <v>1.5699494000000001</v>
      </c>
      <c r="M8" s="35">
        <v>3.1869907999999998</v>
      </c>
      <c r="N8" s="121"/>
      <c r="O8" s="32" t="s">
        <v>5</v>
      </c>
      <c r="P8" s="37">
        <v>6.9576162999999998</v>
      </c>
      <c r="Q8" s="37">
        <v>9.3718074000000033</v>
      </c>
      <c r="R8" s="77">
        <v>8.6573414</v>
      </c>
      <c r="S8" s="35">
        <v>8.5318319999999996</v>
      </c>
      <c r="T8" s="35">
        <v>10.349936599999999</v>
      </c>
      <c r="U8" s="121"/>
      <c r="V8" s="32" t="s">
        <v>5</v>
      </c>
      <c r="W8" s="36">
        <f t="shared" si="0"/>
        <v>11.5133498</v>
      </c>
      <c r="X8" s="36">
        <f t="shared" si="0"/>
        <v>13.743054200000003</v>
      </c>
      <c r="Y8" s="36">
        <f t="shared" si="0"/>
        <v>12.322222799999999</v>
      </c>
      <c r="Z8" s="36">
        <f t="shared" si="0"/>
        <v>13.249074799999999</v>
      </c>
      <c r="AA8" s="36">
        <f t="shared" si="0"/>
        <v>15.540648399999998</v>
      </c>
    </row>
    <row r="9" spans="1:27">
      <c r="A9" s="32" t="s">
        <v>6</v>
      </c>
      <c r="B9" s="77">
        <v>2.4372997000000005</v>
      </c>
      <c r="C9" s="77">
        <v>1.9796262999999998</v>
      </c>
      <c r="D9" s="77">
        <v>3.5236816421999997</v>
      </c>
      <c r="E9" s="35">
        <v>2.1310030000000002</v>
      </c>
      <c r="F9" s="37">
        <v>2.4300000000000002</v>
      </c>
      <c r="H9" s="32" t="s">
        <v>6</v>
      </c>
      <c r="I9" s="77">
        <v>1.2419989000000002</v>
      </c>
      <c r="J9" s="77">
        <v>1.6448925000000003</v>
      </c>
      <c r="K9" s="77">
        <v>2.4251874999999998</v>
      </c>
      <c r="L9" s="35">
        <v>2.2697835999999998</v>
      </c>
      <c r="M9" s="35">
        <v>2.2599999999999998</v>
      </c>
      <c r="O9" s="32" t="s">
        <v>6</v>
      </c>
      <c r="P9" s="37">
        <v>6.0255286999999997</v>
      </c>
      <c r="Q9" s="37">
        <v>10.174764300000001</v>
      </c>
      <c r="R9" s="77">
        <v>7.8142437999999999</v>
      </c>
      <c r="S9" s="35">
        <v>7.8510591999999999</v>
      </c>
      <c r="T9" s="35">
        <v>8.73</v>
      </c>
      <c r="V9" s="32" t="s">
        <v>6</v>
      </c>
      <c r="W9" s="36">
        <f t="shared" si="0"/>
        <v>9.7048273000000016</v>
      </c>
      <c r="X9" s="36">
        <f t="shared" si="0"/>
        <v>13.799283100000002</v>
      </c>
      <c r="Y9" s="36">
        <f t="shared" si="0"/>
        <v>13.763112942199999</v>
      </c>
      <c r="Z9" s="36">
        <f t="shared" si="0"/>
        <v>12.2518458</v>
      </c>
      <c r="AA9" s="36">
        <f t="shared" si="0"/>
        <v>13.42</v>
      </c>
    </row>
    <row r="10" spans="1:27">
      <c r="A10" s="32" t="s">
        <v>7</v>
      </c>
      <c r="B10" s="77">
        <v>2.3647811999999999</v>
      </c>
      <c r="C10" s="77">
        <v>2.6211316999999998</v>
      </c>
      <c r="D10" s="35">
        <v>4.0205134999999999</v>
      </c>
      <c r="E10" s="35">
        <v>3.2166744999999999</v>
      </c>
      <c r="F10" s="37">
        <v>2.74</v>
      </c>
      <c r="H10" s="32" t="s">
        <v>7</v>
      </c>
      <c r="I10" s="77">
        <v>1.5431613999999998</v>
      </c>
      <c r="J10" s="77">
        <v>2.1467499999999999</v>
      </c>
      <c r="K10" s="35">
        <v>1.9126000000000001</v>
      </c>
      <c r="L10" s="35">
        <v>1.5680266</v>
      </c>
      <c r="M10" s="35">
        <v>3.31</v>
      </c>
      <c r="O10" s="32" t="s">
        <v>7</v>
      </c>
      <c r="P10" s="37">
        <v>6.8118791999999999</v>
      </c>
      <c r="Q10" s="37">
        <v>9.1184863000000025</v>
      </c>
      <c r="R10" s="35">
        <v>6.1935465000000001</v>
      </c>
      <c r="S10" s="35">
        <v>8.8925006999999994</v>
      </c>
      <c r="T10" s="35">
        <v>14.43</v>
      </c>
      <c r="V10" s="32" t="s">
        <v>7</v>
      </c>
      <c r="W10" s="36">
        <f t="shared" si="0"/>
        <v>10.7198218</v>
      </c>
      <c r="X10" s="36">
        <f t="shared" si="0"/>
        <v>13.886368000000003</v>
      </c>
      <c r="Y10" s="36">
        <f t="shared" si="0"/>
        <v>12.126660000000001</v>
      </c>
      <c r="Z10" s="36">
        <f t="shared" si="0"/>
        <v>13.677201799999999</v>
      </c>
      <c r="AA10" s="36">
        <f t="shared" si="0"/>
        <v>20.48</v>
      </c>
    </row>
    <row r="11" spans="1:27">
      <c r="A11" s="32" t="s">
        <v>8</v>
      </c>
      <c r="B11" s="77">
        <v>2.1275470999999997</v>
      </c>
      <c r="C11" s="77">
        <v>1.4237718000000001</v>
      </c>
      <c r="D11" s="35">
        <v>3.2477010000000002</v>
      </c>
      <c r="E11" s="35">
        <v>3.2902852249000003</v>
      </c>
      <c r="F11" s="37"/>
      <c r="G11" s="26"/>
      <c r="H11" s="32" t="s">
        <v>8</v>
      </c>
      <c r="I11" s="77">
        <v>1.0455299999999998</v>
      </c>
      <c r="J11" s="77">
        <v>2.5780687000000002</v>
      </c>
      <c r="K11" s="38">
        <v>1.5777494999999999</v>
      </c>
      <c r="L11" s="35">
        <v>1.9082650999999997</v>
      </c>
      <c r="M11" s="35"/>
      <c r="N11" s="26"/>
      <c r="O11" s="32" t="s">
        <v>8</v>
      </c>
      <c r="P11" s="37">
        <v>5.8305243999999998</v>
      </c>
      <c r="Q11" s="37">
        <v>9.8488672000000026</v>
      </c>
      <c r="R11" s="35">
        <v>8.9047000000000001</v>
      </c>
      <c r="S11" s="35">
        <v>10.816403948199993</v>
      </c>
      <c r="T11" s="35"/>
      <c r="V11" s="32" t="s">
        <v>8</v>
      </c>
      <c r="W11" s="36">
        <f t="shared" si="0"/>
        <v>9.0036014999999985</v>
      </c>
      <c r="X11" s="36">
        <f t="shared" si="0"/>
        <v>13.850707700000003</v>
      </c>
      <c r="Y11" s="36">
        <f t="shared" si="0"/>
        <v>13.730150500000001</v>
      </c>
      <c r="Z11" s="36">
        <f t="shared" si="0"/>
        <v>16.014954273099992</v>
      </c>
    </row>
    <row r="12" spans="1:27">
      <c r="A12" s="32" t="s">
        <v>9</v>
      </c>
      <c r="B12" s="77">
        <v>2.2363840000000001</v>
      </c>
      <c r="C12" s="77">
        <v>1.2114091</v>
      </c>
      <c r="D12" s="35">
        <v>4.1078870200000006</v>
      </c>
      <c r="E12" s="35">
        <v>2.4480813531000001</v>
      </c>
      <c r="F12" s="26"/>
      <c r="G12" s="26"/>
      <c r="H12" s="32" t="s">
        <v>9</v>
      </c>
      <c r="I12" s="77">
        <v>1.6862376000000001</v>
      </c>
      <c r="J12" s="77">
        <v>2.7614649999999998</v>
      </c>
      <c r="K12" s="35">
        <v>1.6974664399999999</v>
      </c>
      <c r="L12" s="35">
        <v>2.540975</v>
      </c>
      <c r="M12" s="35"/>
      <c r="N12" s="26"/>
      <c r="O12" s="32" t="s">
        <v>9</v>
      </c>
      <c r="P12" s="37">
        <v>6.6715482999999995</v>
      </c>
      <c r="Q12" s="37">
        <v>10.206212900000001</v>
      </c>
      <c r="R12" s="35">
        <v>6.7529244999999998</v>
      </c>
      <c r="S12" s="35">
        <v>11.880000994000001</v>
      </c>
      <c r="T12" s="35"/>
      <c r="V12" s="32" t="s">
        <v>9</v>
      </c>
      <c r="W12" s="36">
        <f t="shared" si="0"/>
        <v>10.594169900000001</v>
      </c>
      <c r="X12" s="36">
        <f t="shared" si="0"/>
        <v>14.179087000000001</v>
      </c>
      <c r="Y12" s="36">
        <f t="shared" si="0"/>
        <v>12.558277960000002</v>
      </c>
      <c r="Z12" s="36">
        <f t="shared" si="0"/>
        <v>16.869057347100004</v>
      </c>
    </row>
    <row r="13" spans="1:27">
      <c r="A13" s="32" t="s">
        <v>10</v>
      </c>
      <c r="B13" s="77">
        <v>4.3496901999999995</v>
      </c>
      <c r="C13" s="77">
        <v>1.8234433000000001</v>
      </c>
      <c r="D13" s="35">
        <v>3.8292537000000002</v>
      </c>
      <c r="E13" s="35">
        <v>2.7805867750000002</v>
      </c>
      <c r="F13" s="26"/>
      <c r="G13" s="26"/>
      <c r="H13" s="32" t="s">
        <v>10</v>
      </c>
      <c r="I13" s="77">
        <v>1.6736526000000003</v>
      </c>
      <c r="J13" s="77">
        <v>2.3466713000000001</v>
      </c>
      <c r="K13" s="35">
        <v>1.6629664</v>
      </c>
      <c r="L13" s="35">
        <v>2.6479069000000002</v>
      </c>
      <c r="M13" s="35"/>
      <c r="N13" s="26"/>
      <c r="O13" s="32" t="s">
        <v>10</v>
      </c>
      <c r="P13" s="37">
        <v>6.9710935999999997</v>
      </c>
      <c r="Q13" s="37">
        <v>8.7150306000000004</v>
      </c>
      <c r="R13" s="35">
        <v>7.0179140000000002</v>
      </c>
      <c r="S13" s="35">
        <v>11.139744599</v>
      </c>
      <c r="T13" s="35"/>
      <c r="V13" s="32" t="s">
        <v>10</v>
      </c>
      <c r="W13" s="36">
        <f t="shared" si="0"/>
        <v>12.9944364</v>
      </c>
      <c r="X13" s="36">
        <f t="shared" si="0"/>
        <v>12.8851452</v>
      </c>
      <c r="Y13" s="36">
        <f t="shared" si="0"/>
        <v>12.5101341</v>
      </c>
      <c r="Z13" s="36">
        <f t="shared" si="0"/>
        <v>16.568238274000002</v>
      </c>
    </row>
    <row r="14" spans="1:27">
      <c r="W14" s="36"/>
      <c r="X14" s="36"/>
      <c r="Y14" s="36"/>
    </row>
    <row r="15" spans="1:27">
      <c r="A15" s="18" t="s">
        <v>182</v>
      </c>
      <c r="B15" s="35">
        <f>SUM(B2:B4)</f>
        <v>4.3796762999999999</v>
      </c>
      <c r="C15" s="35">
        <f>SUM(C2:C4)</f>
        <v>6.3149591999999988</v>
      </c>
      <c r="D15" s="35">
        <f>SUM(D2:D4)</f>
        <v>9.2313597999999999</v>
      </c>
      <c r="E15" s="35"/>
      <c r="F15" s="35"/>
      <c r="G15" s="35"/>
      <c r="H15" s="18" t="s">
        <v>164</v>
      </c>
      <c r="I15" s="35">
        <f>SUM(I2:I4)</f>
        <v>4.1196644999999998</v>
      </c>
      <c r="J15" s="35">
        <f>SUM(J2:J4)</f>
        <v>4.5871814999999998</v>
      </c>
      <c r="K15" s="35">
        <f>SUM(K2:K4)</f>
        <v>8.0164690000000007</v>
      </c>
      <c r="O15" s="18" t="s">
        <v>164</v>
      </c>
      <c r="P15" s="35">
        <f>SUM(P2:P4)</f>
        <v>18.894478200000002</v>
      </c>
      <c r="Q15" s="35">
        <f>SUM(Q2:Q4)</f>
        <v>21.627399700000002</v>
      </c>
      <c r="R15" s="35">
        <f>SUM(R2:R4)</f>
        <v>24.719707499999998</v>
      </c>
      <c r="V15" s="18" t="s">
        <v>164</v>
      </c>
      <c r="W15" s="36">
        <f>SUM(W2:W4)</f>
        <v>27.393819000000001</v>
      </c>
      <c r="X15" s="36">
        <f>SUM(X2:X4)</f>
        <v>32.529540400000002</v>
      </c>
      <c r="Y15" s="36">
        <f>SUM(Y2:Y4)</f>
        <v>41.967536299999992</v>
      </c>
    </row>
    <row r="16" spans="1:27">
      <c r="A16" s="18" t="s">
        <v>165</v>
      </c>
      <c r="B16" s="35">
        <f>SUM(B5:B7)</f>
        <v>5.1158797000000007</v>
      </c>
      <c r="C16" s="35">
        <f>SUM(C5:C7)</f>
        <v>6.7391827000000006</v>
      </c>
      <c r="D16" s="35">
        <f>SUM(D5:D7)</f>
        <v>5.5560330824000008</v>
      </c>
      <c r="E16" s="35"/>
      <c r="F16" s="35"/>
      <c r="G16" s="35"/>
      <c r="H16" s="18" t="s">
        <v>165</v>
      </c>
      <c r="I16" s="35">
        <f>SUM(I5:I7)</f>
        <v>3.2879874000000004</v>
      </c>
      <c r="J16" s="35">
        <f>SUM(J5:J7)</f>
        <v>3.8246235999999998</v>
      </c>
      <c r="K16" s="35">
        <f>SUM(K5:K7)</f>
        <v>8.2544197639999997</v>
      </c>
      <c r="O16" s="18" t="s">
        <v>165</v>
      </c>
      <c r="P16" s="35">
        <f>SUM(P5:P7)</f>
        <v>19.611655299999999</v>
      </c>
      <c r="Q16" s="35">
        <f>SUM(Q5:Q7)</f>
        <v>24.7517554</v>
      </c>
      <c r="R16" s="35">
        <f>SUM(R5:R7)</f>
        <v>19.724023087999999</v>
      </c>
      <c r="V16" s="18" t="s">
        <v>166</v>
      </c>
      <c r="W16" s="36">
        <f>SUM(W5:W7)</f>
        <v>28.015522399999998</v>
      </c>
      <c r="X16" s="36">
        <f>SUM(X5:X7)</f>
        <v>35.315561700000003</v>
      </c>
      <c r="Y16" s="36">
        <f>SUM(Y5:Y7)</f>
        <v>33.5344759344</v>
      </c>
    </row>
    <row r="17" spans="1:25">
      <c r="A17" s="18" t="s">
        <v>167</v>
      </c>
      <c r="B17" s="35">
        <f>SUM(B8:B10)</f>
        <v>7.0311599000000005</v>
      </c>
      <c r="C17" s="35">
        <f>SUM(C8:C10)</f>
        <v>7.3134800999999996</v>
      </c>
      <c r="D17" s="35">
        <f>SUM(D8:D10)</f>
        <v>9.1931491421999993</v>
      </c>
      <c r="E17" s="35"/>
      <c r="H17" s="18" t="s">
        <v>167</v>
      </c>
      <c r="I17" s="35">
        <f>SUM(I8:I10)</f>
        <v>5.1118147999999994</v>
      </c>
      <c r="J17" s="35">
        <f>SUM(J8:J10)</f>
        <v>5.450167200000001</v>
      </c>
      <c r="K17" s="35">
        <f>SUM(K8:K10)</f>
        <v>6.3537148999999999</v>
      </c>
      <c r="O17" s="18" t="s">
        <v>183</v>
      </c>
      <c r="P17" s="35">
        <f>SUM(P8:P10)</f>
        <v>19.7950242</v>
      </c>
      <c r="Q17" s="35">
        <f>SUM(Q8:Q10)</f>
        <v>28.665058000000009</v>
      </c>
      <c r="R17" s="35">
        <f>SUM(R8:R10)</f>
        <v>22.6651317</v>
      </c>
      <c r="V17" s="18" t="s">
        <v>184</v>
      </c>
      <c r="W17" s="36">
        <f>SUM(W8:W10)</f>
        <v>31.937998900000004</v>
      </c>
      <c r="X17" s="36">
        <f>SUM(X8:X10)</f>
        <v>41.428705300000011</v>
      </c>
      <c r="Y17" s="36">
        <f>SUM(Y8:Y10)</f>
        <v>38.211995742200003</v>
      </c>
    </row>
    <row r="18" spans="1:25">
      <c r="A18" s="18" t="s">
        <v>168</v>
      </c>
      <c r="B18" s="35">
        <f>SUM(B11:B13)</f>
        <v>8.7136212999999998</v>
      </c>
      <c r="C18" s="35">
        <f>SUM(C11:C13)</f>
        <v>4.4586242</v>
      </c>
      <c r="D18" s="35">
        <f>SUM(D11:D13)</f>
        <v>11.184841720000001</v>
      </c>
      <c r="E18" s="35"/>
      <c r="H18" s="18" t="s">
        <v>168</v>
      </c>
      <c r="I18" s="35">
        <f>SUM(I11:I13)</f>
        <v>4.4054202</v>
      </c>
      <c r="J18" s="35">
        <f>SUM(J11:J13)</f>
        <v>7.6862050000000011</v>
      </c>
      <c r="K18" s="35">
        <f>SUM(K11:K13)</f>
        <v>4.93818234</v>
      </c>
      <c r="O18" s="18" t="s">
        <v>168</v>
      </c>
      <c r="P18" s="35">
        <f>SUM(P11:P13)</f>
        <v>19.473166299999999</v>
      </c>
      <c r="Q18" s="35">
        <f>SUM(Q11:Q13)</f>
        <v>28.770110700000004</v>
      </c>
      <c r="R18" s="35">
        <f>SUM(R11:R13)</f>
        <v>22.675538500000002</v>
      </c>
      <c r="V18" s="18" t="s">
        <v>168</v>
      </c>
      <c r="W18" s="36">
        <f>SUM(W11:W13)</f>
        <v>32.592207799999997</v>
      </c>
      <c r="X18" s="36">
        <f>SUM(X11:X13)</f>
        <v>40.914939900000007</v>
      </c>
      <c r="Y18" s="36">
        <f>SUM(Y11:Y13)</f>
        <v>38.798562560000001</v>
      </c>
    </row>
    <row r="20" spans="1:25">
      <c r="A20" s="18" t="s">
        <v>170</v>
      </c>
      <c r="B20" s="35">
        <f>SUM(B2:B13)</f>
        <v>25.240337200000006</v>
      </c>
      <c r="C20" s="35">
        <f>SUM(C2:C13)</f>
        <v>24.826246200000003</v>
      </c>
      <c r="D20" s="35">
        <f>SUM(D2:D13)</f>
        <v>35.1653837446</v>
      </c>
      <c r="E20" s="35"/>
      <c r="H20" s="18" t="s">
        <v>170</v>
      </c>
      <c r="I20" s="35">
        <f>SUM(I2:I13)</f>
        <v>16.924886899999997</v>
      </c>
      <c r="J20" s="35">
        <f>SUM(J2:J13)</f>
        <v>21.548177300000003</v>
      </c>
      <c r="K20" s="35">
        <f>SUM(K2:K13)</f>
        <v>27.562786003999996</v>
      </c>
      <c r="O20" s="18" t="s">
        <v>185</v>
      </c>
      <c r="P20" s="35">
        <f>SUM(P2:P13)</f>
        <v>77.774324000000007</v>
      </c>
      <c r="Q20" s="35">
        <f>SUM(Q2:Q13)</f>
        <v>103.81432380000001</v>
      </c>
      <c r="R20" s="35">
        <f>SUM(R2:R13)</f>
        <v>89.784400788000013</v>
      </c>
      <c r="V20" s="18" t="s">
        <v>186</v>
      </c>
      <c r="W20" s="35">
        <f>SUM(W2:W13)</f>
        <v>119.93954810000001</v>
      </c>
      <c r="X20" s="35">
        <f>SUM(X2:X13)</f>
        <v>150.18874730000002</v>
      </c>
      <c r="Y20" s="35">
        <f>SUM(Y2:Y13)</f>
        <v>152.51257053659995</v>
      </c>
    </row>
    <row r="21" spans="1:25">
      <c r="A21" s="18" t="s">
        <v>187</v>
      </c>
      <c r="B21" s="60">
        <f>B20/[1]总量!B21</f>
        <v>9.6559234503397998E-2</v>
      </c>
      <c r="C21" s="60">
        <f>C20/[1]总量!C21</f>
        <v>8.2054290988956655E-2</v>
      </c>
      <c r="D21" s="60">
        <f>D20/[1]总量!D21</f>
        <v>8.0512360612221529E-2</v>
      </c>
      <c r="E21" s="60"/>
      <c r="H21" s="18" t="s">
        <v>172</v>
      </c>
      <c r="I21" s="60">
        <f>I20/[1]总量!I21</f>
        <v>8.2065323127469281E-2</v>
      </c>
      <c r="J21" s="60">
        <f>J20/[1]总量!J21</f>
        <v>9.0766975330001096E-2</v>
      </c>
      <c r="K21" s="60">
        <f>K20/[1]总量!K21</f>
        <v>9.4138413210833702E-2</v>
      </c>
      <c r="O21" s="18" t="s">
        <v>172</v>
      </c>
      <c r="P21" s="60">
        <f>P20/[1]总量!P21</f>
        <v>0.14738979641291275</v>
      </c>
      <c r="Q21" s="60">
        <f>Q20/[1]总量!Q21</f>
        <v>0.16238395666590832</v>
      </c>
      <c r="R21" s="60">
        <f>R20/[1]总量!R21</f>
        <v>0.13346474133071709</v>
      </c>
      <c r="V21" s="18" t="s">
        <v>172</v>
      </c>
      <c r="W21" s="60">
        <f>W20/[1]总量!W21</f>
        <v>0.12050447124156297</v>
      </c>
      <c r="X21" s="60">
        <f>X20/[1]总量!X21</f>
        <v>0.12735698089370992</v>
      </c>
      <c r="Y21" s="60">
        <f>Y20/[1]总量!Y21</f>
        <v>0.10876042626051856</v>
      </c>
    </row>
    <row r="22" spans="1:25">
      <c r="A22" s="18" t="s">
        <v>173</v>
      </c>
      <c r="H22" s="18" t="s">
        <v>173</v>
      </c>
      <c r="O22" s="18" t="s">
        <v>173</v>
      </c>
      <c r="V22" s="18" t="s">
        <v>173</v>
      </c>
    </row>
    <row r="23" spans="1:25">
      <c r="A23" s="18" t="s">
        <v>164</v>
      </c>
      <c r="C23" s="35">
        <f>C15-B15</f>
        <v>1.9352828999999989</v>
      </c>
      <c r="D23" s="35">
        <f>D15-C15</f>
        <v>2.9164006000000011</v>
      </c>
      <c r="E23" s="35"/>
      <c r="H23" s="18" t="s">
        <v>164</v>
      </c>
      <c r="J23" s="35">
        <f>J15-I15</f>
        <v>0.46751699999999996</v>
      </c>
      <c r="K23" s="35">
        <f>K15-J15</f>
        <v>3.4292875000000009</v>
      </c>
      <c r="O23" s="18" t="s">
        <v>163</v>
      </c>
      <c r="Q23" s="35">
        <f>Q15-P15</f>
        <v>2.7329214999999998</v>
      </c>
      <c r="R23" s="35">
        <f>R15-Q15</f>
        <v>3.0923077999999968</v>
      </c>
      <c r="V23" s="18" t="s">
        <v>182</v>
      </c>
      <c r="X23" s="35">
        <f>X15-W15</f>
        <v>5.1357214000000013</v>
      </c>
      <c r="Y23" s="35">
        <f>Y15-X15</f>
        <v>9.43799589999999</v>
      </c>
    </row>
    <row r="24" spans="1:25">
      <c r="A24" s="18" t="s">
        <v>165</v>
      </c>
      <c r="C24" s="35">
        <f t="shared" ref="C24:D26" si="1">C16-B16</f>
        <v>1.6233029999999999</v>
      </c>
      <c r="D24" s="35">
        <f t="shared" si="1"/>
        <v>-1.1831496175999998</v>
      </c>
      <c r="E24" s="35"/>
      <c r="H24" s="18" t="s">
        <v>165</v>
      </c>
      <c r="J24" s="35">
        <f t="shared" ref="J24:K26" si="2">J16-I16</f>
        <v>0.53663619999999934</v>
      </c>
      <c r="K24" s="35">
        <f t="shared" si="2"/>
        <v>4.4297961639999999</v>
      </c>
      <c r="O24" s="18" t="s">
        <v>165</v>
      </c>
      <c r="Q24" s="35">
        <f t="shared" ref="Q24:R26" si="3">Q16-P16</f>
        <v>5.1401001000000015</v>
      </c>
      <c r="R24" s="35">
        <f t="shared" si="3"/>
        <v>-5.0277323120000013</v>
      </c>
      <c r="V24" s="18" t="s">
        <v>165</v>
      </c>
      <c r="X24" s="35">
        <f t="shared" ref="X24:Y26" si="4">X16-W16</f>
        <v>7.3000393000000052</v>
      </c>
      <c r="Y24" s="35">
        <f t="shared" si="4"/>
        <v>-1.7810857656000039</v>
      </c>
    </row>
    <row r="25" spans="1:25">
      <c r="A25" s="18" t="s">
        <v>188</v>
      </c>
      <c r="C25" s="35">
        <f t="shared" si="1"/>
        <v>0.28232019999999913</v>
      </c>
      <c r="D25" s="35"/>
      <c r="E25" s="35"/>
      <c r="H25" s="18" t="s">
        <v>167</v>
      </c>
      <c r="J25" s="35">
        <f t="shared" si="2"/>
        <v>0.33835240000000155</v>
      </c>
      <c r="K25" s="35"/>
      <c r="O25" s="18" t="s">
        <v>167</v>
      </c>
      <c r="Q25" s="35">
        <f t="shared" si="3"/>
        <v>8.8700338000000087</v>
      </c>
      <c r="R25" s="35"/>
      <c r="V25" s="18" t="s">
        <v>167</v>
      </c>
      <c r="X25" s="35">
        <f t="shared" si="4"/>
        <v>9.4907064000000076</v>
      </c>
      <c r="Y25" s="35"/>
    </row>
    <row r="26" spans="1:25">
      <c r="A26" s="18" t="s">
        <v>168</v>
      </c>
      <c r="C26" s="35">
        <f t="shared" si="1"/>
        <v>-4.2549970999999998</v>
      </c>
      <c r="D26" s="35"/>
      <c r="E26" s="35"/>
      <c r="H26" s="18" t="s">
        <v>168</v>
      </c>
      <c r="J26" s="35">
        <f t="shared" si="2"/>
        <v>3.2807848000000011</v>
      </c>
      <c r="K26" s="35"/>
      <c r="O26" s="18" t="s">
        <v>168</v>
      </c>
      <c r="Q26" s="35">
        <f t="shared" si="3"/>
        <v>9.2969444000000045</v>
      </c>
      <c r="R26" s="35"/>
      <c r="V26" s="18" t="s">
        <v>168</v>
      </c>
      <c r="X26" s="35">
        <f t="shared" si="4"/>
        <v>8.3227321000000103</v>
      </c>
      <c r="Y26" s="35"/>
    </row>
    <row r="45" spans="1:5">
      <c r="A45" s="37"/>
      <c r="B45" s="35"/>
      <c r="C45" s="35"/>
      <c r="D45" s="35"/>
      <c r="E45" s="35"/>
    </row>
    <row r="46" spans="1:5">
      <c r="A46" s="37"/>
      <c r="B46" s="35"/>
      <c r="C46" s="35"/>
      <c r="D46" s="35"/>
      <c r="E46" s="35"/>
    </row>
    <row r="47" spans="1:5">
      <c r="A47" s="37"/>
      <c r="B47" s="35"/>
      <c r="C47" s="35"/>
      <c r="D47" s="35"/>
      <c r="E47" s="35"/>
    </row>
  </sheetData>
  <phoneticPr fontId="3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>
    <tabColor rgb="FFFF0000"/>
  </sheetPr>
  <dimension ref="A1:AA16"/>
  <sheetViews>
    <sheetView topLeftCell="F1" workbookViewId="0">
      <selection activeCell="T22" sqref="T22"/>
    </sheetView>
  </sheetViews>
  <sheetFormatPr baseColWidth="10" defaultColWidth="8.83203125" defaultRowHeight="14"/>
  <cols>
    <col min="1" max="16384" width="8.83203125" style="18"/>
  </cols>
  <sheetData>
    <row r="1" spans="1:27">
      <c r="A1" s="29" t="s">
        <v>189</v>
      </c>
      <c r="B1" s="29" t="s">
        <v>140</v>
      </c>
      <c r="C1" s="29" t="s">
        <v>141</v>
      </c>
      <c r="D1" s="29" t="s">
        <v>142</v>
      </c>
      <c r="E1" s="29" t="s">
        <v>11</v>
      </c>
      <c r="F1" s="29" t="s">
        <v>12</v>
      </c>
      <c r="G1" s="29"/>
      <c r="H1" s="29" t="s">
        <v>190</v>
      </c>
      <c r="I1" s="29" t="s">
        <v>140</v>
      </c>
      <c r="J1" s="29" t="s">
        <v>141</v>
      </c>
      <c r="K1" s="29" t="s">
        <v>142</v>
      </c>
      <c r="L1" s="29" t="s">
        <v>11</v>
      </c>
      <c r="M1" s="29" t="s">
        <v>12</v>
      </c>
      <c r="N1" s="29"/>
      <c r="O1" s="29" t="s">
        <v>191</v>
      </c>
      <c r="P1" s="29" t="s">
        <v>140</v>
      </c>
      <c r="Q1" s="29" t="s">
        <v>141</v>
      </c>
      <c r="R1" s="29" t="s">
        <v>142</v>
      </c>
      <c r="S1" s="29" t="s">
        <v>11</v>
      </c>
      <c r="T1" s="29" t="s">
        <v>12</v>
      </c>
      <c r="U1" s="29"/>
      <c r="V1" s="31" t="s">
        <v>147</v>
      </c>
      <c r="W1" s="29" t="s">
        <v>140</v>
      </c>
      <c r="X1" s="29" t="s">
        <v>141</v>
      </c>
      <c r="Y1" s="29" t="s">
        <v>142</v>
      </c>
      <c r="Z1" s="29" t="s">
        <v>11</v>
      </c>
      <c r="AA1" s="29" t="s">
        <v>12</v>
      </c>
    </row>
    <row r="2" spans="1:27">
      <c r="A2" s="32" t="s">
        <v>150</v>
      </c>
      <c r="B2" s="35">
        <f>伊朗!B2+阿联酋!B2</f>
        <v>1.8724282000000001</v>
      </c>
      <c r="C2" s="35" t="e">
        <f>伊朗!#REF!+阿联酋!C2</f>
        <v>#REF!</v>
      </c>
      <c r="D2" s="35">
        <f>伊朗!D2+阿联酋!D2</f>
        <v>5.0137350000000005</v>
      </c>
      <c r="E2" s="35">
        <f>伊朗!E2+阿联酋!E2</f>
        <v>4.0872278</v>
      </c>
      <c r="F2" s="35"/>
      <c r="G2" s="35"/>
      <c r="H2" s="32" t="s">
        <v>150</v>
      </c>
      <c r="I2" s="35">
        <f>伊朗!K2+阿联酋!I2</f>
        <v>5.3305317999999993</v>
      </c>
      <c r="J2" s="35">
        <f>伊朗!L2+阿联酋!J2</f>
        <v>4.9409799999999997</v>
      </c>
      <c r="K2" s="35">
        <f>伊朗!M2+阿联酋!K2</f>
        <v>7.9227476000000001</v>
      </c>
      <c r="L2" s="35">
        <f>伊朗!N2+阿联酋!L2</f>
        <v>5.3811713000000001</v>
      </c>
      <c r="M2" s="35"/>
      <c r="N2" s="35"/>
      <c r="O2" s="32" t="s">
        <v>192</v>
      </c>
      <c r="P2" s="35">
        <f>伊朗!S2+阿联酋!P2</f>
        <v>13.5474636</v>
      </c>
      <c r="Q2" s="35">
        <f>伊朗!T2+阿联酋!Q2</f>
        <v>15.118013200000004</v>
      </c>
      <c r="R2" s="35">
        <f>伊朗!U2+阿联酋!R2</f>
        <v>21.5512342</v>
      </c>
      <c r="S2" s="35">
        <f>伊朗!V2+阿联酋!S2</f>
        <v>13.9228393</v>
      </c>
      <c r="T2" s="35"/>
      <c r="U2" s="35"/>
      <c r="V2" s="32" t="s">
        <v>193</v>
      </c>
      <c r="W2" s="35">
        <f>B2+I2+P2</f>
        <v>20.750423599999998</v>
      </c>
      <c r="X2" s="35" t="e">
        <f>C2+J2+Q2</f>
        <v>#REF!</v>
      </c>
      <c r="Y2" s="35">
        <f>D2+K2+R2</f>
        <v>34.487716800000001</v>
      </c>
      <c r="Z2" s="35">
        <f>E2+L2+S2</f>
        <v>23.391238399999999</v>
      </c>
      <c r="AA2" s="35">
        <v>0</v>
      </c>
    </row>
    <row r="3" spans="1:27">
      <c r="A3" s="32" t="s">
        <v>0</v>
      </c>
      <c r="B3" s="35">
        <f>伊朗!B3+阿联酋!B3</f>
        <v>3.1006779999999998</v>
      </c>
      <c r="C3" s="35" t="e">
        <f>伊朗!#REF!+阿联酋!C3</f>
        <v>#REF!</v>
      </c>
      <c r="D3" s="35">
        <f>伊朗!D3+阿联酋!D3</f>
        <v>4.0636155</v>
      </c>
      <c r="E3" s="35">
        <f>伊朗!E3+阿联酋!E3</f>
        <v>4.6582008999999998</v>
      </c>
      <c r="F3" s="35">
        <f>伊朗!F3+阿联酋!F3</f>
        <v>10.957625999999999</v>
      </c>
      <c r="G3" s="35"/>
      <c r="H3" s="32" t="s">
        <v>0</v>
      </c>
      <c r="I3" s="35">
        <f>伊朗!K3+阿联酋!I3</f>
        <v>5.7726389000000005</v>
      </c>
      <c r="J3" s="35">
        <f>伊朗!L3+阿联酋!J3</f>
        <v>5.9972980999999992</v>
      </c>
      <c r="K3" s="35">
        <f>伊朗!M3+阿联酋!K3</f>
        <v>5.8851958</v>
      </c>
      <c r="L3" s="35">
        <f>伊朗!N3+阿联酋!L3</f>
        <v>6.5292997000000002</v>
      </c>
      <c r="M3" s="35">
        <f>伊朗!O3+阿联酋!M3</f>
        <v>14.1735492</v>
      </c>
      <c r="N3" s="35"/>
      <c r="O3" s="32" t="s">
        <v>0</v>
      </c>
      <c r="P3" s="35">
        <f>伊朗!S3+阿联酋!P3</f>
        <v>15.0523405</v>
      </c>
      <c r="Q3" s="35">
        <f>伊朗!T3+阿联酋!Q3</f>
        <v>17.475619099999999</v>
      </c>
      <c r="R3" s="35">
        <f>伊朗!U3+阿联酋!R3</f>
        <v>11.6006874</v>
      </c>
      <c r="S3" s="35">
        <f>伊朗!V3+阿联酋!S3</f>
        <v>15.2616283</v>
      </c>
      <c r="T3" s="35">
        <f>伊朗!W3+阿联酋!T3</f>
        <v>32.180088699999999</v>
      </c>
      <c r="U3" s="35"/>
      <c r="V3" s="32" t="s">
        <v>0</v>
      </c>
      <c r="W3" s="35">
        <f t="shared" ref="W3:AA13" si="0">B3+I3+P3</f>
        <v>23.925657399999999</v>
      </c>
      <c r="X3" s="35" t="e">
        <f t="shared" si="0"/>
        <v>#REF!</v>
      </c>
      <c r="Y3" s="35">
        <f t="shared" si="0"/>
        <v>21.549498700000001</v>
      </c>
      <c r="Z3" s="35">
        <f t="shared" si="0"/>
        <v>26.449128899999998</v>
      </c>
      <c r="AA3" s="35">
        <f t="shared" si="0"/>
        <v>57.3112639</v>
      </c>
    </row>
    <row r="4" spans="1:27">
      <c r="A4" s="32" t="s">
        <v>1</v>
      </c>
      <c r="B4" s="35">
        <f>伊朗!B4+阿联酋!B4</f>
        <v>3.2299201000000002</v>
      </c>
      <c r="C4" s="35" t="e">
        <f>伊朗!#REF!+阿联酋!C4</f>
        <v>#REF!</v>
      </c>
      <c r="D4" s="35">
        <f>伊朗!D4+阿联酋!D4</f>
        <v>7.0514343000000004</v>
      </c>
      <c r="E4" s="35">
        <f>伊朗!E4+阿联酋!E4</f>
        <v>4.6455669999999998</v>
      </c>
      <c r="F4" s="35">
        <f>伊朗!F4+阿联酋!F4</f>
        <v>6.6392085999999999</v>
      </c>
      <c r="G4" s="35"/>
      <c r="H4" s="32" t="s">
        <v>1</v>
      </c>
      <c r="I4" s="35">
        <f>伊朗!K4+阿联酋!I4</f>
        <v>9.5082669000000006</v>
      </c>
      <c r="J4" s="35">
        <f>伊朗!L4+阿联酋!J4</f>
        <v>7.1127383999999996</v>
      </c>
      <c r="K4" s="35">
        <f>伊朗!M4+阿联酋!K4</f>
        <v>8.3863073999999997</v>
      </c>
      <c r="L4" s="35">
        <f>伊朗!N4+阿联酋!L4</f>
        <v>7.6659652999999999</v>
      </c>
      <c r="M4" s="35">
        <f>伊朗!O4+阿联酋!M4</f>
        <v>11.040208499999999</v>
      </c>
      <c r="N4" s="35"/>
      <c r="O4" s="32" t="s">
        <v>1</v>
      </c>
      <c r="P4" s="35">
        <f>伊朗!S4+阿联酋!P4</f>
        <v>23.417603399999997</v>
      </c>
      <c r="Q4" s="35">
        <f>伊朗!T4+阿联酋!Q4</f>
        <v>24.266309800000002</v>
      </c>
      <c r="R4" s="35">
        <f>伊朗!U4+阿联酋!R4</f>
        <v>17.1683439</v>
      </c>
      <c r="S4" s="35">
        <f>伊朗!V4+阿联酋!S4</f>
        <v>19.721966399999999</v>
      </c>
      <c r="T4" s="35">
        <f>伊朗!W4+阿联酋!T4</f>
        <v>24.315591699999999</v>
      </c>
      <c r="U4" s="35"/>
      <c r="V4" s="32" t="s">
        <v>1</v>
      </c>
      <c r="W4" s="35">
        <f t="shared" si="0"/>
        <v>36.155790400000001</v>
      </c>
      <c r="X4" s="35" t="e">
        <f t="shared" si="0"/>
        <v>#REF!</v>
      </c>
      <c r="Y4" s="35">
        <f t="shared" si="0"/>
        <v>32.6060856</v>
      </c>
      <c r="Z4" s="35">
        <f t="shared" si="0"/>
        <v>32.033498699999996</v>
      </c>
      <c r="AA4" s="35">
        <f t="shared" si="0"/>
        <v>41.995008799999994</v>
      </c>
    </row>
    <row r="5" spans="1:27">
      <c r="A5" s="32" t="s">
        <v>2</v>
      </c>
      <c r="B5" s="35">
        <f>伊朗!B5+阿联酋!B5</f>
        <v>2.7284776000000002</v>
      </c>
      <c r="C5" s="35" t="e">
        <f>伊朗!#REF!+阿联酋!C5</f>
        <v>#REF!</v>
      </c>
      <c r="D5" s="35">
        <f>伊朗!D5+阿联酋!D5</f>
        <v>4.9797587823999994</v>
      </c>
      <c r="E5" s="35">
        <f>伊朗!E5+阿联酋!E5</f>
        <v>5.6534668000000003</v>
      </c>
      <c r="F5" s="35">
        <f>伊朗!F5+阿联酋!F5</f>
        <v>6.7268490000000005</v>
      </c>
      <c r="G5" s="35"/>
      <c r="H5" s="32" t="s">
        <v>2</v>
      </c>
      <c r="I5" s="35">
        <f>伊朗!K5+阿联酋!I5</f>
        <v>5.2677098999999998</v>
      </c>
      <c r="J5" s="35">
        <f>伊朗!L5+阿联酋!J5</f>
        <v>7.0393024999999998</v>
      </c>
      <c r="K5" s="35">
        <f>伊朗!M5+阿联酋!K5</f>
        <v>10.403517970499999</v>
      </c>
      <c r="L5" s="35">
        <f>伊朗!N5+阿联酋!L5</f>
        <v>11.262507999999999</v>
      </c>
      <c r="M5" s="35">
        <f>伊朗!O5+阿联酋!M5</f>
        <v>10.086083199999999</v>
      </c>
      <c r="N5" s="35"/>
      <c r="O5" s="32" t="s">
        <v>2</v>
      </c>
      <c r="P5" s="35">
        <f>伊朗!S5+阿联酋!P5</f>
        <v>19.460224499999999</v>
      </c>
      <c r="Q5" s="35">
        <f>伊朗!T5+阿联酋!Q5</f>
        <v>18.878762999999999</v>
      </c>
      <c r="R5" s="35">
        <f>伊朗!U5+阿联酋!R5</f>
        <v>19.603906413699999</v>
      </c>
      <c r="S5" s="35">
        <f>伊朗!V5+阿联酋!S5</f>
        <v>22.669431100000001</v>
      </c>
      <c r="T5" s="35">
        <f>伊朗!W5+阿联酋!T5</f>
        <v>21.673957999999999</v>
      </c>
      <c r="U5" s="35"/>
      <c r="V5" s="32" t="s">
        <v>2</v>
      </c>
      <c r="W5" s="35">
        <f t="shared" si="0"/>
        <v>27.456412</v>
      </c>
      <c r="X5" s="35" t="e">
        <f t="shared" si="0"/>
        <v>#REF!</v>
      </c>
      <c r="Y5" s="35">
        <f t="shared" si="0"/>
        <v>34.987183166599998</v>
      </c>
      <c r="Z5" s="35">
        <f t="shared" si="0"/>
        <v>39.585405899999998</v>
      </c>
      <c r="AA5" s="35">
        <f t="shared" si="0"/>
        <v>38.486890199999998</v>
      </c>
    </row>
    <row r="6" spans="1:27">
      <c r="A6" s="32" t="s">
        <v>3</v>
      </c>
      <c r="B6" s="35">
        <f>伊朗!B6+阿联酋!B6</f>
        <v>3.6346457999999999</v>
      </c>
      <c r="C6" s="35" t="e">
        <f>伊朗!#REF!+阿联酋!C6</f>
        <v>#REF!</v>
      </c>
      <c r="D6" s="35">
        <f>伊朗!D6+阿联酋!D6</f>
        <v>4.0539592999999998</v>
      </c>
      <c r="E6" s="35">
        <f>伊朗!E6+阿联酋!E6</f>
        <v>5.6706716999999998</v>
      </c>
      <c r="F6" s="35">
        <f>伊朗!F6+阿联酋!F6</f>
        <v>6.0740249999999998</v>
      </c>
      <c r="G6" s="35"/>
      <c r="H6" s="32" t="s">
        <v>3</v>
      </c>
      <c r="I6" s="35">
        <f>伊朗!K6+阿联酋!I6</f>
        <v>4.8755829999999998</v>
      </c>
      <c r="J6" s="35">
        <f>伊朗!L6+阿联酋!J6</f>
        <v>6.2988525000000006</v>
      </c>
      <c r="K6" s="35">
        <f>伊朗!M6+阿联酋!K6</f>
        <v>10.838253600000002</v>
      </c>
      <c r="L6" s="35">
        <f>伊朗!N6+阿联酋!L6</f>
        <v>8.9196988000000008</v>
      </c>
      <c r="M6" s="35">
        <f>伊朗!O6+阿联酋!M6</f>
        <v>8.2455369999999988</v>
      </c>
      <c r="N6" s="35"/>
      <c r="O6" s="32" t="s">
        <v>3</v>
      </c>
      <c r="P6" s="35">
        <f>伊朗!S6+阿联酋!P6</f>
        <v>16.872076799999999</v>
      </c>
      <c r="Q6" s="35">
        <f>伊朗!T6+阿联酋!Q6</f>
        <v>15.4030349</v>
      </c>
      <c r="R6" s="35">
        <f>伊朗!U6+阿联酋!R6</f>
        <v>20.808850799999998</v>
      </c>
      <c r="S6" s="35">
        <f>伊朗!V6+阿联酋!S6</f>
        <v>21.431688999999999</v>
      </c>
      <c r="T6" s="35">
        <f>伊朗!W6+阿联酋!T6</f>
        <v>21.241345600000002</v>
      </c>
      <c r="U6" s="35"/>
      <c r="V6" s="32" t="s">
        <v>3</v>
      </c>
      <c r="W6" s="35">
        <f t="shared" si="0"/>
        <v>25.382305599999999</v>
      </c>
      <c r="X6" s="35" t="e">
        <f t="shared" si="0"/>
        <v>#REF!</v>
      </c>
      <c r="Y6" s="35">
        <f t="shared" si="0"/>
        <v>35.701063699999999</v>
      </c>
      <c r="Z6" s="35">
        <f t="shared" si="0"/>
        <v>36.022059499999997</v>
      </c>
      <c r="AA6" s="35">
        <f t="shared" si="0"/>
        <v>35.5609076</v>
      </c>
    </row>
    <row r="7" spans="1:27">
      <c r="A7" s="32" t="s">
        <v>4</v>
      </c>
      <c r="B7" s="35">
        <f>伊朗!B7+阿联酋!B7</f>
        <v>3.2073813000000002</v>
      </c>
      <c r="C7" s="35" t="e">
        <f>伊朗!#REF!+阿联酋!C7</f>
        <v>#REF!</v>
      </c>
      <c r="D7" s="35">
        <f>伊朗!D7+阿联酋!D7</f>
        <v>3.2996699999999999</v>
      </c>
      <c r="E7" s="35">
        <f>伊朗!E7+阿联酋!E7</f>
        <v>5.1469260999999999</v>
      </c>
      <c r="F7" s="35">
        <f>伊朗!F7+阿联酋!F7</f>
        <v>4.1048928</v>
      </c>
      <c r="G7" s="35"/>
      <c r="H7" s="32" t="s">
        <v>4</v>
      </c>
      <c r="I7" s="35">
        <f>伊朗!K7+阿联酋!I7</f>
        <v>5.3889145000000003</v>
      </c>
      <c r="J7" s="35">
        <f>伊朗!L7+阿联酋!J7</f>
        <v>4.0131886000000003</v>
      </c>
      <c r="K7" s="35">
        <f>伊朗!M7+阿联酋!K7</f>
        <v>6.1827198000000001</v>
      </c>
      <c r="L7" s="35">
        <f>伊朗!N7+阿联酋!L7</f>
        <v>7.9484143999999999</v>
      </c>
      <c r="M7" s="35">
        <f>伊朗!O7+阿联酋!M7</f>
        <v>7.0168195999999998</v>
      </c>
      <c r="N7" s="35"/>
      <c r="O7" s="32" t="s">
        <v>4</v>
      </c>
      <c r="P7" s="35">
        <f>伊朗!S7+阿联酋!P7</f>
        <v>18.757382</v>
      </c>
      <c r="Q7" s="35">
        <f>伊朗!T7+阿联酋!Q7</f>
        <v>15.622482500000002</v>
      </c>
      <c r="R7" s="35">
        <f>伊朗!U7+阿联酋!R7</f>
        <v>14.015751099999999</v>
      </c>
      <c r="S7" s="35">
        <f>伊朗!V7+阿联酋!S7</f>
        <v>18.825905300000002</v>
      </c>
      <c r="T7" s="35">
        <f>伊朗!W7+阿联酋!T7</f>
        <v>16.5411322</v>
      </c>
      <c r="U7" s="35"/>
      <c r="V7" s="32" t="s">
        <v>4</v>
      </c>
      <c r="W7" s="35">
        <f t="shared" si="0"/>
        <v>27.3536778</v>
      </c>
      <c r="X7" s="35" t="e">
        <f t="shared" si="0"/>
        <v>#REF!</v>
      </c>
      <c r="Y7" s="35">
        <f t="shared" si="0"/>
        <v>23.498140899999999</v>
      </c>
      <c r="Z7" s="35">
        <f t="shared" si="0"/>
        <v>31.921245800000001</v>
      </c>
      <c r="AA7" s="35">
        <f t="shared" si="0"/>
        <v>27.6628446</v>
      </c>
    </row>
    <row r="8" spans="1:27">
      <c r="A8" s="32" t="s">
        <v>5</v>
      </c>
      <c r="B8" s="35">
        <f>伊朗!B8+阿联酋!B8</f>
        <v>4.5633289999999995</v>
      </c>
      <c r="C8" s="35" t="e">
        <f>伊朗!#REF!+阿联酋!C8</f>
        <v>#REF!</v>
      </c>
      <c r="D8" s="35">
        <f>伊朗!D8+阿联酋!D8</f>
        <v>3.0063040000000001</v>
      </c>
      <c r="E8" s="35">
        <f>伊朗!E8+阿联酋!E8</f>
        <v>4.7777934000000002</v>
      </c>
      <c r="F8" s="35">
        <f>伊朗!F8+阿联酋!F8</f>
        <v>2.9821710000000001</v>
      </c>
      <c r="G8" s="35"/>
      <c r="H8" s="32" t="s">
        <v>5</v>
      </c>
      <c r="I8" s="35">
        <f>伊朗!K8+阿联酋!I8</f>
        <v>6.2122684999999995</v>
      </c>
      <c r="J8" s="35">
        <f>伊朗!L8+阿联酋!J8</f>
        <v>4.1485997000000001</v>
      </c>
      <c r="K8" s="35">
        <f>伊朗!M8+阿联酋!K8</f>
        <v>5.6129274000000002</v>
      </c>
      <c r="L8" s="35">
        <f>伊朗!N8+阿联酋!L8</f>
        <v>5.8968494000000007</v>
      </c>
      <c r="M8" s="35">
        <f>伊朗!O8+阿联酋!M8</f>
        <v>5.4604657999999997</v>
      </c>
      <c r="O8" s="32" t="s">
        <v>5</v>
      </c>
      <c r="P8" s="35">
        <f>伊朗!S8+阿联酋!P8</f>
        <v>15.958716299999999</v>
      </c>
      <c r="Q8" s="35">
        <f>伊朗!T8+阿联酋!Q8</f>
        <v>17.664857300000001</v>
      </c>
      <c r="R8" s="35">
        <f>伊朗!U8+阿联酋!R8</f>
        <v>16.263994857</v>
      </c>
      <c r="S8" s="35">
        <f>伊朗!V8+阿联酋!S8</f>
        <v>18.793589099999998</v>
      </c>
      <c r="T8" s="35">
        <f>伊朗!W8+阿联酋!T8</f>
        <v>15.892286599999998</v>
      </c>
      <c r="V8" s="32" t="s">
        <v>5</v>
      </c>
      <c r="W8" s="35">
        <f t="shared" si="0"/>
        <v>26.734313799999999</v>
      </c>
      <c r="X8" s="35" t="e">
        <f t="shared" si="0"/>
        <v>#REF!</v>
      </c>
      <c r="Y8" s="35">
        <f t="shared" si="0"/>
        <v>24.883226257</v>
      </c>
      <c r="Z8" s="35">
        <f t="shared" si="0"/>
        <v>29.468231899999999</v>
      </c>
      <c r="AA8" s="35">
        <f t="shared" si="0"/>
        <v>24.334923399999997</v>
      </c>
    </row>
    <row r="9" spans="1:27">
      <c r="A9" s="32" t="s">
        <v>6</v>
      </c>
      <c r="B9" s="35">
        <f>伊朗!B9+阿联酋!B9</f>
        <v>3.2736997000000008</v>
      </c>
      <c r="C9" s="35" t="e">
        <f>伊朗!#REF!+阿联酋!C9</f>
        <v>#REF!</v>
      </c>
      <c r="D9" s="35">
        <f>伊朗!D9+阿联酋!D9</f>
        <v>4.5949816421999996</v>
      </c>
      <c r="E9" s="35">
        <f>伊朗!E9+阿联酋!E9</f>
        <v>4.5514780000000004</v>
      </c>
      <c r="F9" s="35">
        <f>伊朗!F9+阿联酋!F9</f>
        <v>3.2720549999999999</v>
      </c>
      <c r="G9" s="35"/>
      <c r="H9" s="32" t="s">
        <v>6</v>
      </c>
      <c r="I9" s="35">
        <f>伊朗!K9+阿联酋!I9</f>
        <v>3.9052739000000001</v>
      </c>
      <c r="J9" s="35">
        <f>伊朗!L9+阿联酋!J9</f>
        <v>10.0993127</v>
      </c>
      <c r="K9" s="35">
        <f>伊朗!M9+阿联酋!K9</f>
        <v>7.7332624999999995</v>
      </c>
      <c r="L9" s="35">
        <f>伊朗!N9+阿联酋!L9</f>
        <v>9.8165041999999989</v>
      </c>
      <c r="M9" s="35">
        <f>伊朗!O9+阿联酋!M9</f>
        <v>5.4758499999999994</v>
      </c>
      <c r="O9" s="32" t="s">
        <v>6</v>
      </c>
      <c r="P9" s="35">
        <f>伊朗!S9+阿联酋!P9</f>
        <v>17.2790237</v>
      </c>
      <c r="Q9" s="35">
        <f>伊朗!T9+阿联酋!Q9</f>
        <v>19.847596300000003</v>
      </c>
      <c r="R9" s="35">
        <f>伊朗!U9+阿联酋!R9</f>
        <v>16.408618799999999</v>
      </c>
      <c r="S9" s="35">
        <f>伊朗!V9+阿联酋!S9</f>
        <v>24.005314200000001</v>
      </c>
      <c r="T9" s="35">
        <f>伊朗!W9+阿联酋!T9</f>
        <v>14.363700000000001</v>
      </c>
      <c r="V9" s="32" t="s">
        <v>6</v>
      </c>
      <c r="W9" s="35">
        <f t="shared" si="0"/>
        <v>24.457997300000002</v>
      </c>
      <c r="X9" s="35" t="e">
        <f t="shared" si="0"/>
        <v>#REF!</v>
      </c>
      <c r="Y9" s="35">
        <f t="shared" si="0"/>
        <v>28.736862942199998</v>
      </c>
      <c r="Z9" s="35">
        <f t="shared" si="0"/>
        <v>38.373296400000001</v>
      </c>
      <c r="AA9" s="35">
        <f t="shared" si="0"/>
        <v>23.111605000000001</v>
      </c>
    </row>
    <row r="10" spans="1:27">
      <c r="A10" s="32" t="s">
        <v>7</v>
      </c>
      <c r="B10" s="35">
        <f>伊朗!B10+阿联酋!B10</f>
        <v>2.7328812</v>
      </c>
      <c r="C10" s="35" t="e">
        <f>伊朗!#REF!+阿联酋!C10</f>
        <v>#REF!</v>
      </c>
      <c r="D10" s="35">
        <f>伊朗!D10+阿联酋!D10</f>
        <v>5.1680134999999998</v>
      </c>
      <c r="E10" s="35">
        <f>伊朗!E10+阿联酋!E10</f>
        <v>5.5199245000000001</v>
      </c>
      <c r="F10" s="35">
        <f>伊朗!F10+阿联酋!F10</f>
        <v>4.0945750000000007</v>
      </c>
      <c r="G10" s="35"/>
      <c r="H10" s="32" t="s">
        <v>7</v>
      </c>
      <c r="I10" s="35">
        <f>伊朗!K10+阿联酋!I10</f>
        <v>4.3624863999999999</v>
      </c>
      <c r="J10" s="35">
        <f>伊朗!L10+阿联酋!J10</f>
        <v>8.3016249999999996</v>
      </c>
      <c r="K10" s="35">
        <f>伊朗!M10+阿联酋!K10</f>
        <v>6.2166082289000011</v>
      </c>
      <c r="L10" s="35">
        <f>伊朗!N10+阿联酋!L10</f>
        <v>8.6164629999999995</v>
      </c>
      <c r="M10" s="35">
        <f>伊朗!O10+阿联酋!M10</f>
        <v>11.800525199999999</v>
      </c>
      <c r="O10" s="32" t="s">
        <v>7</v>
      </c>
      <c r="P10" s="35">
        <f>伊朗!S10+阿联酋!P10</f>
        <v>19.073489200000001</v>
      </c>
      <c r="Q10" s="35">
        <f>伊朗!T10+阿联酋!Q10</f>
        <v>20.114737300000002</v>
      </c>
      <c r="R10" s="35">
        <f>伊朗!U10+阿联酋!R10</f>
        <v>16.359196499999999</v>
      </c>
      <c r="S10" s="35">
        <f>伊朗!V10+阿联酋!S10</f>
        <v>23.749663200000001</v>
      </c>
      <c r="T10" s="35">
        <f>伊朗!W10+阿联酋!T10</f>
        <v>30.240200000000002</v>
      </c>
      <c r="V10" s="32" t="s">
        <v>7</v>
      </c>
      <c r="W10" s="35">
        <f t="shared" si="0"/>
        <v>26.1688568</v>
      </c>
      <c r="X10" s="35" t="e">
        <f t="shared" si="0"/>
        <v>#REF!</v>
      </c>
      <c r="Y10" s="35">
        <f t="shared" si="0"/>
        <v>27.7438182289</v>
      </c>
      <c r="Z10" s="35">
        <f t="shared" si="0"/>
        <v>37.886050699999998</v>
      </c>
      <c r="AA10" s="35">
        <f t="shared" si="0"/>
        <v>46.135300200000003</v>
      </c>
    </row>
    <row r="11" spans="1:27">
      <c r="A11" s="32" t="s">
        <v>8</v>
      </c>
      <c r="B11" s="35">
        <f>伊朗!B11+阿联酋!B11</f>
        <v>2.7270220999999997</v>
      </c>
      <c r="C11" s="35" t="e">
        <f>伊朗!#REF!+阿联酋!C11</f>
        <v>#REF!</v>
      </c>
      <c r="D11" s="35">
        <f>伊朗!D11+阿联酋!D11</f>
        <v>4.7204009999999998</v>
      </c>
      <c r="E11" s="35">
        <f>伊朗!E11+阿联酋!E11</f>
        <v>4.4820352249000006</v>
      </c>
      <c r="F11" s="35"/>
      <c r="G11" s="35"/>
      <c r="H11" s="32" t="s">
        <v>8</v>
      </c>
      <c r="I11" s="35">
        <f>伊朗!K11+阿联酋!I11</f>
        <v>3.8249549999999997</v>
      </c>
      <c r="J11" s="35">
        <f>伊朗!L11+阿联酋!J11</f>
        <v>8.2827218000000009</v>
      </c>
      <c r="K11" s="35">
        <f>伊朗!M11+阿联酋!K11</f>
        <v>6.2611244999999993</v>
      </c>
      <c r="L11" s="35">
        <f>伊朗!N11+阿联酋!L11</f>
        <v>6.8064400999999997</v>
      </c>
      <c r="O11" s="32" t="s">
        <v>8</v>
      </c>
      <c r="P11" s="35">
        <f>伊朗!S11+阿联酋!P11</f>
        <v>14.460099400000001</v>
      </c>
      <c r="Q11" s="35">
        <f>伊朗!T11+阿联酋!Q11</f>
        <v>19.645167200000003</v>
      </c>
      <c r="R11" s="35">
        <f>伊朗!U11+阿联酋!R11</f>
        <v>17.804007779000003</v>
      </c>
      <c r="S11" s="35">
        <f>伊朗!V11+阿联酋!S11</f>
        <v>21.732717448199992</v>
      </c>
      <c r="V11" s="32" t="s">
        <v>8</v>
      </c>
      <c r="W11" s="35">
        <f t="shared" si="0"/>
        <v>21.012076499999999</v>
      </c>
      <c r="X11" s="35" t="e">
        <f t="shared" si="0"/>
        <v>#REF!</v>
      </c>
      <c r="Y11" s="35">
        <f t="shared" si="0"/>
        <v>28.785533279000003</v>
      </c>
      <c r="Z11" s="35">
        <f t="shared" si="0"/>
        <v>33.02119277309999</v>
      </c>
      <c r="AA11" s="146">
        <v>34</v>
      </c>
    </row>
    <row r="12" spans="1:27">
      <c r="A12" s="32" t="s">
        <v>9</v>
      </c>
      <c r="B12" s="35">
        <f>伊朗!B12+阿联酋!B12</f>
        <v>3.0701590000000003</v>
      </c>
      <c r="C12" s="35" t="e">
        <f>伊朗!#REF!+阿联酋!C12</f>
        <v>#REF!</v>
      </c>
      <c r="D12" s="35">
        <f>伊朗!D12+阿联酋!D12</f>
        <v>5.6481870200000008</v>
      </c>
      <c r="E12" s="35">
        <f>伊朗!E12+阿联酋!E12</f>
        <v>5.8842813531000004</v>
      </c>
      <c r="F12" s="35"/>
      <c r="G12" s="35"/>
      <c r="H12" s="32" t="s">
        <v>9</v>
      </c>
      <c r="I12" s="35">
        <f>伊朗!K12+阿联酋!I12</f>
        <v>4.4852626000000004</v>
      </c>
      <c r="J12" s="35">
        <f>伊朗!L12+阿联酋!J12</f>
        <v>8.6689899999999991</v>
      </c>
      <c r="K12" s="35">
        <f>伊朗!M12+阿联酋!K12</f>
        <v>5.0351689400000001</v>
      </c>
      <c r="L12" s="35">
        <f>伊朗!N12+阿联酋!L12</f>
        <v>9.1936250000000008</v>
      </c>
      <c r="O12" s="32" t="s">
        <v>9</v>
      </c>
      <c r="P12" s="35">
        <f>伊朗!S12+阿联酋!P12</f>
        <v>13.627422299999999</v>
      </c>
      <c r="Q12" s="35">
        <f>伊朗!T12+阿联酋!Q12</f>
        <v>19.270062899999999</v>
      </c>
      <c r="R12" s="35">
        <f>伊朗!U12+阿联酋!R12</f>
        <v>13.1703095</v>
      </c>
      <c r="S12" s="35">
        <f>伊朗!V12+阿联酋!S12</f>
        <v>26.852336005120002</v>
      </c>
      <c r="V12" s="32" t="s">
        <v>9</v>
      </c>
      <c r="W12" s="35">
        <f t="shared" si="0"/>
        <v>21.182843900000002</v>
      </c>
      <c r="X12" s="35" t="e">
        <f t="shared" si="0"/>
        <v>#REF!</v>
      </c>
      <c r="Y12" s="35">
        <f t="shared" si="0"/>
        <v>23.853665460000002</v>
      </c>
      <c r="Z12" s="35">
        <f t="shared" si="0"/>
        <v>41.930242358219999</v>
      </c>
      <c r="AA12" s="146">
        <v>30</v>
      </c>
    </row>
    <row r="13" spans="1:27">
      <c r="A13" s="32" t="s">
        <v>10</v>
      </c>
      <c r="B13" s="35">
        <f>伊朗!B13+阿联酋!B13</f>
        <v>5.1848151999999992</v>
      </c>
      <c r="C13" s="35" t="e">
        <f>伊朗!#REF!+阿联酋!C13</f>
        <v>#REF!</v>
      </c>
      <c r="D13" s="35" t="e">
        <f>伊朗!#REF!+阿联酋!D13</f>
        <v>#REF!</v>
      </c>
      <c r="E13" s="35" t="e">
        <f>伊朗!#REF!+阿联酋!E13</f>
        <v>#REF!</v>
      </c>
      <c r="F13" s="35"/>
      <c r="G13" s="35"/>
      <c r="H13" s="32" t="s">
        <v>10</v>
      </c>
      <c r="I13" s="35">
        <f>伊朗!K13+阿联酋!I13</f>
        <v>6.4111026000000004</v>
      </c>
      <c r="J13" s="35">
        <f>伊朗!L13+阿联酋!J13</f>
        <v>7.1247913</v>
      </c>
      <c r="K13" s="35">
        <f>伊朗!M13+阿联酋!K13</f>
        <v>5.4105663999999996</v>
      </c>
      <c r="L13" s="35">
        <f>伊朗!N13+阿联酋!L13</f>
        <v>9.0231569</v>
      </c>
      <c r="O13" s="32" t="s">
        <v>10</v>
      </c>
      <c r="P13" s="35">
        <f>伊朗!S13+阿联酋!P13</f>
        <v>15.528096099999999</v>
      </c>
      <c r="Q13" s="35">
        <f>伊朗!T13+阿联酋!Q13</f>
        <v>20.229710600000001</v>
      </c>
      <c r="R13" s="35">
        <f>伊朗!U13+阿联酋!R13</f>
        <v>13.892949999999999</v>
      </c>
      <c r="S13" s="35">
        <f>伊朗!V13+阿联酋!S13</f>
        <v>26.171135952</v>
      </c>
      <c r="V13" s="32" t="s">
        <v>10</v>
      </c>
      <c r="W13" s="35">
        <f t="shared" si="0"/>
        <v>27.124013899999998</v>
      </c>
      <c r="X13" s="35" t="e">
        <f t="shared" si="0"/>
        <v>#REF!</v>
      </c>
      <c r="Y13" s="35" t="e">
        <f t="shared" si="0"/>
        <v>#REF!</v>
      </c>
      <c r="Z13" s="35" t="e">
        <f t="shared" si="0"/>
        <v>#REF!</v>
      </c>
      <c r="AA13" s="146">
        <v>34</v>
      </c>
    </row>
    <row r="14" spans="1:27">
      <c r="A14" s="40" t="s">
        <v>124</v>
      </c>
      <c r="B14" s="41">
        <f>AVERAGE(B2:B13)</f>
        <v>3.2771197666666674</v>
      </c>
      <c r="C14" s="41" t="e">
        <f>AVERAGE(C2:C13)</f>
        <v>#REF!</v>
      </c>
      <c r="D14" s="41" t="e">
        <f>AVERAGE(D2:D13)</f>
        <v>#REF!</v>
      </c>
      <c r="H14" s="40" t="s">
        <v>124</v>
      </c>
      <c r="I14" s="41">
        <f>AVERAGE(I2:I13)</f>
        <v>5.4454161666666669</v>
      </c>
      <c r="J14" s="41">
        <f>AVERAGE(J2:J13)</f>
        <v>6.8357000499999989</v>
      </c>
      <c r="K14" s="41">
        <f>AVERAGE(K2:K13)</f>
        <v>7.1573666782833341</v>
      </c>
      <c r="O14" s="40" t="s">
        <v>124</v>
      </c>
      <c r="P14" s="41">
        <f>AVERAGE(P2:P13)</f>
        <v>16.919494816666667</v>
      </c>
      <c r="Q14" s="41">
        <f>AVERAGE(Q2:Q13)</f>
        <v>18.628029508333334</v>
      </c>
      <c r="R14" s="41">
        <f>AVERAGE(R2:R13)</f>
        <v>16.553987604141668</v>
      </c>
      <c r="S14" s="41">
        <f>AVERAGE(S2:S13)</f>
        <v>21.094851275443332</v>
      </c>
      <c r="T14" s="41">
        <f>AVERAGE(T2:T13)</f>
        <v>22.056037850000003</v>
      </c>
      <c r="V14" s="40" t="s">
        <v>180</v>
      </c>
      <c r="W14" s="41">
        <f>AVERAGE(W2:W13)</f>
        <v>25.642030750000004</v>
      </c>
      <c r="X14" s="41" t="e">
        <f>AVERAGE(X2:X13)</f>
        <v>#REF!</v>
      </c>
      <c r="Y14" s="41" t="e">
        <f>AVERAGE(Y2:Y13)</f>
        <v>#REF!</v>
      </c>
      <c r="Z14" s="41" t="e">
        <f>AVERAGE(Z2:Z13)</f>
        <v>#REF!</v>
      </c>
      <c r="AA14" s="41">
        <f>AVERAGE(AA2:AA13)</f>
        <v>32.716561974999998</v>
      </c>
    </row>
    <row r="15" spans="1:27">
      <c r="A15" s="40" t="s">
        <v>194</v>
      </c>
      <c r="B15" s="35">
        <f>SUM(B2:B13)</f>
        <v>39.32543720000001</v>
      </c>
      <c r="C15" s="35" t="e">
        <f>SUM(C2:C13)</f>
        <v>#REF!</v>
      </c>
      <c r="D15" s="35" t="e">
        <f>SUM(D2:D13)</f>
        <v>#REF!</v>
      </c>
      <c r="H15" s="40" t="s">
        <v>194</v>
      </c>
      <c r="I15" s="35">
        <f>SUM(I2:I13)</f>
        <v>65.344994</v>
      </c>
      <c r="J15" s="35">
        <f>SUM(J2:J13)</f>
        <v>82.028400599999983</v>
      </c>
      <c r="K15" s="35">
        <f>SUM(K2:K13)</f>
        <v>85.888400139400005</v>
      </c>
      <c r="O15" s="40" t="s">
        <v>194</v>
      </c>
      <c r="P15" s="35">
        <f>SUM(P2:P13)</f>
        <v>203.03393780000002</v>
      </c>
      <c r="Q15" s="35">
        <f>SUM(Q2:Q13)</f>
        <v>223.53635410000001</v>
      </c>
      <c r="R15" s="35">
        <f>SUM(R2:R13)</f>
        <v>198.64785124970001</v>
      </c>
      <c r="V15" s="40" t="s">
        <v>194</v>
      </c>
      <c r="W15" s="35">
        <f>SUM(W2:W13)</f>
        <v>307.70436900000004</v>
      </c>
      <c r="X15" s="35" t="e">
        <f>SUM(X2:X13)</f>
        <v>#REF!</v>
      </c>
      <c r="Y15" s="35" t="e">
        <f>SUM(Y2:Y13)</f>
        <v>#REF!</v>
      </c>
      <c r="Z15" s="35" t="e">
        <f>SUM(Z2:Z13)</f>
        <v>#REF!</v>
      </c>
      <c r="AA15" s="35">
        <f>SUM(AA2:AA13)</f>
        <v>392.5987437</v>
      </c>
    </row>
    <row r="16" spans="1:27">
      <c r="D16" s="35" t="e">
        <f>D15-C15</f>
        <v>#REF!</v>
      </c>
      <c r="K16" s="35">
        <f>K15-J15</f>
        <v>3.8599995394000217</v>
      </c>
      <c r="R16" s="35">
        <f>R15-Q15</f>
        <v>-24.8885028503</v>
      </c>
      <c r="Y16" s="35" t="e">
        <f>Y15-X15</f>
        <v>#REF!</v>
      </c>
    </row>
  </sheetData>
  <phoneticPr fontId="3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8"/>
  <dimension ref="A1:AH48"/>
  <sheetViews>
    <sheetView topLeftCell="K34" workbookViewId="0">
      <selection activeCell="AD45" sqref="AD45"/>
    </sheetView>
  </sheetViews>
  <sheetFormatPr baseColWidth="10" defaultColWidth="8.83203125" defaultRowHeight="14"/>
  <cols>
    <col min="1" max="21" width="8.83203125" style="18"/>
    <col min="22" max="22" width="9" style="18" customWidth="1"/>
    <col min="23" max="16384" width="8.83203125" style="18"/>
  </cols>
  <sheetData>
    <row r="1" spans="1:34">
      <c r="A1" s="29" t="s">
        <v>195</v>
      </c>
      <c r="B1" s="29" t="s">
        <v>196</v>
      </c>
      <c r="C1" s="29" t="s">
        <v>197</v>
      </c>
      <c r="D1" s="29" t="s">
        <v>198</v>
      </c>
      <c r="E1" s="29" t="s">
        <v>11</v>
      </c>
      <c r="F1" s="29" t="s">
        <v>12</v>
      </c>
      <c r="G1" s="29" t="s">
        <v>448</v>
      </c>
      <c r="J1" s="29" t="s">
        <v>199</v>
      </c>
      <c r="K1" s="29" t="s">
        <v>196</v>
      </c>
      <c r="L1" s="29" t="s">
        <v>197</v>
      </c>
      <c r="M1" s="29" t="s">
        <v>198</v>
      </c>
      <c r="N1" s="29" t="s">
        <v>11</v>
      </c>
      <c r="O1" s="29" t="s">
        <v>12</v>
      </c>
      <c r="P1" s="29" t="s">
        <v>448</v>
      </c>
      <c r="S1" s="29" t="s">
        <v>200</v>
      </c>
      <c r="T1" s="29" t="s">
        <v>196</v>
      </c>
      <c r="U1" s="29" t="s">
        <v>197</v>
      </c>
      <c r="V1" s="29" t="s">
        <v>198</v>
      </c>
      <c r="W1" s="29" t="s">
        <v>11</v>
      </c>
      <c r="X1" s="29" t="s">
        <v>12</v>
      </c>
      <c r="Y1" s="29" t="s">
        <v>448</v>
      </c>
      <c r="Z1" s="29"/>
      <c r="AB1" s="31" t="s">
        <v>201</v>
      </c>
      <c r="AC1" s="29" t="s">
        <v>196</v>
      </c>
      <c r="AD1" s="29" t="s">
        <v>197</v>
      </c>
      <c r="AE1" s="29" t="s">
        <v>198</v>
      </c>
      <c r="AF1" s="29" t="s">
        <v>11</v>
      </c>
      <c r="AG1" s="124" t="s">
        <v>346</v>
      </c>
      <c r="AH1" s="29" t="s">
        <v>448</v>
      </c>
    </row>
    <row r="2" spans="1:34">
      <c r="A2" s="32" t="s">
        <v>202</v>
      </c>
      <c r="B2" s="33">
        <v>2.7487529999999993</v>
      </c>
      <c r="C2" s="33">
        <v>6.0835959999999991</v>
      </c>
      <c r="D2" s="33">
        <v>9.6067029000000002</v>
      </c>
      <c r="E2" s="33">
        <v>11.858317100000001</v>
      </c>
      <c r="F2" s="37">
        <v>0</v>
      </c>
      <c r="G2" s="35">
        <v>13.0406625</v>
      </c>
      <c r="H2" s="35"/>
      <c r="J2" s="32" t="s">
        <v>202</v>
      </c>
      <c r="K2" s="33">
        <v>1.6496755000000001</v>
      </c>
      <c r="L2" s="33">
        <v>1.8613075000000001</v>
      </c>
      <c r="M2" s="33">
        <v>3.2425416</v>
      </c>
      <c r="N2" s="33">
        <v>5.1098306999999998</v>
      </c>
      <c r="O2" s="33">
        <v>0</v>
      </c>
      <c r="P2" s="33">
        <v>3.9453110999999996</v>
      </c>
      <c r="Q2" s="33"/>
      <c r="R2" s="78"/>
      <c r="S2" s="32" t="s">
        <v>202</v>
      </c>
      <c r="T2" s="33">
        <v>7.9112047999999993</v>
      </c>
      <c r="U2" s="33">
        <v>9.6513475</v>
      </c>
      <c r="V2" s="33">
        <v>16.4079652</v>
      </c>
      <c r="W2" s="33">
        <v>20.332147500000001</v>
      </c>
      <c r="X2" s="33">
        <v>0</v>
      </c>
      <c r="Y2" s="33">
        <v>13.0406625</v>
      </c>
      <c r="Z2" s="33"/>
      <c r="AB2" s="32" t="s">
        <v>202</v>
      </c>
      <c r="AC2" s="36">
        <f t="shared" ref="AC2:AH6" si="0">B2+K2+T2</f>
        <v>12.309633299999998</v>
      </c>
      <c r="AD2" s="36">
        <f t="shared" si="0"/>
        <v>17.596250999999999</v>
      </c>
      <c r="AE2" s="36">
        <f t="shared" si="0"/>
        <v>29.257209700000001</v>
      </c>
      <c r="AF2" s="36">
        <f t="shared" si="0"/>
        <v>37.300295300000002</v>
      </c>
      <c r="AG2" s="36">
        <f t="shared" si="0"/>
        <v>0</v>
      </c>
      <c r="AH2" s="36">
        <f t="shared" si="0"/>
        <v>30.026636100000001</v>
      </c>
    </row>
    <row r="3" spans="1:34">
      <c r="A3" s="32" t="s">
        <v>0</v>
      </c>
      <c r="B3" s="33">
        <v>2.3259175000000001</v>
      </c>
      <c r="C3" s="33">
        <v>4.5402999999999984</v>
      </c>
      <c r="D3" s="33">
        <v>4.0419450000000001</v>
      </c>
      <c r="E3" s="33">
        <v>9.1490950000000009</v>
      </c>
      <c r="F3" s="33">
        <v>17</v>
      </c>
      <c r="G3" s="35">
        <v>7.3921074999999998</v>
      </c>
      <c r="H3" s="35"/>
      <c r="J3" s="32" t="s">
        <v>0</v>
      </c>
      <c r="K3" s="33">
        <v>1.4414955</v>
      </c>
      <c r="L3" s="33">
        <v>1.8183550000000004</v>
      </c>
      <c r="M3" s="33">
        <v>1.9727002</v>
      </c>
      <c r="N3" s="33">
        <v>3.7282574999999998</v>
      </c>
      <c r="O3" s="33">
        <v>7.0523793000000001</v>
      </c>
      <c r="P3" s="33">
        <v>2.3306985</v>
      </c>
      <c r="Q3" s="33"/>
      <c r="S3" s="32" t="s">
        <v>0</v>
      </c>
      <c r="T3" s="33">
        <v>6.2561485000000001</v>
      </c>
      <c r="U3" s="33">
        <v>9.6311950000000017</v>
      </c>
      <c r="V3" s="33">
        <v>8.3611193000000004</v>
      </c>
      <c r="W3" s="33">
        <v>14.929694100000001</v>
      </c>
      <c r="X3" s="33">
        <v>29.567376500000002</v>
      </c>
      <c r="Y3" s="33">
        <v>7.3921074999999998</v>
      </c>
      <c r="Z3" s="33"/>
      <c r="AB3" s="32" t="s">
        <v>0</v>
      </c>
      <c r="AC3" s="36">
        <f t="shared" si="0"/>
        <v>10.0235615</v>
      </c>
      <c r="AD3" s="36">
        <f t="shared" si="0"/>
        <v>15.989850000000001</v>
      </c>
      <c r="AE3" s="36">
        <f t="shared" si="0"/>
        <v>14.375764500000001</v>
      </c>
      <c r="AF3" s="36">
        <f t="shared" si="0"/>
        <v>27.8070466</v>
      </c>
      <c r="AG3" s="36">
        <f t="shared" si="0"/>
        <v>53.6197558</v>
      </c>
      <c r="AH3" s="36">
        <f t="shared" si="0"/>
        <v>17.1149135</v>
      </c>
    </row>
    <row r="4" spans="1:34">
      <c r="A4" s="32" t="s">
        <v>1</v>
      </c>
      <c r="B4" s="33">
        <v>4.5589524999999993</v>
      </c>
      <c r="C4" s="33">
        <v>5.0686168999999976</v>
      </c>
      <c r="D4" s="33">
        <v>7.1922420000000002</v>
      </c>
      <c r="E4" s="33">
        <v>12.094433499999999</v>
      </c>
      <c r="F4" s="33">
        <v>9.1719000000000008</v>
      </c>
      <c r="G4" s="35">
        <f>'LLD-1'!K64/10000</f>
        <v>13.638</v>
      </c>
      <c r="J4" s="32" t="s">
        <v>1</v>
      </c>
      <c r="K4" s="33">
        <v>1.7174459999999998</v>
      </c>
      <c r="L4" s="33">
        <v>1.5727149999999999</v>
      </c>
      <c r="M4" s="33">
        <v>3.9163525000000003</v>
      </c>
      <c r="N4" s="33">
        <v>3.9829017000000002</v>
      </c>
      <c r="O4" s="33">
        <v>3.5604165000000001</v>
      </c>
      <c r="P4" s="33">
        <f>'LD-1'!M64/10000</f>
        <v>4.6567999999999996</v>
      </c>
      <c r="S4" s="32" t="s">
        <v>1</v>
      </c>
      <c r="T4" s="33">
        <v>9.1464859999999994</v>
      </c>
      <c r="U4" s="33">
        <v>12.273305400000002</v>
      </c>
      <c r="V4" s="33">
        <v>18.294854999999998</v>
      </c>
      <c r="W4" s="33">
        <v>19.776655000000002</v>
      </c>
      <c r="X4" s="33">
        <v>18.837095999999999</v>
      </c>
      <c r="Y4" s="33">
        <f>'HD-1'!D64/10000</f>
        <v>14.2279</v>
      </c>
      <c r="Z4" s="33"/>
      <c r="AA4" s="33"/>
      <c r="AB4" s="32" t="s">
        <v>1</v>
      </c>
      <c r="AC4" s="36">
        <f>B4+K4+T4</f>
        <v>15.422884499999999</v>
      </c>
      <c r="AD4" s="36">
        <f>C4+L4+U4</f>
        <v>18.914637299999999</v>
      </c>
      <c r="AE4" s="36">
        <f>D4+M4+V4</f>
        <v>29.403449500000001</v>
      </c>
      <c r="AF4" s="36">
        <f>E4+N4+W4</f>
        <v>35.853990199999998</v>
      </c>
      <c r="AG4" s="36">
        <f>F4+O4+X4</f>
        <v>31.569412499999999</v>
      </c>
      <c r="AH4" s="36">
        <f t="shared" si="0"/>
        <v>32.5227</v>
      </c>
    </row>
    <row r="5" spans="1:34">
      <c r="A5" s="32" t="s">
        <v>2</v>
      </c>
      <c r="B5" s="33">
        <v>4.6441904999999988</v>
      </c>
      <c r="C5" s="33">
        <v>4.6819849999999974</v>
      </c>
      <c r="D5" s="33">
        <v>7.3276376282999989</v>
      </c>
      <c r="E5" s="33">
        <v>12.4325812</v>
      </c>
      <c r="F5" s="33">
        <v>7.1802474999999992</v>
      </c>
      <c r="G5" s="35">
        <f>'LLD-1'!K65/10000</f>
        <v>8.8669449999999994</v>
      </c>
      <c r="H5" s="78"/>
      <c r="I5" s="78"/>
      <c r="J5" s="32" t="s">
        <v>2</v>
      </c>
      <c r="K5" s="33">
        <v>1.5119809999999998</v>
      </c>
      <c r="L5" s="33">
        <v>1.3697830000000004</v>
      </c>
      <c r="M5" s="33">
        <v>2.072316593</v>
      </c>
      <c r="N5" s="35">
        <v>3.3502626000000002</v>
      </c>
      <c r="O5" s="33">
        <v>3.0951904999999997</v>
      </c>
      <c r="P5" s="33">
        <f>'LD-1'!M65/10000</f>
        <v>2.7474295</v>
      </c>
      <c r="S5" s="32" t="s">
        <v>2</v>
      </c>
      <c r="T5" s="33">
        <v>8.1502564999999993</v>
      </c>
      <c r="U5" s="33">
        <v>8.0844305000000016</v>
      </c>
      <c r="V5" s="33">
        <v>13.305855044883</v>
      </c>
      <c r="W5" s="35">
        <v>18.8699151</v>
      </c>
      <c r="X5" s="35">
        <v>14.339855999999999</v>
      </c>
      <c r="Y5" s="33">
        <f>'HD-1'!D65/10000</f>
        <v>11.2018048</v>
      </c>
      <c r="Z5" s="35"/>
      <c r="AA5" s="33"/>
      <c r="AB5" s="32" t="s">
        <v>2</v>
      </c>
      <c r="AC5" s="36">
        <f t="shared" ref="AC5:AC13" si="1">B5+K5+T5</f>
        <v>14.306427999999997</v>
      </c>
      <c r="AD5" s="36">
        <f t="shared" ref="AD5:AD13" si="2">C5+L5+U5</f>
        <v>14.136198499999999</v>
      </c>
      <c r="AE5" s="36">
        <f t="shared" ref="AE5:AE13" si="3">D5+M5+V5</f>
        <v>22.705809266183</v>
      </c>
      <c r="AF5" s="36">
        <f t="shared" ref="AF5:AF13" si="4">E5+N5+W5</f>
        <v>34.652758900000002</v>
      </c>
      <c r="AG5" s="36">
        <f t="shared" ref="AG5:AG10" si="5">F5+O5+X5</f>
        <v>24.615293999999999</v>
      </c>
      <c r="AH5" s="36">
        <f t="shared" si="0"/>
        <v>22.816179300000002</v>
      </c>
    </row>
    <row r="6" spans="1:34">
      <c r="A6" s="32" t="s">
        <v>3</v>
      </c>
      <c r="B6" s="33">
        <v>3.7755724999999982</v>
      </c>
      <c r="C6" s="33">
        <v>5.993929999999998</v>
      </c>
      <c r="D6" s="33">
        <v>10.645080500000001</v>
      </c>
      <c r="E6" s="33">
        <v>10.807008</v>
      </c>
      <c r="F6" s="33">
        <v>11.472799999999999</v>
      </c>
      <c r="G6" s="35">
        <f>'LLD-1'!K66/10000</f>
        <v>0</v>
      </c>
      <c r="H6" s="78"/>
      <c r="I6" s="78"/>
      <c r="J6" s="32" t="s">
        <v>3</v>
      </c>
      <c r="K6" s="33">
        <v>1.3590711000000002</v>
      </c>
      <c r="L6" s="33">
        <v>1.1644810999999999</v>
      </c>
      <c r="M6" s="33">
        <v>3.8335663000000002</v>
      </c>
      <c r="N6" s="35">
        <v>3.1195227999999999</v>
      </c>
      <c r="O6" s="33">
        <v>2.9687874999999999</v>
      </c>
      <c r="P6" s="33">
        <f>'LD-1'!M66/10000</f>
        <v>0</v>
      </c>
      <c r="S6" s="32" t="s">
        <v>3</v>
      </c>
      <c r="T6" s="33">
        <v>7.3941445000000003</v>
      </c>
      <c r="U6" s="33">
        <v>10.4675659</v>
      </c>
      <c r="V6" s="33">
        <v>14.7310616</v>
      </c>
      <c r="W6" s="35">
        <v>16.210903999999999</v>
      </c>
      <c r="X6" s="35">
        <v>15.4678155</v>
      </c>
      <c r="Y6" s="33">
        <f>'HD-1'!D66/10000</f>
        <v>0</v>
      </c>
      <c r="Z6" s="35"/>
      <c r="AA6" s="33"/>
      <c r="AB6" s="32" t="s">
        <v>3</v>
      </c>
      <c r="AC6" s="36">
        <f t="shared" si="1"/>
        <v>12.5287881</v>
      </c>
      <c r="AD6" s="36">
        <f t="shared" si="2"/>
        <v>17.625976999999999</v>
      </c>
      <c r="AE6" s="36">
        <f t="shared" si="3"/>
        <v>29.2097084</v>
      </c>
      <c r="AF6" s="36">
        <f t="shared" si="4"/>
        <v>30.137434800000001</v>
      </c>
      <c r="AG6" s="36">
        <f t="shared" si="5"/>
        <v>29.909402999999998</v>
      </c>
      <c r="AH6" s="36">
        <f t="shared" si="0"/>
        <v>0</v>
      </c>
    </row>
    <row r="7" spans="1:34">
      <c r="A7" s="32" t="s">
        <v>4</v>
      </c>
      <c r="B7" s="33">
        <v>3.6516538000000009</v>
      </c>
      <c r="C7" s="33">
        <v>4.6947657999999999</v>
      </c>
      <c r="D7" s="33">
        <v>8.5317790000000002</v>
      </c>
      <c r="E7" s="33">
        <v>8.9399625</v>
      </c>
      <c r="F7" s="33">
        <v>13.2158</v>
      </c>
      <c r="G7" s="78"/>
      <c r="H7" s="78"/>
      <c r="I7" s="78"/>
      <c r="J7" s="32" t="s">
        <v>4</v>
      </c>
      <c r="K7" s="33">
        <v>1.0906273000000002</v>
      </c>
      <c r="L7" s="33">
        <v>1.1549304999999999</v>
      </c>
      <c r="M7" s="35">
        <v>3.5109941</v>
      </c>
      <c r="N7" s="35">
        <v>3.2685591999999999</v>
      </c>
      <c r="O7" s="33">
        <v>4.1387099999999997</v>
      </c>
      <c r="S7" s="32" t="s">
        <v>4</v>
      </c>
      <c r="T7" s="33">
        <v>7.3735550000000005</v>
      </c>
      <c r="U7" s="33">
        <v>11.309968099999999</v>
      </c>
      <c r="V7" s="33">
        <v>9.8767859099999988</v>
      </c>
      <c r="W7" s="35">
        <v>13.7147957</v>
      </c>
      <c r="X7" s="35">
        <v>16.112719800000001</v>
      </c>
      <c r="Y7" s="35"/>
      <c r="Z7" s="35"/>
      <c r="AA7" s="33"/>
      <c r="AB7" s="32" t="s">
        <v>4</v>
      </c>
      <c r="AC7" s="36">
        <f t="shared" si="1"/>
        <v>12.115836100000003</v>
      </c>
      <c r="AD7" s="36">
        <f t="shared" si="2"/>
        <v>17.159664399999997</v>
      </c>
      <c r="AE7" s="36">
        <f t="shared" si="3"/>
        <v>21.91955901</v>
      </c>
      <c r="AF7" s="36">
        <f t="shared" si="4"/>
        <v>25.923317400000002</v>
      </c>
      <c r="AG7" s="36">
        <f t="shared" si="5"/>
        <v>33.467229799999998</v>
      </c>
    </row>
    <row r="8" spans="1:34" ht="17">
      <c r="A8" s="32" t="s">
        <v>5</v>
      </c>
      <c r="B8" s="33">
        <v>3.451508</v>
      </c>
      <c r="C8" s="33">
        <v>4.9442167999999995</v>
      </c>
      <c r="D8" s="35">
        <v>8.8363325200000009</v>
      </c>
      <c r="E8" s="35">
        <v>11.518300099999999</v>
      </c>
      <c r="F8" s="35">
        <v>10.759889999999999</v>
      </c>
      <c r="G8" s="121"/>
      <c r="H8" s="121"/>
      <c r="I8" s="121"/>
      <c r="J8" s="32" t="s">
        <v>5</v>
      </c>
      <c r="K8" s="33">
        <v>1.3608804999999999</v>
      </c>
      <c r="L8" s="33">
        <v>1.4198587</v>
      </c>
      <c r="M8" s="35">
        <v>3.5215465001000004</v>
      </c>
      <c r="N8" s="37">
        <v>3.6905237999999998</v>
      </c>
      <c r="O8" s="33">
        <v>3.252907</v>
      </c>
      <c r="P8" s="33"/>
      <c r="Q8" s="121"/>
      <c r="R8" s="121"/>
      <c r="S8" s="32" t="s">
        <v>5</v>
      </c>
      <c r="T8" s="33">
        <v>8.171588400000001</v>
      </c>
      <c r="U8" s="33">
        <v>8.8755588000000003</v>
      </c>
      <c r="V8" s="33">
        <v>12.298048336720001</v>
      </c>
      <c r="W8" s="37">
        <v>15.351689500000001</v>
      </c>
      <c r="X8" s="35">
        <v>17.562200700000002</v>
      </c>
      <c r="Y8" s="33"/>
      <c r="Z8" s="33"/>
      <c r="AA8" s="33"/>
      <c r="AB8" s="32" t="s">
        <v>5</v>
      </c>
      <c r="AC8" s="36">
        <f t="shared" si="1"/>
        <v>12.983976900000002</v>
      </c>
      <c r="AD8" s="36">
        <f t="shared" si="2"/>
        <v>15.239634299999999</v>
      </c>
      <c r="AE8" s="36">
        <f t="shared" si="3"/>
        <v>24.655927356820001</v>
      </c>
      <c r="AF8" s="36">
        <f t="shared" si="4"/>
        <v>30.560513399999998</v>
      </c>
      <c r="AG8" s="36">
        <f t="shared" si="5"/>
        <v>31.574997700000001</v>
      </c>
    </row>
    <row r="9" spans="1:34">
      <c r="A9" s="32" t="s">
        <v>6</v>
      </c>
      <c r="B9" s="33">
        <v>4.1577199999999985</v>
      </c>
      <c r="C9" s="33">
        <v>7.8470669999999956</v>
      </c>
      <c r="D9" s="35">
        <v>10.0410068</v>
      </c>
      <c r="E9" s="35">
        <v>10.10585</v>
      </c>
      <c r="F9" s="35">
        <v>8.9130000000000003</v>
      </c>
      <c r="J9" s="32" t="s">
        <v>6</v>
      </c>
      <c r="K9" s="33">
        <v>1.0353159999999999</v>
      </c>
      <c r="L9" s="33">
        <v>1.7636654000000003</v>
      </c>
      <c r="M9" s="35">
        <v>4.0266062489999994</v>
      </c>
      <c r="N9" s="35">
        <v>3.8179379</v>
      </c>
      <c r="O9" s="33">
        <v>2.8081</v>
      </c>
      <c r="P9" s="33"/>
      <c r="S9" s="32" t="s">
        <v>6</v>
      </c>
      <c r="T9" s="33">
        <v>9.6003825000000003</v>
      </c>
      <c r="U9" s="33">
        <v>11.5885202</v>
      </c>
      <c r="V9" s="33">
        <v>11.44756382778</v>
      </c>
      <c r="W9" s="37">
        <v>19.3328898</v>
      </c>
      <c r="X9" s="35">
        <v>17.845800000000001</v>
      </c>
      <c r="Y9" s="33"/>
      <c r="Z9" s="33"/>
      <c r="AA9" s="33"/>
      <c r="AB9" s="32" t="s">
        <v>6</v>
      </c>
      <c r="AC9" s="36">
        <f t="shared" si="1"/>
        <v>14.793418499999998</v>
      </c>
      <c r="AD9" s="36">
        <f t="shared" si="2"/>
        <v>21.199252599999994</v>
      </c>
      <c r="AE9" s="36">
        <f t="shared" si="3"/>
        <v>25.515176876779996</v>
      </c>
      <c r="AF9" s="36">
        <f t="shared" si="4"/>
        <v>33.256677699999997</v>
      </c>
      <c r="AG9" s="36">
        <f t="shared" si="5"/>
        <v>29.5669</v>
      </c>
    </row>
    <row r="10" spans="1:34">
      <c r="A10" s="32" t="s">
        <v>7</v>
      </c>
      <c r="B10" s="33">
        <v>3.889898000000001</v>
      </c>
      <c r="C10" s="33">
        <v>8.6604549999999989</v>
      </c>
      <c r="D10" s="35">
        <v>10.6361739495</v>
      </c>
      <c r="E10" s="35">
        <v>10.9071575</v>
      </c>
      <c r="F10" s="35">
        <v>13.14</v>
      </c>
      <c r="G10" s="35"/>
      <c r="H10" s="35"/>
      <c r="I10" s="35"/>
      <c r="J10" s="32" t="s">
        <v>7</v>
      </c>
      <c r="K10" s="33">
        <v>1.0317960000000002</v>
      </c>
      <c r="L10" s="33">
        <v>1.9956364000000002</v>
      </c>
      <c r="M10" s="35">
        <v>4.0517455688999995</v>
      </c>
      <c r="N10" s="35">
        <v>3.2167061000000001</v>
      </c>
      <c r="O10" s="33">
        <v>4.2890525000000004</v>
      </c>
      <c r="P10" s="33"/>
      <c r="S10" s="32" t="s">
        <v>7</v>
      </c>
      <c r="T10" s="33">
        <v>8.7385173999999992</v>
      </c>
      <c r="U10" s="33">
        <v>12.705017999999999</v>
      </c>
      <c r="V10" s="35">
        <v>12.96568989725</v>
      </c>
      <c r="W10" s="37">
        <v>15.434854100000001</v>
      </c>
      <c r="X10" s="35">
        <v>19.8613</v>
      </c>
      <c r="Y10" s="37"/>
      <c r="Z10" s="37"/>
      <c r="AB10" s="32" t="s">
        <v>7</v>
      </c>
      <c r="AC10" s="36">
        <f t="shared" si="1"/>
        <v>13.660211400000001</v>
      </c>
      <c r="AD10" s="36">
        <f t="shared" si="2"/>
        <v>23.361109399999997</v>
      </c>
      <c r="AE10" s="36">
        <f t="shared" si="3"/>
        <v>27.653609415649999</v>
      </c>
      <c r="AF10" s="36">
        <f t="shared" si="4"/>
        <v>29.558717700000003</v>
      </c>
      <c r="AG10" s="36">
        <f t="shared" si="5"/>
        <v>37.290352499999997</v>
      </c>
    </row>
    <row r="11" spans="1:34">
      <c r="A11" s="32" t="s">
        <v>8</v>
      </c>
      <c r="B11" s="33">
        <v>3.3593825000000006</v>
      </c>
      <c r="C11" s="33">
        <v>7.5438580999999987</v>
      </c>
      <c r="D11" s="35">
        <v>10.800857208</v>
      </c>
      <c r="E11" s="35">
        <v>11.101127797289998</v>
      </c>
      <c r="F11" s="35">
        <v>11.7505025</v>
      </c>
      <c r="G11" s="26"/>
      <c r="H11" s="26"/>
      <c r="I11" s="26"/>
      <c r="J11" s="32" t="s">
        <v>8</v>
      </c>
      <c r="K11" s="33">
        <v>1.769822</v>
      </c>
      <c r="L11" s="33">
        <v>2.2962552000000005</v>
      </c>
      <c r="M11" s="35">
        <v>3.8510870000000001</v>
      </c>
      <c r="N11" s="33">
        <v>3.9277326000000001</v>
      </c>
      <c r="O11" s="33">
        <v>4.8876455000000005</v>
      </c>
      <c r="P11" s="33"/>
      <c r="S11" s="32" t="s">
        <v>8</v>
      </c>
      <c r="T11" s="33">
        <v>5.890879</v>
      </c>
      <c r="U11" s="33">
        <v>13.032649500000003</v>
      </c>
      <c r="V11" s="35">
        <v>13.5527804213</v>
      </c>
      <c r="W11" s="79">
        <v>19.065674795590002</v>
      </c>
      <c r="X11" s="35">
        <v>16.781703</v>
      </c>
      <c r="Y11" s="79"/>
      <c r="Z11" s="79"/>
      <c r="AB11" s="32" t="s">
        <v>8</v>
      </c>
      <c r="AC11" s="36">
        <f t="shared" si="1"/>
        <v>11.0200835</v>
      </c>
      <c r="AD11" s="36">
        <f t="shared" si="2"/>
        <v>22.872762800000004</v>
      </c>
      <c r="AE11" s="36">
        <f t="shared" si="3"/>
        <v>28.204724629299999</v>
      </c>
      <c r="AF11" s="36">
        <f t="shared" si="4"/>
        <v>34.094535192880002</v>
      </c>
      <c r="AG11" s="36">
        <f>F11+O11+X11</f>
        <v>33.419851000000001</v>
      </c>
    </row>
    <row r="12" spans="1:34">
      <c r="A12" s="32" t="s">
        <v>9</v>
      </c>
      <c r="B12" s="33">
        <v>6.5011599999999987</v>
      </c>
      <c r="C12" s="33">
        <v>7.7215749999999996</v>
      </c>
      <c r="D12" s="35">
        <v>11.323990359</v>
      </c>
      <c r="E12" s="35">
        <v>11.513302051840004</v>
      </c>
      <c r="F12" s="35">
        <v>13.362295000000001</v>
      </c>
      <c r="G12" s="26"/>
      <c r="H12" s="26"/>
      <c r="I12" s="26"/>
      <c r="J12" s="32" t="s">
        <v>9</v>
      </c>
      <c r="K12" s="33">
        <v>1.9238408999999996</v>
      </c>
      <c r="L12" s="33">
        <v>3.3081841999999999</v>
      </c>
      <c r="M12" s="35">
        <v>4.2868198</v>
      </c>
      <c r="N12" s="33">
        <v>3.9594133</v>
      </c>
      <c r="O12" s="33">
        <v>6.1093868000000002</v>
      </c>
      <c r="P12" s="33"/>
      <c r="S12" s="32" t="s">
        <v>9</v>
      </c>
      <c r="T12" s="33">
        <v>10.994773799999999</v>
      </c>
      <c r="U12" s="33">
        <v>15.006896000000005</v>
      </c>
      <c r="V12" s="35">
        <v>16.604828699590001</v>
      </c>
      <c r="W12" s="79">
        <v>20.71537904965</v>
      </c>
      <c r="X12" s="35">
        <v>17.508803</v>
      </c>
      <c r="Y12" s="79"/>
      <c r="Z12" s="79"/>
      <c r="AB12" s="32" t="s">
        <v>9</v>
      </c>
      <c r="AC12" s="36">
        <f t="shared" si="1"/>
        <v>19.419774699999998</v>
      </c>
      <c r="AD12" s="36">
        <f t="shared" si="2"/>
        <v>26.036655200000006</v>
      </c>
      <c r="AE12" s="36">
        <f t="shared" si="3"/>
        <v>32.215638858589998</v>
      </c>
      <c r="AF12" s="36">
        <f t="shared" si="4"/>
        <v>36.188094401490005</v>
      </c>
      <c r="AG12" s="36">
        <f>F12+O12+X12</f>
        <v>36.980484799999999</v>
      </c>
    </row>
    <row r="13" spans="1:34">
      <c r="A13" s="32" t="s">
        <v>10</v>
      </c>
      <c r="B13" s="33">
        <v>9.4807484999999971</v>
      </c>
      <c r="C13" s="33">
        <v>7.6499150000000009</v>
      </c>
      <c r="D13" s="35">
        <v>10.305133191099999</v>
      </c>
      <c r="E13" s="35">
        <v>10.585667500000001</v>
      </c>
      <c r="F13" s="35">
        <v>12.355455000000001</v>
      </c>
      <c r="G13" s="26"/>
      <c r="H13" s="26"/>
      <c r="I13" s="26"/>
      <c r="J13" s="32" t="s">
        <v>10</v>
      </c>
      <c r="K13" s="33">
        <v>2.8580725</v>
      </c>
      <c r="L13" s="33">
        <v>2.6685951999999999</v>
      </c>
      <c r="M13" s="35">
        <v>4.3624655658</v>
      </c>
      <c r="N13" s="33">
        <v>4.6732564999999999</v>
      </c>
      <c r="O13" s="33">
        <v>4.9816047000000001</v>
      </c>
      <c r="P13" s="33"/>
      <c r="S13" s="32" t="s">
        <v>10</v>
      </c>
      <c r="T13" s="33">
        <v>11.232334</v>
      </c>
      <c r="U13" s="33">
        <v>14.278859700000002</v>
      </c>
      <c r="V13" s="35">
        <v>17.447859105699997</v>
      </c>
      <c r="W13" s="79">
        <v>20.529116863160006</v>
      </c>
      <c r="X13" s="35">
        <v>15.116439000000002</v>
      </c>
      <c r="Y13" s="79"/>
      <c r="Z13" s="79"/>
      <c r="AB13" s="32" t="s">
        <v>10</v>
      </c>
      <c r="AC13" s="36">
        <f t="shared" si="1"/>
        <v>23.571154999999997</v>
      </c>
      <c r="AD13" s="36">
        <f t="shared" si="2"/>
        <v>24.597369900000004</v>
      </c>
      <c r="AE13" s="36">
        <f t="shared" si="3"/>
        <v>32.115457862599996</v>
      </c>
      <c r="AF13" s="36">
        <f t="shared" si="4"/>
        <v>35.788040863160006</v>
      </c>
      <c r="AG13" s="36">
        <f>F13+O13+X13</f>
        <v>32.453498700000004</v>
      </c>
    </row>
    <row r="14" spans="1:34">
      <c r="A14" s="40" t="s">
        <v>203</v>
      </c>
      <c r="B14" s="41">
        <f>AVERAGE(B2:B13)</f>
        <v>4.3787880666666661</v>
      </c>
      <c r="C14" s="41">
        <f>AVERAGE(C2:C13)</f>
        <v>6.2858567166666655</v>
      </c>
      <c r="D14" s="41">
        <f>AVERAGE(D2:D13)</f>
        <v>9.1074067546583333</v>
      </c>
      <c r="E14" s="41">
        <f>AVERAGE(E2:E13)</f>
        <v>10.917733520760835</v>
      </c>
      <c r="F14" s="41">
        <f>AVERAGE(F2:F13)</f>
        <v>10.693490833333334</v>
      </c>
      <c r="H14" s="35"/>
      <c r="I14" s="35"/>
      <c r="J14" s="40" t="s">
        <v>204</v>
      </c>
      <c r="K14" s="41">
        <f>AVERAGE(K2:K13)</f>
        <v>1.5625020249999999</v>
      </c>
      <c r="L14" s="41">
        <f>AVERAGE(L2:L13)</f>
        <v>1.866147266666667</v>
      </c>
      <c r="M14" s="41">
        <f>AVERAGE(M2:M13)</f>
        <v>3.5540618314000003</v>
      </c>
      <c r="N14" s="41">
        <f>AVERAGE(N2:N13)</f>
        <v>3.8204087250000001</v>
      </c>
      <c r="O14" s="41">
        <f>AVERAGE(O2:O13)</f>
        <v>3.9286816916666667</v>
      </c>
      <c r="S14" s="40" t="s">
        <v>203</v>
      </c>
      <c r="T14" s="41">
        <f>AVERAGE(T2:T13)</f>
        <v>8.4050225333333337</v>
      </c>
      <c r="U14" s="41">
        <f>AVERAGE(U2:U13)</f>
        <v>11.408776216666668</v>
      </c>
      <c r="V14" s="41">
        <f>AVERAGE(V2:V13)</f>
        <v>13.774534361935251</v>
      </c>
      <c r="W14" s="41">
        <f>AVERAGE(W2:W13)</f>
        <v>17.855309625700002</v>
      </c>
      <c r="X14" s="41">
        <f>AVERAGE(X2:X13)</f>
        <v>16.583425791666667</v>
      </c>
      <c r="Y14" s="41"/>
      <c r="Z14" s="41"/>
      <c r="AB14" s="40" t="s">
        <v>203</v>
      </c>
      <c r="AC14" s="41">
        <f>AVERAGE(AC2:AC13)</f>
        <v>14.346312625000001</v>
      </c>
      <c r="AD14" s="41">
        <f>AVERAGE(AD2:AD13)</f>
        <v>19.5607802</v>
      </c>
      <c r="AE14" s="41">
        <f>AVERAGE(AE2:AE13)</f>
        <v>26.436002947993586</v>
      </c>
      <c r="AF14" s="41">
        <f>AVERAGE(AF2:AF13)</f>
        <v>32.593451871460836</v>
      </c>
    </row>
    <row r="15" spans="1:34">
      <c r="H15" s="35"/>
      <c r="I15" s="35"/>
      <c r="AC15" s="36"/>
      <c r="AD15" s="36"/>
      <c r="AE15" s="36"/>
    </row>
    <row r="16" spans="1:34">
      <c r="A16" s="18" t="s">
        <v>164</v>
      </c>
      <c r="B16" s="35">
        <f t="shared" ref="B16:G16" si="6">SUM(B2:B4)</f>
        <v>9.633623</v>
      </c>
      <c r="C16" s="35">
        <f t="shared" si="6"/>
        <v>15.692512899999997</v>
      </c>
      <c r="D16" s="35">
        <f t="shared" si="6"/>
        <v>20.840889900000001</v>
      </c>
      <c r="E16" s="35">
        <f t="shared" si="6"/>
        <v>33.101845600000004</v>
      </c>
      <c r="F16" s="35">
        <f t="shared" si="6"/>
        <v>26.171900000000001</v>
      </c>
      <c r="G16" s="35">
        <f t="shared" si="6"/>
        <v>34.070769999999996</v>
      </c>
      <c r="H16" s="35"/>
      <c r="I16" s="35"/>
      <c r="J16" s="18" t="s">
        <v>164</v>
      </c>
      <c r="K16" s="35">
        <f>SUM(K2:K4)</f>
        <v>4.8086169999999999</v>
      </c>
      <c r="L16" s="35">
        <f>SUM(L2:L4)</f>
        <v>5.2523775000000006</v>
      </c>
      <c r="M16" s="35">
        <f>SUM(M2:M4)</f>
        <v>9.1315942999999997</v>
      </c>
      <c r="N16" s="35">
        <f>SUM(N2:N4)</f>
        <v>12.820989900000001</v>
      </c>
      <c r="O16" s="35">
        <f t="shared" ref="O16:P16" si="7">SUM(O2:O4)</f>
        <v>10.612795800000001</v>
      </c>
      <c r="P16" s="35">
        <f t="shared" si="7"/>
        <v>10.932809599999999</v>
      </c>
      <c r="S16" s="18" t="s">
        <v>164</v>
      </c>
      <c r="T16" s="35">
        <f>SUM(T2:T4)</f>
        <v>23.313839299999998</v>
      </c>
      <c r="U16" s="35">
        <f>SUM(U2:U4)</f>
        <v>31.555847900000003</v>
      </c>
      <c r="V16" s="35">
        <f>SUM(V2:V4)</f>
        <v>43.063939499999996</v>
      </c>
      <c r="W16" s="35">
        <f>SUM(W2:W4)</f>
        <v>55.038496600000002</v>
      </c>
      <c r="X16" s="35">
        <f t="shared" ref="X16:Y16" si="8">SUM(X2:X4)</f>
        <v>48.404472499999997</v>
      </c>
      <c r="Y16" s="35">
        <f t="shared" si="8"/>
        <v>34.660669999999996</v>
      </c>
      <c r="Z16" s="35"/>
      <c r="AB16" s="18" t="s">
        <v>164</v>
      </c>
      <c r="AC16" s="36">
        <f>SUM(AC2:AC4)</f>
        <v>37.756079299999996</v>
      </c>
      <c r="AD16" s="36">
        <f>SUM(AD2:AD4)</f>
        <v>52.500738299999995</v>
      </c>
      <c r="AE16" s="36">
        <f>SUM(AE2:AE4)</f>
        <v>73.0364237</v>
      </c>
      <c r="AF16" s="36">
        <f>SUM(AF2:AF4)</f>
        <v>100.96133209999999</v>
      </c>
      <c r="AG16" s="36">
        <f t="shared" ref="AG16:AH16" si="9">SUM(AG2:AG4)</f>
        <v>85.189168300000006</v>
      </c>
      <c r="AH16" s="36">
        <f t="shared" si="9"/>
        <v>79.664249600000005</v>
      </c>
    </row>
    <row r="17" spans="1:34">
      <c r="A17" s="18" t="s">
        <v>205</v>
      </c>
      <c r="B17" s="35">
        <f t="shared" ref="B17:G17" si="10">SUM(B5:B7)</f>
        <v>12.071416799999998</v>
      </c>
      <c r="C17" s="35">
        <f t="shared" si="10"/>
        <v>15.370680799999995</v>
      </c>
      <c r="D17" s="35">
        <f t="shared" si="10"/>
        <v>26.504497128299999</v>
      </c>
      <c r="E17" s="35">
        <f t="shared" si="10"/>
        <v>32.179551699999998</v>
      </c>
      <c r="F17" s="35">
        <f t="shared" si="10"/>
        <v>31.868847500000001</v>
      </c>
      <c r="G17" s="35">
        <f t="shared" si="10"/>
        <v>8.8669449999999994</v>
      </c>
      <c r="J17" s="18" t="s">
        <v>205</v>
      </c>
      <c r="K17" s="35">
        <f>SUM(K5:K7)</f>
        <v>3.9616794000000004</v>
      </c>
      <c r="L17" s="35">
        <f>SUM(L5:L7)</f>
        <v>3.6891946000000004</v>
      </c>
      <c r="M17" s="35">
        <f>SUM(M5:M7)</f>
        <v>9.4168769930000007</v>
      </c>
      <c r="N17" s="35">
        <f>SUM(N5:N7)</f>
        <v>9.7383445999999996</v>
      </c>
      <c r="O17" s="35">
        <f t="shared" ref="O17:P17" si="11">SUM(O5:O7)</f>
        <v>10.202687999999998</v>
      </c>
      <c r="P17" s="35">
        <f t="shared" si="11"/>
        <v>2.7474295</v>
      </c>
      <c r="S17" s="18" t="s">
        <v>165</v>
      </c>
      <c r="T17" s="35">
        <f>SUM(T5:T7)</f>
        <v>22.917956</v>
      </c>
      <c r="U17" s="35">
        <f>SUM(U5:U7)</f>
        <v>29.861964499999999</v>
      </c>
      <c r="V17" s="35">
        <f>SUM(V5:V7)</f>
        <v>37.913702554883002</v>
      </c>
      <c r="W17" s="35">
        <f>SUM(W5:W7)</f>
        <v>48.795614799999996</v>
      </c>
      <c r="X17" s="35">
        <f t="shared" ref="X17:Y17" si="12">SUM(X5:X7)</f>
        <v>45.920391299999999</v>
      </c>
      <c r="Y17" s="35">
        <f t="shared" si="12"/>
        <v>11.2018048</v>
      </c>
      <c r="Z17" s="35"/>
      <c r="AB17" s="18" t="s">
        <v>165</v>
      </c>
      <c r="AC17" s="36">
        <f>SUM(AC5:AC7)</f>
        <v>38.951052199999999</v>
      </c>
      <c r="AD17" s="36">
        <f>SUM(AD5:AD7)</f>
        <v>48.921839899999995</v>
      </c>
      <c r="AE17" s="36">
        <f>SUM(AE5:AE7)</f>
        <v>73.835076676183007</v>
      </c>
      <c r="AF17" s="36">
        <f>SUM(AF5:AF7)</f>
        <v>90.713511100000005</v>
      </c>
      <c r="AG17" s="36">
        <f t="shared" ref="AG17:AH17" si="13">SUM(AG5:AG7)</f>
        <v>87.991926799999987</v>
      </c>
      <c r="AH17" s="36">
        <f t="shared" si="13"/>
        <v>22.816179300000002</v>
      </c>
    </row>
    <row r="18" spans="1:34">
      <c r="A18" s="18" t="s">
        <v>167</v>
      </c>
      <c r="B18" s="35">
        <f t="shared" ref="B18:G18" si="14">SUM(B8:B10)</f>
        <v>11.499125999999999</v>
      </c>
      <c r="C18" s="35">
        <f t="shared" si="14"/>
        <v>21.451738799999994</v>
      </c>
      <c r="D18" s="35">
        <f t="shared" si="14"/>
        <v>29.513513269500002</v>
      </c>
      <c r="E18" s="35">
        <f t="shared" si="14"/>
        <v>32.531307600000005</v>
      </c>
      <c r="F18" s="35">
        <f t="shared" si="14"/>
        <v>32.812889999999996</v>
      </c>
      <c r="G18" s="35">
        <f t="shared" si="14"/>
        <v>0</v>
      </c>
      <c r="J18" s="18" t="s">
        <v>167</v>
      </c>
      <c r="K18" s="35">
        <f>SUM(K8:K10)</f>
        <v>3.4279925000000002</v>
      </c>
      <c r="L18" s="35">
        <f>SUM(L8:L10)</f>
        <v>5.1791605000000009</v>
      </c>
      <c r="M18" s="35">
        <f>SUM(M6:M8)</f>
        <v>10.8661069001</v>
      </c>
      <c r="N18" s="35">
        <f>SUM(N6:N8)</f>
        <v>10.0786058</v>
      </c>
      <c r="O18" s="35">
        <f t="shared" ref="O18:P18" si="15">SUM(O6:O8)</f>
        <v>10.3604045</v>
      </c>
      <c r="P18" s="35">
        <f t="shared" si="15"/>
        <v>0</v>
      </c>
      <c r="S18" s="18" t="s">
        <v>167</v>
      </c>
      <c r="T18" s="35">
        <f>SUM(T8:T10)</f>
        <v>26.510488299999999</v>
      </c>
      <c r="U18" s="35">
        <f>SUM(U8:U10)</f>
        <v>33.169096999999994</v>
      </c>
      <c r="V18" s="35">
        <f>SUM(V6:V8)</f>
        <v>36.90589584672</v>
      </c>
      <c r="W18" s="35">
        <f>SUM(W6:W8)</f>
        <v>45.277389200000002</v>
      </c>
      <c r="X18" s="35">
        <f t="shared" ref="X18:Y18" si="16">SUM(X6:X8)</f>
        <v>49.142735999999999</v>
      </c>
      <c r="Y18" s="35">
        <f t="shared" si="16"/>
        <v>0</v>
      </c>
      <c r="Z18" s="35"/>
      <c r="AB18" s="18" t="s">
        <v>167</v>
      </c>
      <c r="AC18" s="36">
        <f>SUM(AC8:AC10)</f>
        <v>41.437606799999998</v>
      </c>
      <c r="AD18" s="36">
        <f>SUM(AD8:AD10)</f>
        <v>59.799996299999989</v>
      </c>
      <c r="AE18" s="36">
        <f>SUM(AE6:AE8)</f>
        <v>75.785194766819998</v>
      </c>
      <c r="AF18" s="36">
        <f>SUM(AF6:AF8)</f>
        <v>86.621265600000001</v>
      </c>
      <c r="AG18" s="36">
        <f t="shared" ref="AG18:AH18" si="17">SUM(AG6:AG8)</f>
        <v>94.951630499999993</v>
      </c>
      <c r="AH18" s="36">
        <f t="shared" si="17"/>
        <v>0</v>
      </c>
    </row>
    <row r="19" spans="1:34">
      <c r="A19" s="18" t="s">
        <v>168</v>
      </c>
      <c r="B19" s="35">
        <f t="shared" ref="B19:G19" si="18">SUM(B11:B13)</f>
        <v>19.341290999999998</v>
      </c>
      <c r="C19" s="35">
        <f t="shared" si="18"/>
        <v>22.915348099999999</v>
      </c>
      <c r="D19" s="35">
        <f t="shared" si="18"/>
        <v>32.429980758100001</v>
      </c>
      <c r="E19" s="35">
        <f t="shared" si="18"/>
        <v>33.200097349130004</v>
      </c>
      <c r="F19" s="35">
        <f t="shared" si="18"/>
        <v>37.468252499999998</v>
      </c>
      <c r="G19" s="35">
        <f t="shared" si="18"/>
        <v>0</v>
      </c>
      <c r="J19" s="18" t="s">
        <v>168</v>
      </c>
      <c r="K19" s="35">
        <f>SUM(K11:K13)</f>
        <v>6.5517354000000001</v>
      </c>
      <c r="L19" s="35">
        <f>SUM(L11:L13)</f>
        <v>8.2730346000000008</v>
      </c>
      <c r="M19" s="35">
        <f>SUM(M11:M13)</f>
        <v>12.500372365800001</v>
      </c>
      <c r="N19" s="35">
        <f>SUM(N11:N13)</f>
        <v>12.560402400000001</v>
      </c>
      <c r="O19" s="35">
        <f t="shared" ref="O19:P19" si="19">SUM(O11:O13)</f>
        <v>15.978637000000001</v>
      </c>
      <c r="P19" s="35">
        <f t="shared" si="19"/>
        <v>0</v>
      </c>
      <c r="S19" s="18" t="s">
        <v>168</v>
      </c>
      <c r="T19" s="35">
        <f>SUM(T11:T13)</f>
        <v>28.117986799999997</v>
      </c>
      <c r="U19" s="35">
        <f>SUM(U11:U13)</f>
        <v>42.318405200000015</v>
      </c>
      <c r="V19" s="35">
        <f>SUM(V11:V13)</f>
        <v>47.605468226589998</v>
      </c>
      <c r="W19" s="35">
        <f>SUM(W11:W13)</f>
        <v>60.310170708400008</v>
      </c>
      <c r="X19" s="35">
        <f t="shared" ref="X19:Y19" si="20">SUM(X11:X13)</f>
        <v>49.406945</v>
      </c>
      <c r="Y19" s="35">
        <f t="shared" si="20"/>
        <v>0</v>
      </c>
      <c r="Z19" s="35"/>
      <c r="AB19" s="18" t="s">
        <v>206</v>
      </c>
      <c r="AC19" s="36">
        <f>SUM(AC11:AC13)</f>
        <v>54.011013199999994</v>
      </c>
      <c r="AD19" s="36">
        <f>SUM(AD11:AD13)</f>
        <v>73.506787900000006</v>
      </c>
      <c r="AE19" s="36">
        <f>SUM(AE11:AE13)</f>
        <v>92.535821350489996</v>
      </c>
      <c r="AF19" s="36">
        <f>SUM(AF11:AF13)</f>
        <v>106.07067045753001</v>
      </c>
      <c r="AG19" s="36">
        <f t="shared" ref="AG19:AH19" si="21">SUM(AG11:AG13)</f>
        <v>102.8538345</v>
      </c>
      <c r="AH19" s="36">
        <f t="shared" si="21"/>
        <v>0</v>
      </c>
    </row>
    <row r="21" spans="1:34">
      <c r="A21" s="18" t="s">
        <v>170</v>
      </c>
      <c r="B21" s="35">
        <f>SUM(B2:B13)</f>
        <v>52.545456799999997</v>
      </c>
      <c r="C21" s="35">
        <f>SUM(C2:C13)</f>
        <v>75.430280599999989</v>
      </c>
      <c r="D21" s="35">
        <f>SUM(D2:D13)</f>
        <v>109.28888105589999</v>
      </c>
      <c r="E21" s="35">
        <f>SUM(E2:E13)</f>
        <v>131.01280224913003</v>
      </c>
      <c r="F21" s="35"/>
      <c r="J21" s="18" t="s">
        <v>170</v>
      </c>
      <c r="K21" s="35">
        <f>SUM(K2:K13)</f>
        <v>18.7500243</v>
      </c>
      <c r="L21" s="35">
        <f>SUM(L2:L13)</f>
        <v>22.393767200000003</v>
      </c>
      <c r="M21" s="35">
        <f>SUM(M2:M13)</f>
        <v>42.648741976800004</v>
      </c>
      <c r="N21" s="35">
        <f>SUM(N2:N13)</f>
        <v>45.844904700000001</v>
      </c>
      <c r="S21" s="18" t="s">
        <v>170</v>
      </c>
      <c r="T21" s="35">
        <f>SUM(T2:T13)</f>
        <v>100.8602704</v>
      </c>
      <c r="U21" s="35">
        <f>SUM(U2:U13)</f>
        <v>136.90531460000003</v>
      </c>
      <c r="V21" s="35">
        <f>SUM(V2:V13)</f>
        <v>165.294412343223</v>
      </c>
      <c r="W21" s="35">
        <f>SUM(W2:W13)</f>
        <v>214.26371550840003</v>
      </c>
      <c r="X21" s="35"/>
      <c r="Y21" s="35"/>
      <c r="Z21" s="35"/>
      <c r="AB21" s="18" t="s">
        <v>170</v>
      </c>
      <c r="AC21" s="35">
        <f>SUM(AC2:AC13)</f>
        <v>172.15575150000001</v>
      </c>
      <c r="AD21" s="35">
        <f>SUM(AD2:AD13)</f>
        <v>234.72936240000001</v>
      </c>
      <c r="AE21" s="35">
        <f>SUM(AE2:AE13)</f>
        <v>317.23203537592303</v>
      </c>
      <c r="AF21" s="35">
        <f>SUM(AF2:AF13)</f>
        <v>391.12142245753</v>
      </c>
    </row>
    <row r="22" spans="1:34">
      <c r="A22" s="18" t="s">
        <v>207</v>
      </c>
      <c r="B22" s="60">
        <f>B21/[1]总量!B21</f>
        <v>0.20101748423707141</v>
      </c>
      <c r="C22" s="60">
        <f>C21/[1]总量!C21</f>
        <v>0.24930785523793969</v>
      </c>
      <c r="D22" s="60">
        <f>D21/[1]总量!D21</f>
        <v>0.25022066775625612</v>
      </c>
      <c r="E22" s="60">
        <f>E21/[1]总量!E21</f>
        <v>0.33786214057077651</v>
      </c>
      <c r="F22" s="60"/>
      <c r="J22" s="18" t="s">
        <v>208</v>
      </c>
      <c r="K22" s="60">
        <f>K21/[1]总量!I21</f>
        <v>9.0915041968605489E-2</v>
      </c>
      <c r="L22" s="60">
        <f>L21/[1]总量!J21</f>
        <v>9.4328837501638146E-2</v>
      </c>
      <c r="M22" s="60">
        <f>M21/[1]总量!K21</f>
        <v>0.14566324661634622</v>
      </c>
      <c r="N22" s="60">
        <f>N21/[1]总量!L21</f>
        <v>0.17894186065573772</v>
      </c>
      <c r="S22" s="18" t="s">
        <v>207</v>
      </c>
      <c r="T22" s="60">
        <f>T21/[1]总量!P21</f>
        <v>0.19113987696514506</v>
      </c>
      <c r="U22" s="60">
        <f>U21/[1]总量!Q21</f>
        <v>0.2141441167229271</v>
      </c>
      <c r="V22" s="60">
        <f>V21/[1]总量!R21</f>
        <v>0.24571056657037549</v>
      </c>
      <c r="W22" s="60">
        <f>W21/[1]总量!S21</f>
        <v>0.36269164382896613</v>
      </c>
      <c r="X22" s="60"/>
      <c r="Y22" s="60"/>
      <c r="Z22" s="60"/>
      <c r="AB22" s="18" t="s">
        <v>172</v>
      </c>
      <c r="AC22" s="60">
        <f>AC21/[1]总量!W21</f>
        <v>0.17296661638582086</v>
      </c>
      <c r="AD22" s="60">
        <f>AD21/[1]总量!X21</f>
        <v>0.19904569057131694</v>
      </c>
      <c r="AE22" s="60">
        <f>AE21/[1]总量!Y21</f>
        <v>0.22622588596851059</v>
      </c>
      <c r="AF22" s="60">
        <f>AF21/[1]总量!Z21</f>
        <v>0.31676676071491744</v>
      </c>
    </row>
    <row r="23" spans="1:34">
      <c r="A23" s="18" t="s">
        <v>173</v>
      </c>
      <c r="J23" s="18" t="s">
        <v>173</v>
      </c>
      <c r="S23" s="18" t="s">
        <v>173</v>
      </c>
      <c r="AB23" s="18" t="s">
        <v>173</v>
      </c>
    </row>
    <row r="24" spans="1:34">
      <c r="A24" s="18" t="s">
        <v>164</v>
      </c>
      <c r="C24" s="35">
        <f>C16-B16</f>
        <v>6.0588898999999969</v>
      </c>
      <c r="D24" s="35">
        <f>D16-C16</f>
        <v>5.1483770000000035</v>
      </c>
      <c r="E24" s="35">
        <f>E16-D16</f>
        <v>12.260955700000004</v>
      </c>
      <c r="F24" s="35"/>
      <c r="J24" s="18" t="s">
        <v>164</v>
      </c>
      <c r="L24" s="35">
        <f>L16-K16</f>
        <v>0.44376050000000067</v>
      </c>
      <c r="M24" s="35">
        <f>M16-L16</f>
        <v>3.8792167999999991</v>
      </c>
      <c r="N24" s="35">
        <f>N16-M16</f>
        <v>3.689395600000001</v>
      </c>
      <c r="S24" s="18" t="s">
        <v>164</v>
      </c>
      <c r="U24" s="35">
        <f>U16-T16</f>
        <v>8.2420086000000055</v>
      </c>
      <c r="V24" s="35">
        <f>V16-U16</f>
        <v>11.508091599999993</v>
      </c>
      <c r="W24" s="35">
        <f>W16-V16</f>
        <v>11.974557100000006</v>
      </c>
      <c r="X24" s="35"/>
      <c r="Y24" s="35"/>
      <c r="Z24" s="35"/>
      <c r="AB24" s="18" t="s">
        <v>164</v>
      </c>
      <c r="AD24" s="35">
        <f>AD16-AC16</f>
        <v>14.744658999999999</v>
      </c>
      <c r="AE24" s="35">
        <f>AE16-AD16</f>
        <v>20.535685400000006</v>
      </c>
      <c r="AF24" s="35">
        <f>AF16-AE16</f>
        <v>27.924908399999993</v>
      </c>
    </row>
    <row r="25" spans="1:34">
      <c r="A25" s="18" t="s">
        <v>205</v>
      </c>
      <c r="C25" s="35">
        <f t="shared" ref="C25:D27" si="22">C17-B17</f>
        <v>3.2992639999999973</v>
      </c>
      <c r="D25" s="35">
        <f t="shared" si="22"/>
        <v>11.133816328300004</v>
      </c>
      <c r="E25" s="35">
        <f>E17-D17</f>
        <v>5.6750545716999987</v>
      </c>
      <c r="F25" s="35"/>
      <c r="J25" s="18" t="s">
        <v>205</v>
      </c>
      <c r="L25" s="35">
        <f t="shared" ref="L25:N27" si="23">L17-K17</f>
        <v>-0.27248479999999997</v>
      </c>
      <c r="M25" s="35">
        <f t="shared" si="23"/>
        <v>5.7276823930000003</v>
      </c>
      <c r="N25" s="35">
        <f t="shared" si="23"/>
        <v>0.32146760699999888</v>
      </c>
      <c r="S25" s="18" t="s">
        <v>209</v>
      </c>
      <c r="U25" s="35">
        <f t="shared" ref="U25:W27" si="24">U17-T17</f>
        <v>6.9440084999999989</v>
      </c>
      <c r="V25" s="35">
        <f t="shared" si="24"/>
        <v>8.0517380548830033</v>
      </c>
      <c r="W25" s="35">
        <f t="shared" si="24"/>
        <v>10.881912245116993</v>
      </c>
      <c r="X25" s="35"/>
      <c r="Y25" s="35"/>
      <c r="Z25" s="35"/>
      <c r="AB25" s="18" t="s">
        <v>165</v>
      </c>
      <c r="AD25" s="35">
        <f t="shared" ref="AD25:AF27" si="25">AD17-AC17</f>
        <v>9.9707876999999954</v>
      </c>
      <c r="AE25" s="35">
        <f t="shared" si="25"/>
        <v>24.913236776183012</v>
      </c>
      <c r="AF25" s="35">
        <f t="shared" si="25"/>
        <v>16.878434423816998</v>
      </c>
    </row>
    <row r="26" spans="1:34">
      <c r="A26" s="18" t="s">
        <v>210</v>
      </c>
      <c r="C26" s="35">
        <f t="shared" si="22"/>
        <v>9.9526127999999954</v>
      </c>
      <c r="D26" s="35">
        <f t="shared" si="22"/>
        <v>8.0617744695000084</v>
      </c>
      <c r="E26" s="35">
        <f>E18-D18</f>
        <v>3.0177943305000028</v>
      </c>
      <c r="F26" s="35"/>
      <c r="J26" s="18" t="s">
        <v>210</v>
      </c>
      <c r="L26" s="35">
        <f t="shared" si="23"/>
        <v>1.7511680000000007</v>
      </c>
      <c r="M26" s="35">
        <f t="shared" si="23"/>
        <v>5.6869464000999992</v>
      </c>
      <c r="N26" s="35">
        <f t="shared" si="23"/>
        <v>-0.78750110010000007</v>
      </c>
      <c r="S26" s="18" t="s">
        <v>210</v>
      </c>
      <c r="U26" s="35">
        <f t="shared" si="24"/>
        <v>6.6586086999999949</v>
      </c>
      <c r="V26" s="35">
        <f t="shared" si="24"/>
        <v>3.7367988467200064</v>
      </c>
      <c r="W26" s="35">
        <f t="shared" si="24"/>
        <v>8.3714933532800018</v>
      </c>
      <c r="X26" s="35"/>
      <c r="Y26" s="35"/>
      <c r="Z26" s="35"/>
      <c r="AB26" s="18" t="s">
        <v>210</v>
      </c>
      <c r="AD26" s="35">
        <f t="shared" si="25"/>
        <v>18.362389499999992</v>
      </c>
      <c r="AE26" s="35">
        <f t="shared" si="25"/>
        <v>15.985198466820009</v>
      </c>
      <c r="AF26" s="35">
        <f t="shared" si="25"/>
        <v>10.836070833180003</v>
      </c>
    </row>
    <row r="27" spans="1:34">
      <c r="A27" s="18" t="s">
        <v>211</v>
      </c>
      <c r="C27" s="35">
        <f t="shared" si="22"/>
        <v>3.574057100000001</v>
      </c>
      <c r="D27" s="35">
        <f t="shared" si="22"/>
        <v>9.5146326581000018</v>
      </c>
      <c r="E27" s="35">
        <f>E19-D19</f>
        <v>0.77011659103000341</v>
      </c>
      <c r="F27" s="35"/>
      <c r="J27" s="18" t="s">
        <v>211</v>
      </c>
      <c r="L27" s="35">
        <f t="shared" si="23"/>
        <v>1.7212992000000007</v>
      </c>
      <c r="M27" s="35">
        <f t="shared" si="23"/>
        <v>4.2273377657999998</v>
      </c>
      <c r="N27" s="35">
        <f t="shared" si="23"/>
        <v>6.0030034200000415E-2</v>
      </c>
      <c r="S27" s="18" t="s">
        <v>211</v>
      </c>
      <c r="U27" s="35">
        <f t="shared" si="24"/>
        <v>14.200418400000018</v>
      </c>
      <c r="V27" s="35">
        <f t="shared" si="24"/>
        <v>5.2870630265899834</v>
      </c>
      <c r="W27" s="35">
        <f t="shared" si="24"/>
        <v>12.70470248181001</v>
      </c>
      <c r="X27" s="35"/>
      <c r="Y27" s="35"/>
      <c r="Z27" s="35"/>
      <c r="AB27" s="18" t="s">
        <v>211</v>
      </c>
      <c r="AD27" s="35">
        <f t="shared" si="25"/>
        <v>19.495774700000013</v>
      </c>
      <c r="AE27" s="35">
        <f t="shared" si="25"/>
        <v>19.02903345048999</v>
      </c>
      <c r="AF27" s="35">
        <f t="shared" si="25"/>
        <v>13.534849107040017</v>
      </c>
    </row>
    <row r="46" spans="1:6">
      <c r="A46" s="37"/>
      <c r="B46" s="35"/>
      <c r="C46" s="35"/>
      <c r="D46" s="35"/>
      <c r="E46" s="35"/>
      <c r="F46" s="35"/>
    </row>
    <row r="47" spans="1:6">
      <c r="A47" s="37"/>
      <c r="B47" s="35"/>
      <c r="C47" s="35"/>
      <c r="D47" s="35"/>
      <c r="E47" s="35"/>
      <c r="F47" s="35"/>
    </row>
    <row r="48" spans="1:6">
      <c r="A48" s="37"/>
      <c r="B48" s="35"/>
      <c r="C48" s="35"/>
      <c r="D48" s="35"/>
      <c r="E48" s="35"/>
      <c r="F48" s="35"/>
    </row>
  </sheetData>
  <phoneticPr fontId="3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9"/>
  <dimension ref="A1:X46"/>
  <sheetViews>
    <sheetView topLeftCell="B1" workbookViewId="0">
      <selection activeCell="Q23" sqref="Q23"/>
    </sheetView>
  </sheetViews>
  <sheetFormatPr baseColWidth="10" defaultColWidth="8.83203125" defaultRowHeight="14"/>
  <cols>
    <col min="1" max="11" width="8.83203125" style="18"/>
    <col min="12" max="12" width="8.83203125" style="18" customWidth="1"/>
    <col min="13" max="16384" width="8.83203125" style="18"/>
  </cols>
  <sheetData>
    <row r="1" spans="1:24">
      <c r="A1" s="80" t="s">
        <v>212</v>
      </c>
      <c r="B1" s="57" t="s">
        <v>196</v>
      </c>
      <c r="C1" s="57" t="s">
        <v>197</v>
      </c>
      <c r="D1" s="57" t="s">
        <v>198</v>
      </c>
      <c r="E1" s="57" t="s">
        <v>213</v>
      </c>
      <c r="F1" s="58" t="s">
        <v>214</v>
      </c>
      <c r="G1" s="80" t="s">
        <v>215</v>
      </c>
      <c r="H1" s="57" t="s">
        <v>196</v>
      </c>
      <c r="I1" s="57" t="s">
        <v>197</v>
      </c>
      <c r="J1" s="57" t="s">
        <v>198</v>
      </c>
      <c r="K1" s="57" t="s">
        <v>213</v>
      </c>
      <c r="L1" s="58" t="s">
        <v>214</v>
      </c>
      <c r="M1" s="80" t="s">
        <v>216</v>
      </c>
      <c r="N1" s="57" t="s">
        <v>196</v>
      </c>
      <c r="O1" s="57" t="s">
        <v>197</v>
      </c>
      <c r="P1" s="57" t="s">
        <v>198</v>
      </c>
      <c r="Q1" s="57" t="s">
        <v>213</v>
      </c>
      <c r="R1" s="58" t="s">
        <v>214</v>
      </c>
      <c r="S1" s="56" t="s">
        <v>201</v>
      </c>
      <c r="T1" s="57" t="s">
        <v>196</v>
      </c>
      <c r="U1" s="57" t="s">
        <v>197</v>
      </c>
      <c r="V1" s="57" t="s">
        <v>198</v>
      </c>
      <c r="W1" s="57" t="s">
        <v>213</v>
      </c>
      <c r="X1" s="58" t="s">
        <v>214</v>
      </c>
    </row>
    <row r="2" spans="1:24">
      <c r="A2" s="32" t="s">
        <v>202</v>
      </c>
      <c r="B2" s="33">
        <f>沙特!B2+美国!B2</f>
        <v>3.4822268999999992</v>
      </c>
      <c r="C2" s="33">
        <f>沙特!C2+美国!C2</f>
        <v>6.7694924999999992</v>
      </c>
      <c r="D2" s="33">
        <f>沙特!D2+美国!D2</f>
        <v>11.118699599999999</v>
      </c>
      <c r="E2" s="33">
        <f>沙特!E2+美国!E2</f>
        <v>12.4321664</v>
      </c>
      <c r="F2" s="81">
        <f>SUM(E$2:E2)/SUM(D$2:D2)-1</f>
        <v>0.11813133255259456</v>
      </c>
      <c r="G2" s="32" t="s">
        <v>217</v>
      </c>
      <c r="H2" s="33">
        <f>沙特!K2+美国!K2</f>
        <v>2.5470804999999999</v>
      </c>
      <c r="I2" s="33">
        <f>沙特!L2+美国!L2</f>
        <v>3.0595884000000004</v>
      </c>
      <c r="J2" s="33">
        <f>沙特!M2+美国!M2</f>
        <v>4.8209814</v>
      </c>
      <c r="K2" s="33">
        <f>沙特!N2+美国!N2</f>
        <v>6.6007815000000001</v>
      </c>
      <c r="L2" s="81">
        <f>SUM(K$2:K2)/SUM(J$2:J2)-1</f>
        <v>0.36917796447005591</v>
      </c>
      <c r="M2" s="32" t="s">
        <v>202</v>
      </c>
      <c r="N2" s="33">
        <f>沙特!T2+美国!T2</f>
        <v>10.779248899999999</v>
      </c>
      <c r="O2" s="33">
        <f>沙特!U2+美国!U2</f>
        <v>11.5932502</v>
      </c>
      <c r="P2" s="33">
        <f>沙特!V2+美国!V2</f>
        <v>18.777216899999999</v>
      </c>
      <c r="Q2" s="33">
        <f>沙特!W2+美国!W2</f>
        <v>20.945829500000002</v>
      </c>
      <c r="R2" s="81">
        <f>SUM(Q$2:Q2)/SUM(P$2:P2)-1</f>
        <v>0.11549169461849296</v>
      </c>
      <c r="S2" s="32" t="s">
        <v>202</v>
      </c>
      <c r="T2" s="33">
        <f>沙特!AC2+美国!AC2</f>
        <v>16.808556299999999</v>
      </c>
      <c r="U2" s="33">
        <f>沙特!AD2+美国!AD2</f>
        <v>21.422331100000001</v>
      </c>
      <c r="V2" s="33">
        <f>沙特!AE2+美国!AE2</f>
        <v>34.716897899999999</v>
      </c>
      <c r="W2" s="33">
        <f>沙特!AF2+美国!AF2</f>
        <v>39.978777399999998</v>
      </c>
      <c r="X2" s="81">
        <f>SUM(W$2:W2)/SUM(V$2:V2)-1</f>
        <v>0.15156537070669551</v>
      </c>
    </row>
    <row r="3" spans="1:24">
      <c r="A3" s="32" t="s">
        <v>0</v>
      </c>
      <c r="B3" s="33">
        <f>沙特!B3+美国!B3</f>
        <v>2.8143272000000001</v>
      </c>
      <c r="C3" s="33">
        <f>沙特!C3+美国!C3</f>
        <v>5.8401974999999986</v>
      </c>
      <c r="D3" s="33">
        <f>沙特!D3+美国!D3</f>
        <v>5.3244159</v>
      </c>
      <c r="E3" s="33">
        <f>沙特!E3+美国!E3</f>
        <v>10.057524200000001</v>
      </c>
      <c r="F3" s="81">
        <f>SUM(E$2:E3)/SUM(D$2:D3)-1</f>
        <v>0.36772685200684796</v>
      </c>
      <c r="G3" s="32" t="s">
        <v>0</v>
      </c>
      <c r="H3" s="33">
        <f>沙特!K3+美国!K3</f>
        <v>2.1567208999999998</v>
      </c>
      <c r="I3" s="33">
        <f>沙特!L3+美国!L3</f>
        <v>3.6612024000000005</v>
      </c>
      <c r="J3" s="33">
        <f>沙特!M3+美国!M3</f>
        <v>2.9886425000000001</v>
      </c>
      <c r="K3" s="33">
        <f>沙特!N3+美国!N3</f>
        <v>5.4198135999999995</v>
      </c>
      <c r="L3" s="81">
        <f>SUM(K$2:K3)/SUM(J$2:J3)-1</f>
        <v>0.53920281615610199</v>
      </c>
      <c r="M3" s="32" t="s">
        <v>0</v>
      </c>
      <c r="N3" s="33">
        <f>沙特!T3+美国!T3</f>
        <v>7.1542881999999999</v>
      </c>
      <c r="O3" s="33">
        <f>沙特!U3+美国!U3</f>
        <v>13.883556800000001</v>
      </c>
      <c r="P3" s="33">
        <f>沙特!V3+美国!V3</f>
        <v>11.0485927</v>
      </c>
      <c r="Q3" s="33">
        <f>沙特!W3+美国!W3</f>
        <v>15.322574300000001</v>
      </c>
      <c r="R3" s="81">
        <f>SUM(Q$2:Q3)/SUM(P$2:P3)-1</f>
        <v>0.21600735357741985</v>
      </c>
      <c r="S3" s="32" t="s">
        <v>0</v>
      </c>
      <c r="T3" s="33">
        <f>沙特!AC3+美国!AC3</f>
        <v>12.125336299999999</v>
      </c>
      <c r="U3" s="33">
        <f>沙特!AD3+美国!AD3</f>
        <v>23.384956699999996</v>
      </c>
      <c r="V3" s="33">
        <f>沙特!AE3+美国!AE3</f>
        <v>19.361651100000003</v>
      </c>
      <c r="W3" s="33">
        <f>沙特!AF3+美国!AF3</f>
        <v>30.7999121</v>
      </c>
      <c r="X3" s="81">
        <f>SUM(W$2:W3)/SUM(V$2:V3)-1</f>
        <v>0.30881265878638864</v>
      </c>
    </row>
    <row r="4" spans="1:24">
      <c r="A4" s="32" t="s">
        <v>1</v>
      </c>
      <c r="B4" s="33">
        <f>沙特!B4+美国!B4</f>
        <v>5.8221047999999991</v>
      </c>
      <c r="C4" s="33">
        <f>沙特!C4+美国!C4</f>
        <v>7.0691266999999973</v>
      </c>
      <c r="D4" s="33">
        <f>沙特!D4+美国!D4</f>
        <v>9.5330580000000005</v>
      </c>
      <c r="E4" s="33">
        <f>沙特!E4+美国!E4</f>
        <v>12.842384699999998</v>
      </c>
      <c r="F4" s="81">
        <f>SUM(E$2:E4)/SUM(D$2:D4)-1</f>
        <v>0.36017244033267648</v>
      </c>
      <c r="G4" s="32" t="s">
        <v>1</v>
      </c>
      <c r="H4" s="33">
        <f>沙特!K4+美国!K4</f>
        <v>2.5986536</v>
      </c>
      <c r="I4" s="33">
        <f>沙特!L4+美国!L4</f>
        <v>3.5735161</v>
      </c>
      <c r="J4" s="33">
        <f>沙特!M4+美国!M4</f>
        <v>4.9266617000000004</v>
      </c>
      <c r="K4" s="33">
        <f>沙特!N4+美国!N4</f>
        <v>6.1015039000000009</v>
      </c>
      <c r="L4" s="81">
        <f>SUM(K$2:K4)/SUM(J$2:J4)-1</f>
        <v>0.42287159452517287</v>
      </c>
      <c r="M4" s="32" t="s">
        <v>1</v>
      </c>
      <c r="N4" s="33">
        <f>沙特!T4+美国!T4</f>
        <v>10.913171199999999</v>
      </c>
      <c r="O4" s="33">
        <f>沙特!U4+美国!U4</f>
        <v>17.537494400000003</v>
      </c>
      <c r="P4" s="33">
        <f>沙特!V4+美国!V4</f>
        <v>22.964022</v>
      </c>
      <c r="Q4" s="33">
        <f>沙特!W4+美国!W4</f>
        <v>20.368011000000003</v>
      </c>
      <c r="R4" s="81">
        <f>SUM(Q$2:Q4)/SUM(P$2:P4)-1</f>
        <v>7.2865987320179348E-2</v>
      </c>
      <c r="S4" s="32" t="s">
        <v>1</v>
      </c>
      <c r="T4" s="33">
        <f>沙特!AC4+美国!AC4</f>
        <v>19.333929599999998</v>
      </c>
      <c r="U4" s="33">
        <f>沙特!AD4+美国!AD4</f>
        <v>28.180137200000001</v>
      </c>
      <c r="V4" s="33">
        <f>沙特!AE4+美国!AE4</f>
        <v>37.423741700000001</v>
      </c>
      <c r="W4" s="33">
        <f>沙特!AF4+美国!AF4</f>
        <v>39.311899599999997</v>
      </c>
      <c r="X4" s="81">
        <f>SUM(W$2:W4)/SUM(V$2:V4)-1</f>
        <v>0.20314571643833168</v>
      </c>
    </row>
    <row r="5" spans="1:24">
      <c r="A5" s="32" t="s">
        <v>2</v>
      </c>
      <c r="B5" s="33">
        <f>沙特!B5+美国!B5</f>
        <v>6.1244669999999983</v>
      </c>
      <c r="C5" s="33">
        <f>沙特!C5+美国!C5</f>
        <v>6.5465446999999974</v>
      </c>
      <c r="D5" s="33">
        <f>沙特!D5+美国!D5</f>
        <v>10.168593495299998</v>
      </c>
      <c r="E5" s="33">
        <f>沙特!E5+美国!E5</f>
        <v>13.797040899999999</v>
      </c>
      <c r="F5" s="81">
        <f>SUM(E$2:E5)/SUM(D$2:D5)-1</f>
        <v>0.3592317860670784</v>
      </c>
      <c r="G5" s="32" t="s">
        <v>2</v>
      </c>
      <c r="H5" s="33">
        <f>沙特!K5+美国!K5</f>
        <v>2.3601090999999998</v>
      </c>
      <c r="I5" s="33">
        <f>沙特!L5+美国!L5</f>
        <v>2.8547222000000003</v>
      </c>
      <c r="J5" s="33">
        <f>沙特!M5+美国!M5</f>
        <v>3.2511763405160004</v>
      </c>
      <c r="K5" s="33">
        <f>沙特!N5+美国!N5</f>
        <v>6.4495917</v>
      </c>
      <c r="L5" s="81">
        <f>SUM(K$2:K5)/SUM(J$2:J5)-1</f>
        <v>0.53693505519656859</v>
      </c>
      <c r="M5" s="32" t="s">
        <v>2</v>
      </c>
      <c r="N5" s="33">
        <f>沙特!T5+美国!T5</f>
        <v>11.340387799999998</v>
      </c>
      <c r="O5" s="33">
        <f>沙特!U5+美国!U5</f>
        <v>13.5567548</v>
      </c>
      <c r="P5" s="33">
        <f>沙特!V5+美国!V5</f>
        <v>17.983043553883</v>
      </c>
      <c r="Q5" s="33">
        <f>沙特!W5+美国!W5</f>
        <v>19.577952199999999</v>
      </c>
      <c r="R5" s="81">
        <f>SUM(Q$2:Q5)/SUM(P$2:P5)-1</f>
        <v>7.6886686237989554E-2</v>
      </c>
      <c r="S5" s="32" t="s">
        <v>2</v>
      </c>
      <c r="T5" s="33">
        <f>沙特!AC5+美国!AC5</f>
        <v>19.824963899999997</v>
      </c>
      <c r="U5" s="33">
        <f>沙特!AD5+美国!AD5</f>
        <v>22.958021699999996</v>
      </c>
      <c r="V5" s="33">
        <f>沙特!AE5+美国!AE5</f>
        <v>31.402813389698998</v>
      </c>
      <c r="W5" s="33">
        <f>沙特!AF5+美国!AF5</f>
        <v>39.824584800000004</v>
      </c>
      <c r="X5" s="81">
        <f>SUM(W$2:W5)/SUM(V$2:V5)-1</f>
        <v>0.21976361364608921</v>
      </c>
    </row>
    <row r="6" spans="1:24">
      <c r="A6" s="32" t="s">
        <v>3</v>
      </c>
      <c r="B6" s="33">
        <f>沙特!B6+美国!B6</f>
        <v>4.7559898999999977</v>
      </c>
      <c r="C6" s="33">
        <f>沙特!C6+美国!C6</f>
        <v>7.5382700999999983</v>
      </c>
      <c r="D6" s="33">
        <f>沙特!D6+美国!D6</f>
        <v>13.52894006</v>
      </c>
      <c r="E6" s="33">
        <f>沙特!E6+美国!E6</f>
        <v>12.006102799999999</v>
      </c>
      <c r="F6" s="81">
        <f>SUM(E$2:E6)/SUM(D$2:D6)-1</f>
        <v>0.23073598940260887</v>
      </c>
      <c r="G6" s="32" t="s">
        <v>3</v>
      </c>
      <c r="H6" s="33">
        <f>沙特!K6+美国!K6</f>
        <v>2.4177403000000002</v>
      </c>
      <c r="I6" s="33">
        <f>沙特!L6+美国!L6</f>
        <v>2.399769</v>
      </c>
      <c r="J6" s="33">
        <f>沙特!M6+美国!M6</f>
        <v>5.2273184815200011</v>
      </c>
      <c r="K6" s="33">
        <f>沙特!N6+美国!N6</f>
        <v>7.1238160999999991</v>
      </c>
      <c r="L6" s="81">
        <f>SUM(K$2:K6)/SUM(J$2:J6)-1</f>
        <v>0.49402945349731575</v>
      </c>
      <c r="M6" s="32" t="s">
        <v>3</v>
      </c>
      <c r="N6" s="33">
        <f>沙特!T6+美国!T6</f>
        <v>9.2635223999999994</v>
      </c>
      <c r="O6" s="33">
        <f>沙特!U6+美国!U6</f>
        <v>13.3833755</v>
      </c>
      <c r="P6" s="33">
        <f>沙特!V6+美国!V6</f>
        <v>17.833046320099999</v>
      </c>
      <c r="Q6" s="33">
        <f>沙特!W6+美国!W6</f>
        <v>16.8548042</v>
      </c>
      <c r="R6" s="81">
        <f>SUM(Q$2:Q6)/SUM(P$2:P6)-1</f>
        <v>5.0371912528752727E-2</v>
      </c>
      <c r="S6" s="32" t="s">
        <v>3</v>
      </c>
      <c r="T6" s="33">
        <f>沙特!AC6+美国!AC6</f>
        <v>16.437252600000001</v>
      </c>
      <c r="U6" s="33">
        <f>沙特!AD6+美国!AD6</f>
        <v>23.321414599999997</v>
      </c>
      <c r="V6" s="33">
        <f>沙特!AE6+美国!AE6</f>
        <v>36.589304861620001</v>
      </c>
      <c r="W6" s="33">
        <f>沙特!AF6+美国!AF6</f>
        <v>35.984723100000004</v>
      </c>
      <c r="X6" s="81">
        <f>SUM(W$2:W6)/SUM(V$2:V6)-1</f>
        <v>0.16555745259221277</v>
      </c>
    </row>
    <row r="7" spans="1:24">
      <c r="A7" s="32" t="s">
        <v>4</v>
      </c>
      <c r="B7" s="33">
        <f>沙特!B7+美国!B7</f>
        <v>4.5824083000000009</v>
      </c>
      <c r="C7" s="33">
        <f>沙特!C7+美国!C7</f>
        <v>5.3133892999999999</v>
      </c>
      <c r="D7" s="33">
        <f>沙特!D7+美国!D7</f>
        <v>10.977118151500001</v>
      </c>
      <c r="E7" s="33">
        <f>沙特!E7+美国!E7</f>
        <v>9.7477902000000007</v>
      </c>
      <c r="F7" s="81">
        <f>SUM(E$2:E7)/SUM(D$2:D7)-1</f>
        <v>0.16870642663659585</v>
      </c>
      <c r="G7" s="32" t="s">
        <v>4</v>
      </c>
      <c r="H7" s="33">
        <f>沙特!K7+美国!K7</f>
        <v>2.1464048</v>
      </c>
      <c r="I7" s="33">
        <f>沙特!L7+美国!L7</f>
        <v>2.2070770999999998</v>
      </c>
      <c r="J7" s="33">
        <f>沙特!M7+美国!M7</f>
        <v>4.8364453578000006</v>
      </c>
      <c r="K7" s="33">
        <f>沙特!N7+美国!N7</f>
        <v>7.3710465999999997</v>
      </c>
      <c r="L7" s="81">
        <f>SUM(K$2:K7)/SUM(J$2:J7)-1</f>
        <v>0.49960519056412434</v>
      </c>
      <c r="M7" s="32" t="s">
        <v>4</v>
      </c>
      <c r="N7" s="33">
        <f>沙特!T7+美国!T7</f>
        <v>8.5814811000000013</v>
      </c>
      <c r="O7" s="33">
        <f>沙特!U7+美国!U7</f>
        <v>12.803791499999999</v>
      </c>
      <c r="P7" s="33">
        <f>沙特!V7+美国!V7</f>
        <v>12.4638871738</v>
      </c>
      <c r="Q7" s="33">
        <f>沙特!W7+美国!W7</f>
        <v>14.590507799999999</v>
      </c>
      <c r="R7" s="81">
        <f>SUM(Q$2:Q7)/SUM(P$2:P7)-1</f>
        <v>6.5201175706010916E-2</v>
      </c>
      <c r="S7" s="32" t="s">
        <v>4</v>
      </c>
      <c r="T7" s="33">
        <f>沙特!AC7+美国!AC7</f>
        <v>15.310294200000003</v>
      </c>
      <c r="U7" s="33">
        <f>沙特!AD7+美国!AD7</f>
        <v>20.324257899999996</v>
      </c>
      <c r="V7" s="33">
        <f>沙特!AE7+美国!AE7</f>
        <v>28.2774506831</v>
      </c>
      <c r="W7" s="33">
        <f>沙特!AF7+美国!AF7</f>
        <v>31.709344600000001</v>
      </c>
      <c r="X7" s="81">
        <f>SUM(W$2:W7)/SUM(V$2:V7)-1</f>
        <v>0.15890230849112674</v>
      </c>
    </row>
    <row r="8" spans="1:24">
      <c r="A8" s="32" t="s">
        <v>5</v>
      </c>
      <c r="B8" s="33">
        <f>沙特!B8+美国!B8</f>
        <v>4.0405607000000003</v>
      </c>
      <c r="C8" s="33">
        <f>沙特!C8+美国!C8</f>
        <v>5.6766180999999998</v>
      </c>
      <c r="D8" s="33">
        <f>沙特!D8+美国!D8</f>
        <v>10.8046929801</v>
      </c>
      <c r="E8" s="33">
        <f>沙特!E8+美国!E8</f>
        <v>12.582305099999999</v>
      </c>
      <c r="F8" s="81">
        <f>SUM(E$2:E8)/SUM(D$2:D8)-1</f>
        <v>0.16807373898943689</v>
      </c>
      <c r="G8" s="32" t="s">
        <v>5</v>
      </c>
      <c r="H8" s="33">
        <f>沙特!K8+美国!K8</f>
        <v>2.3866630999999998</v>
      </c>
      <c r="I8" s="33">
        <f>沙特!L8+美国!L8</f>
        <v>2.6030666</v>
      </c>
      <c r="J8" s="33">
        <f>沙特!M8+美国!M8</f>
        <v>4.5332948693700006</v>
      </c>
      <c r="K8" s="33">
        <f>沙特!N8+美国!N8</f>
        <v>7.2548558999999999</v>
      </c>
      <c r="L8" s="81">
        <f>SUM(K$2:K8)/SUM(J$2:J8)-1</f>
        <v>0.51453769151037965</v>
      </c>
      <c r="M8" s="32" t="s">
        <v>5</v>
      </c>
      <c r="N8" s="33">
        <f>沙特!T8+美国!T8</f>
        <v>8.8763594000000019</v>
      </c>
      <c r="O8" s="33">
        <f>沙特!U8+美国!U8</f>
        <v>10.055033</v>
      </c>
      <c r="P8" s="33">
        <f>沙特!V8+美国!V8</f>
        <v>16.083325234620002</v>
      </c>
      <c r="Q8" s="33">
        <f>沙特!W8+美国!W8</f>
        <v>16.4477324</v>
      </c>
      <c r="R8" s="81">
        <f>SUM(Q$2:Q8)/SUM(P$2:P8)-1</f>
        <v>5.9360576086488814E-2</v>
      </c>
      <c r="S8" s="32" t="s">
        <v>5</v>
      </c>
      <c r="T8" s="33">
        <f>沙特!AC8+美国!AC8</f>
        <v>15.303583200000002</v>
      </c>
      <c r="U8" s="33">
        <f>沙特!AD8+美国!AD8</f>
        <v>18.334717699999999</v>
      </c>
      <c r="V8" s="33">
        <f>沙特!AE8+美国!AE8</f>
        <v>31.421313084090002</v>
      </c>
      <c r="W8" s="33">
        <f>沙特!AF8+美国!AF8</f>
        <v>36.284893400000001</v>
      </c>
      <c r="X8" s="81">
        <f>SUM(W$2:W8)/SUM(V$2:V8)-1</f>
        <v>0.15831224052792225</v>
      </c>
    </row>
    <row r="9" spans="1:24">
      <c r="A9" s="32" t="s">
        <v>6</v>
      </c>
      <c r="B9" s="33">
        <f>沙特!B9+美国!B9</f>
        <v>5.0013679999999985</v>
      </c>
      <c r="C9" s="33">
        <f>沙特!C9+美国!C9</f>
        <v>8.475439899999996</v>
      </c>
      <c r="D9" s="33">
        <f>沙特!D9+美国!D9</f>
        <v>12.1597356536</v>
      </c>
      <c r="E9" s="33">
        <f>沙特!E9+美国!E9</f>
        <v>11.0239099</v>
      </c>
      <c r="F9" s="81">
        <f>SUM(E$2:E9)/SUM(D$2:D9)-1</f>
        <v>0.13004768699551628</v>
      </c>
      <c r="G9" s="32" t="s">
        <v>6</v>
      </c>
      <c r="H9" s="33">
        <f>沙特!K9+美国!K9</f>
        <v>2.1855011999999991</v>
      </c>
      <c r="I9" s="33">
        <f>沙特!L9+美国!L9</f>
        <v>2.7573475000000007</v>
      </c>
      <c r="J9" s="33">
        <f>沙特!M9+美国!M9</f>
        <v>5.3457614333099999</v>
      </c>
      <c r="K9" s="33">
        <f>沙特!N9+美国!N9</f>
        <v>6.2195407999999999</v>
      </c>
      <c r="L9" s="81">
        <f>SUM(K$2:K9)/SUM(J$2:J9)-1</f>
        <v>0.46230274450216169</v>
      </c>
      <c r="M9" s="32" t="s">
        <v>6</v>
      </c>
      <c r="N9" s="33">
        <f>沙特!T9+美国!T9</f>
        <v>10.680470400000001</v>
      </c>
      <c r="O9" s="33">
        <f>沙特!U9+美国!U9</f>
        <v>13.340405499999999</v>
      </c>
      <c r="P9" s="33">
        <f>沙特!V9+美国!V9</f>
        <v>16.643398157779998</v>
      </c>
      <c r="Q9" s="33">
        <f>沙特!W9+美国!W9</f>
        <v>19.9905069</v>
      </c>
      <c r="R9" s="81">
        <f>SUM(Q$2:Q9)/SUM(P$2:P9)-1</f>
        <v>7.6992924276416685E-2</v>
      </c>
      <c r="S9" s="32" t="s">
        <v>6</v>
      </c>
      <c r="T9" s="33">
        <f>沙特!AC9+美国!AC9</f>
        <v>17.867339599999998</v>
      </c>
      <c r="U9" s="33">
        <f>沙特!AD9+美国!AD9</f>
        <v>24.573192899999995</v>
      </c>
      <c r="V9" s="33">
        <f>沙特!AE9+美国!AE9</f>
        <v>34.148895244689996</v>
      </c>
      <c r="W9" s="33">
        <f>沙特!AF9+美国!AF9</f>
        <v>37.233957599999997</v>
      </c>
      <c r="X9" s="81">
        <f>SUM(W$2:W9)/SUM(V$2:V9)-1</f>
        <v>0.14915021788757921</v>
      </c>
    </row>
    <row r="10" spans="1:24">
      <c r="A10" s="32" t="s">
        <v>7</v>
      </c>
      <c r="B10" s="33">
        <f>沙特!B10+美国!B10</f>
        <v>4.7125169000000016</v>
      </c>
      <c r="C10" s="33">
        <f>沙特!C10+美国!C10</f>
        <v>9.482856899999998</v>
      </c>
      <c r="D10" s="33">
        <f>沙特!D10+美国!D10</f>
        <v>11.981979747899999</v>
      </c>
      <c r="E10" s="33">
        <f>沙特!E10+美国!E10</f>
        <v>11.7743143</v>
      </c>
      <c r="F10" s="81">
        <f>SUM(E$2:E10)/SUM(D$2:D10)-1</f>
        <v>0.11157545580789985</v>
      </c>
      <c r="G10" s="32" t="s">
        <v>7</v>
      </c>
      <c r="H10" s="33">
        <f>沙特!K10+美国!K10</f>
        <v>1.9337008000000004</v>
      </c>
      <c r="I10" s="33">
        <f>沙特!L10+美国!L10</f>
        <v>3.1009485999999997</v>
      </c>
      <c r="J10" s="33">
        <f>沙特!M10+美国!M10</f>
        <v>5.2138019669799993</v>
      </c>
      <c r="K10" s="33">
        <f>沙特!N10+美国!N10</f>
        <v>5.7273715999999997</v>
      </c>
      <c r="L10" s="81">
        <f>SUM(K$2:K10)/SUM(J$2:J10)-1</f>
        <v>0.41620169815674291</v>
      </c>
      <c r="M10" s="32" t="s">
        <v>7</v>
      </c>
      <c r="N10" s="33">
        <f>沙特!T10+美国!T10</f>
        <v>9.9365132999999997</v>
      </c>
      <c r="O10" s="33">
        <f>沙特!U10+美国!U10</f>
        <v>14.216446299999999</v>
      </c>
      <c r="P10" s="33">
        <f>沙特!V10+美国!V10</f>
        <v>14.37421869992</v>
      </c>
      <c r="Q10" s="33">
        <f>沙特!W10+美国!W10</f>
        <v>16.623294300000001</v>
      </c>
      <c r="R10" s="81">
        <f>SUM(Q$2:Q10)/SUM(P$2:P10)-1</f>
        <v>8.4702694676299206E-2</v>
      </c>
      <c r="S10" s="32" t="s">
        <v>7</v>
      </c>
      <c r="T10" s="33">
        <f>沙特!AC10+美国!AC10</f>
        <v>16.582731000000003</v>
      </c>
      <c r="U10" s="33">
        <f>沙特!AD10+美国!AD10</f>
        <v>26.800251799999998</v>
      </c>
      <c r="V10" s="33">
        <f>沙特!AE10+美国!AE10</f>
        <v>31.570000414799999</v>
      </c>
      <c r="W10" s="33">
        <f>沙特!AF10+美国!AF10</f>
        <v>34.124980200000003</v>
      </c>
      <c r="X10" s="81">
        <f>SUM(W$2:W10)/SUM(V$2:V10)-1</f>
        <v>0.14159106931363707</v>
      </c>
    </row>
    <row r="11" spans="1:24">
      <c r="A11" s="32" t="s">
        <v>8</v>
      </c>
      <c r="B11" s="33">
        <f>沙特!B11+美国!B11</f>
        <v>4.1425214000000006</v>
      </c>
      <c r="C11" s="33">
        <f>沙特!C11+美国!C11</f>
        <v>8.0245315999999995</v>
      </c>
      <c r="D11" s="33">
        <f>沙特!D11+美国!D11</f>
        <v>11.504659372300001</v>
      </c>
      <c r="E11" s="33">
        <f>沙特!E11+美国!E11</f>
        <v>12.145772074489997</v>
      </c>
      <c r="F11" s="81"/>
      <c r="G11" s="32" t="s">
        <v>8</v>
      </c>
      <c r="H11" s="33">
        <f>沙特!K11+美国!K11</f>
        <v>2.6422777000000002</v>
      </c>
      <c r="I11" s="33">
        <f>沙特!L11+美国!L11</f>
        <v>3.3119570999999999</v>
      </c>
      <c r="J11" s="33">
        <f>沙特!M11+美国!M11</f>
        <v>5.1272387478199999</v>
      </c>
      <c r="K11" s="33">
        <f>沙特!N11+美国!N11</f>
        <v>6.7276597000000002</v>
      </c>
      <c r="L11" s="81"/>
      <c r="M11" s="32" t="s">
        <v>8</v>
      </c>
      <c r="N11" s="33">
        <f>沙特!T11+美国!T11</f>
        <v>6.8531620000000002</v>
      </c>
      <c r="O11" s="33">
        <f>沙特!U11+美国!U11</f>
        <v>14.245472400000004</v>
      </c>
      <c r="P11" s="33">
        <f>沙特!V11+美国!V11</f>
        <v>14.681922807499999</v>
      </c>
      <c r="Q11" s="33">
        <f>沙特!W11+美国!W11</f>
        <v>20.328934261890002</v>
      </c>
      <c r="R11" s="81"/>
      <c r="S11" s="32" t="s">
        <v>8</v>
      </c>
      <c r="T11" s="33">
        <f>沙特!AC11+美国!AC11</f>
        <v>13.6379611</v>
      </c>
      <c r="U11" s="33">
        <f>沙特!AD11+美国!AD11</f>
        <v>25.581961100000004</v>
      </c>
      <c r="V11" s="33">
        <f>沙特!AE11+美国!AE11</f>
        <v>31.31382092762</v>
      </c>
      <c r="W11" s="33">
        <f>沙特!AF11+美国!AF11</f>
        <v>39.202366036379999</v>
      </c>
      <c r="X11" s="81">
        <f>SUM(W$2:W11)/SUM(V$2:V11)-1</f>
        <v>0.15251613217584836</v>
      </c>
    </row>
    <row r="12" spans="1:24">
      <c r="A12" s="32" t="s">
        <v>9</v>
      </c>
      <c r="B12" s="33">
        <f>沙特!B12+美国!B12</f>
        <v>7.3352904999999993</v>
      </c>
      <c r="C12" s="33">
        <f>沙特!C12+美国!C12</f>
        <v>8.6900025999999997</v>
      </c>
      <c r="D12" s="33">
        <f>沙特!D12+美国!D12</f>
        <v>12.0728873251</v>
      </c>
      <c r="E12" s="33">
        <f>沙特!E12+美国!E12</f>
        <v>12.687667930100003</v>
      </c>
      <c r="F12" s="81"/>
      <c r="G12" s="32" t="s">
        <v>9</v>
      </c>
      <c r="H12" s="33">
        <f>沙特!K12+美国!K12</f>
        <v>2.8306324999999992</v>
      </c>
      <c r="I12" s="33">
        <f>沙特!L12+美国!L12</f>
        <v>4.3614758</v>
      </c>
      <c r="J12" s="33">
        <f>沙特!M12+美国!M12</f>
        <v>5.5094544425700001</v>
      </c>
      <c r="K12" s="33">
        <f>沙特!N12+美国!N12</f>
        <v>6.5963891000000014</v>
      </c>
      <c r="L12" s="81"/>
      <c r="M12" s="32" t="s">
        <v>9</v>
      </c>
      <c r="N12" s="33">
        <f>沙特!T12+美国!T12</f>
        <v>11.952266999999999</v>
      </c>
      <c r="O12" s="33">
        <f>沙特!U12+美国!U12</f>
        <v>16.464143800000006</v>
      </c>
      <c r="P12" s="33">
        <f>沙特!V12+美国!V12</f>
        <v>17.54559591009</v>
      </c>
      <c r="Q12" s="33">
        <f>沙特!W12+美国!W12</f>
        <v>22.18447027385</v>
      </c>
      <c r="R12" s="81"/>
      <c r="S12" s="32" t="s">
        <v>9</v>
      </c>
      <c r="T12" s="33">
        <f>沙特!AC12+美国!AC12</f>
        <v>22.118189999999998</v>
      </c>
      <c r="U12" s="33">
        <f>沙特!AD12+美国!AD12</f>
        <v>29.515622200000006</v>
      </c>
      <c r="V12" s="33">
        <f>沙特!AE12+美国!AE12</f>
        <v>35.127937677759995</v>
      </c>
      <c r="W12" s="33">
        <f>沙特!AF12+美国!AF12</f>
        <v>41.468527303950005</v>
      </c>
      <c r="X12" s="81">
        <f>SUM(W$2:W12)/SUM(V$2:V12)-1</f>
        <v>0.15531391710024689</v>
      </c>
    </row>
    <row r="13" spans="1:24">
      <c r="A13" s="32" t="s">
        <v>10</v>
      </c>
      <c r="B13" s="33">
        <f>沙特!B13+美国!B13</f>
        <v>10.400685099999997</v>
      </c>
      <c r="C13" s="33">
        <f>沙特!C13+美国!C13</f>
        <v>8.706350200000001</v>
      </c>
      <c r="D13" s="33">
        <f>沙特!D13+美国!D13</f>
        <v>10.77985597</v>
      </c>
      <c r="E13" s="33">
        <f>沙特!E13+美国!E13</f>
        <v>11.7700814186</v>
      </c>
      <c r="F13" s="81"/>
      <c r="G13" s="32" t="s">
        <v>10</v>
      </c>
      <c r="H13" s="33">
        <f>沙特!K13+美国!K13</f>
        <v>3.7852040000000002</v>
      </c>
      <c r="I13" s="33">
        <f>沙特!L13+美国!L13</f>
        <v>3.9954470999999998</v>
      </c>
      <c r="J13" s="33">
        <f>沙特!M13+美国!M13</f>
        <v>5.55823867368</v>
      </c>
      <c r="K13" s="33">
        <f>沙特!N13+美国!N13</f>
        <v>6.4063711000000012</v>
      </c>
      <c r="L13" s="81"/>
      <c r="M13" s="32" t="s">
        <v>10</v>
      </c>
      <c r="N13" s="33">
        <f>沙特!T13+美国!T13</f>
        <v>12.130486700000001</v>
      </c>
      <c r="O13" s="33">
        <f>沙特!U13+美国!U13</f>
        <v>15.670724500000002</v>
      </c>
      <c r="P13" s="33">
        <f>沙特!V13+美国!V13</f>
        <v>18.271574800579998</v>
      </c>
      <c r="Q13" s="33">
        <f>沙特!W13+美国!W13</f>
        <v>22.445695883260008</v>
      </c>
      <c r="R13" s="81"/>
      <c r="S13" s="32" t="s">
        <v>10</v>
      </c>
      <c r="T13" s="33">
        <f>沙特!AC13+美国!AC13</f>
        <v>26.316375799999996</v>
      </c>
      <c r="U13" s="33">
        <f>沙特!AD13+美国!AD13</f>
        <v>28.372521800000005</v>
      </c>
      <c r="V13" s="33">
        <f>沙特!AE13+美国!AE13</f>
        <v>34.60966944426</v>
      </c>
      <c r="W13" s="33">
        <f>沙特!AF13+美国!AF13</f>
        <v>40.622148401860009</v>
      </c>
      <c r="X13" s="81">
        <f>SUM(W$2:W13)/SUM(V$2:V13)-1</f>
        <v>0.15696463182473308</v>
      </c>
    </row>
    <row r="14" spans="1:24">
      <c r="A14" s="82" t="s">
        <v>124</v>
      </c>
      <c r="B14" s="41">
        <f>AVERAGE(B2:B13)</f>
        <v>5.2678722249999996</v>
      </c>
      <c r="C14" s="41">
        <f>AVERAGE(C2:C13)</f>
        <v>7.3444016749999994</v>
      </c>
      <c r="D14" s="41">
        <f>AVERAGE(D2:D13)</f>
        <v>10.829553021316665</v>
      </c>
      <c r="E14" s="41">
        <f>AVERAGE(E2:E13)</f>
        <v>11.9055883269325</v>
      </c>
      <c r="F14" s="83"/>
      <c r="G14" s="84" t="s">
        <v>218</v>
      </c>
      <c r="H14" s="41">
        <f>AVERAGE(H2:H13)</f>
        <v>2.4992240416666669</v>
      </c>
      <c r="I14" s="41">
        <f>AVERAGE(I2:I13)</f>
        <v>3.1571764916666667</v>
      </c>
      <c r="J14" s="41">
        <f>AVERAGE(J2:J13)</f>
        <v>4.7782513261305004</v>
      </c>
      <c r="K14" s="41">
        <f>AVERAGE(K2:K13)</f>
        <v>6.4998951333333324</v>
      </c>
      <c r="L14" s="83"/>
      <c r="M14" s="85" t="s">
        <v>124</v>
      </c>
      <c r="N14" s="86">
        <f>AVERAGE(N2:N13)</f>
        <v>9.8717798666666656</v>
      </c>
      <c r="O14" s="86">
        <f>AVERAGE(O2:O13)</f>
        <v>13.895870725000004</v>
      </c>
      <c r="P14" s="86">
        <f>AVERAGE(P2:P13)</f>
        <v>16.555820354856085</v>
      </c>
      <c r="Q14" s="86">
        <f>AVERAGE(Q2:Q13)</f>
        <v>18.806692751583334</v>
      </c>
      <c r="R14" s="87"/>
      <c r="S14" s="84" t="s">
        <v>124</v>
      </c>
      <c r="T14" s="88">
        <f>AVERAGE(T2:T13)</f>
        <v>17.638876133333337</v>
      </c>
      <c r="U14" s="88">
        <f>AVERAGE(U2:U13)</f>
        <v>24.397448891666667</v>
      </c>
      <c r="V14" s="88">
        <f>AVERAGE(V2:V13)</f>
        <v>32.163624702303245</v>
      </c>
      <c r="W14" s="88">
        <f>AVERAGE(W2:W13)</f>
        <v>37.212176211849162</v>
      </c>
      <c r="X14" s="83"/>
    </row>
    <row r="15" spans="1:24">
      <c r="A15" s="89" t="s">
        <v>164</v>
      </c>
      <c r="B15" s="33">
        <f>SUM(B2:B4)</f>
        <v>12.1186589</v>
      </c>
      <c r="C15" s="33">
        <f>SUM(C2:C4)</f>
        <v>19.678816699999995</v>
      </c>
      <c r="D15" s="33">
        <f>SUM(D2:D4)</f>
        <v>25.976173499999998</v>
      </c>
      <c r="E15" s="33"/>
      <c r="F15" s="90"/>
      <c r="G15" s="91" t="s">
        <v>164</v>
      </c>
      <c r="H15" s="33">
        <f>SUM(H2:H4)</f>
        <v>7.3024550000000001</v>
      </c>
      <c r="I15" s="33">
        <f>SUM(I2:I4)</f>
        <v>10.294306900000002</v>
      </c>
      <c r="J15" s="33">
        <f>SUM(J2:J4)</f>
        <v>12.7362856</v>
      </c>
      <c r="K15" s="33"/>
      <c r="L15" s="90"/>
      <c r="M15" s="92" t="s">
        <v>163</v>
      </c>
      <c r="N15" s="93">
        <f>SUM(N2:N4)</f>
        <v>28.846708299999996</v>
      </c>
      <c r="O15" s="93">
        <f>SUM(O2:O4)</f>
        <v>43.014301400000008</v>
      </c>
      <c r="P15" s="93">
        <f>SUM(P2:P4)</f>
        <v>52.789831599999999</v>
      </c>
      <c r="Q15" s="93"/>
      <c r="R15" s="94"/>
      <c r="S15" s="91" t="s">
        <v>219</v>
      </c>
      <c r="T15" s="95">
        <f>SUM(T2:T4)</f>
        <v>48.267822199999998</v>
      </c>
      <c r="U15" s="95">
        <f>SUM(U2:U4)</f>
        <v>72.987425000000002</v>
      </c>
      <c r="V15" s="95">
        <f>SUM(V2:V4)</f>
        <v>91.502290700000003</v>
      </c>
      <c r="W15" s="95"/>
      <c r="X15" s="90"/>
    </row>
    <row r="16" spans="1:24">
      <c r="A16" s="89" t="s">
        <v>165</v>
      </c>
      <c r="B16" s="33">
        <f>SUM(B5:B7)</f>
        <v>15.462865199999996</v>
      </c>
      <c r="C16" s="33">
        <f>SUM(C5:C7)</f>
        <v>19.398204099999997</v>
      </c>
      <c r="D16" s="33">
        <f>SUM(D5:D7)</f>
        <v>34.674651706799999</v>
      </c>
      <c r="E16" s="33"/>
      <c r="F16" s="90"/>
      <c r="G16" s="91" t="s">
        <v>220</v>
      </c>
      <c r="H16" s="33">
        <f>SUM(H5:H7)</f>
        <v>6.9242542</v>
      </c>
      <c r="I16" s="33">
        <f>SUM(I5:I7)</f>
        <v>7.4615682999999997</v>
      </c>
      <c r="J16" s="33">
        <f>SUM(J5:J7)</f>
        <v>13.314940179836002</v>
      </c>
      <c r="K16" s="33"/>
      <c r="L16" s="90"/>
      <c r="M16" s="92" t="s">
        <v>221</v>
      </c>
      <c r="N16" s="93">
        <f>SUM(N5:N7)</f>
        <v>29.185391299999999</v>
      </c>
      <c r="O16" s="93">
        <f>SUM(O5:O7)</f>
        <v>39.743921799999995</v>
      </c>
      <c r="P16" s="93">
        <f>SUM(P5:P7)</f>
        <v>48.279977047783007</v>
      </c>
      <c r="Q16" s="93"/>
      <c r="R16" s="94"/>
      <c r="S16" s="91" t="s">
        <v>165</v>
      </c>
      <c r="T16" s="95">
        <f>SUM(T5:T7)</f>
        <v>51.572510699999995</v>
      </c>
      <c r="U16" s="95">
        <f>SUM(U5:U7)</f>
        <v>66.603694199999993</v>
      </c>
      <c r="V16" s="95">
        <f>SUM(V5:V7)</f>
        <v>96.269568934418999</v>
      </c>
      <c r="W16" s="95"/>
      <c r="X16" s="90"/>
    </row>
    <row r="17" spans="1:24">
      <c r="A17" s="89" t="s">
        <v>222</v>
      </c>
      <c r="B17" s="33">
        <f>SUM(B8:B10)</f>
        <v>13.7544456</v>
      </c>
      <c r="C17" s="33">
        <f>SUM(C8:C10)</f>
        <v>23.634914899999995</v>
      </c>
      <c r="D17" s="33">
        <f>SUM(D8:D10)</f>
        <v>34.946408381600001</v>
      </c>
      <c r="E17" s="33"/>
      <c r="F17" s="90"/>
      <c r="G17" s="91" t="s">
        <v>167</v>
      </c>
      <c r="H17" s="33">
        <f>SUM(H8:H10)</f>
        <v>6.5058650999999994</v>
      </c>
      <c r="I17" s="33">
        <f>SUM(I8:I10)</f>
        <v>8.4613627000000005</v>
      </c>
      <c r="J17" s="33">
        <f>SUM(J8:J10)</f>
        <v>15.092858269659999</v>
      </c>
      <c r="K17" s="33"/>
      <c r="L17" s="90"/>
      <c r="M17" s="92" t="s">
        <v>167</v>
      </c>
      <c r="N17" s="93">
        <f>SUM(N8:N10)</f>
        <v>29.493343100000004</v>
      </c>
      <c r="O17" s="93">
        <f>SUM(O8:O10)</f>
        <v>37.611884799999999</v>
      </c>
      <c r="P17" s="93">
        <f>SUM(P8:P10)</f>
        <v>47.100942092320004</v>
      </c>
      <c r="Q17" s="93"/>
      <c r="R17" s="94"/>
      <c r="S17" s="91" t="s">
        <v>167</v>
      </c>
      <c r="T17" s="95">
        <f>SUM(T8:T10)</f>
        <v>49.753653800000002</v>
      </c>
      <c r="U17" s="95">
        <f>SUM(U8:U10)</f>
        <v>69.708162399999992</v>
      </c>
      <c r="V17" s="95">
        <f>SUM(V8:V10)</f>
        <v>97.14020874357999</v>
      </c>
      <c r="W17" s="95"/>
      <c r="X17" s="90"/>
    </row>
    <row r="18" spans="1:24">
      <c r="A18" s="89" t="s">
        <v>168</v>
      </c>
      <c r="B18" s="33">
        <f>SUM(B11:B13)</f>
        <v>21.878496999999996</v>
      </c>
      <c r="C18" s="33">
        <f>SUM(C11:C13)</f>
        <v>25.420884399999998</v>
      </c>
      <c r="D18" s="33">
        <f>SUM(D11:D13)</f>
        <v>34.357402667400002</v>
      </c>
      <c r="E18" s="33"/>
      <c r="F18" s="90"/>
      <c r="G18" s="91" t="s">
        <v>168</v>
      </c>
      <c r="H18" s="33">
        <f>SUM(H11:H13)</f>
        <v>9.2581141999999996</v>
      </c>
      <c r="I18" s="33">
        <f>SUM(I11:I13)</f>
        <v>11.66888</v>
      </c>
      <c r="J18" s="33">
        <f>SUM(J11:J13)</f>
        <v>16.19493186407</v>
      </c>
      <c r="K18" s="33"/>
      <c r="L18" s="90"/>
      <c r="M18" s="92" t="s">
        <v>168</v>
      </c>
      <c r="N18" s="93">
        <f>SUM(N11:N13)</f>
        <v>30.935915700000002</v>
      </c>
      <c r="O18" s="93">
        <f>SUM(O11:O13)</f>
        <v>46.380340700000012</v>
      </c>
      <c r="P18" s="93">
        <f>SUM(P11:P13)</f>
        <v>50.49909351817</v>
      </c>
      <c r="Q18" s="93"/>
      <c r="R18" s="94"/>
      <c r="S18" s="91" t="s">
        <v>168</v>
      </c>
      <c r="T18" s="95">
        <f>SUM(T11:T13)</f>
        <v>62.072526899999993</v>
      </c>
      <c r="U18" s="95">
        <f>SUM(U11:U13)</f>
        <v>83.470105100000012</v>
      </c>
      <c r="V18" s="95">
        <f>SUM(V11:V13)</f>
        <v>101.05142804963998</v>
      </c>
      <c r="W18" s="95"/>
      <c r="X18" s="90"/>
    </row>
    <row r="19" spans="1:24">
      <c r="A19" s="96" t="s">
        <v>223</v>
      </c>
      <c r="B19" s="97">
        <f>SUM(B2:B8)</f>
        <v>31.6220848</v>
      </c>
      <c r="C19" s="97">
        <f>SUM(C2:C8)</f>
        <v>44.753638899999984</v>
      </c>
      <c r="D19" s="97">
        <f>SUM(D2:D8)</f>
        <v>71.455518186900008</v>
      </c>
      <c r="E19" s="97">
        <f>SUM(E2:E8)</f>
        <v>83.465314300000003</v>
      </c>
      <c r="F19" s="98"/>
      <c r="G19" s="99" t="s">
        <v>223</v>
      </c>
      <c r="H19" s="97">
        <f>SUM(H2:H8)</f>
        <v>16.613372300000002</v>
      </c>
      <c r="I19" s="97">
        <f>SUM(I2:I8)</f>
        <v>20.358941800000004</v>
      </c>
      <c r="J19" s="97">
        <f>SUM(J2:J8)</f>
        <v>30.584520649206002</v>
      </c>
      <c r="K19" s="97">
        <f>SUM(K2:K8)</f>
        <v>46.321409299999999</v>
      </c>
      <c r="L19" s="98"/>
      <c r="M19" s="100" t="s">
        <v>223</v>
      </c>
      <c r="N19" s="97">
        <f>SUM(N2:N8)</f>
        <v>66.908458999999993</v>
      </c>
      <c r="O19" s="97">
        <f>SUM(O2:O8)</f>
        <v>92.813256200000012</v>
      </c>
      <c r="P19" s="97">
        <f>SUM(P2:P8)</f>
        <v>117.15313388240301</v>
      </c>
      <c r="Q19" s="97">
        <f>SUM(Q2:Q8)</f>
        <v>124.10741140000002</v>
      </c>
      <c r="R19" s="101"/>
      <c r="S19" s="99" t="s">
        <v>223</v>
      </c>
      <c r="T19" s="97">
        <f>SUM(T2:T8)</f>
        <v>115.14391610000001</v>
      </c>
      <c r="U19" s="97">
        <f>SUM(U2:U8)</f>
        <v>157.92583689999998</v>
      </c>
      <c r="V19" s="97">
        <f>SUM(V2:V8)</f>
        <v>219.193172718509</v>
      </c>
      <c r="W19" s="97">
        <f>SUM(W2:W8)</f>
        <v>253.89413500000001</v>
      </c>
      <c r="X19" s="90"/>
    </row>
    <row r="20" spans="1:24">
      <c r="A20" s="96" t="s">
        <v>224</v>
      </c>
      <c r="B20" s="102"/>
      <c r="C20" s="102"/>
      <c r="D20" s="103">
        <f>D19/C19-1</f>
        <v>0.59664152330862263</v>
      </c>
      <c r="E20" s="103">
        <f>E19/D19-1</f>
        <v>0.16807373898943689</v>
      </c>
      <c r="F20" s="98"/>
      <c r="G20" s="99"/>
      <c r="H20" s="102"/>
      <c r="I20" s="102"/>
      <c r="J20" s="103">
        <f>J19/I19-1</f>
        <v>0.50226475175669472</v>
      </c>
      <c r="K20" s="103">
        <f>K19/J19-1</f>
        <v>0.51453769151037965</v>
      </c>
      <c r="L20" s="98"/>
      <c r="M20" s="100"/>
      <c r="N20" s="104"/>
      <c r="O20" s="104"/>
      <c r="P20" s="105">
        <f>P19/O19-1</f>
        <v>0.26224570367355549</v>
      </c>
      <c r="Q20" s="105">
        <f>Q19/P19-1</f>
        <v>5.9360576086488814E-2</v>
      </c>
      <c r="R20" s="101"/>
      <c r="S20" s="99"/>
      <c r="T20" s="97"/>
      <c r="U20" s="97"/>
      <c r="V20" s="103">
        <f>V19/U19-1</f>
        <v>0.38795004681408796</v>
      </c>
      <c r="W20" s="103">
        <f>W19/V19-1</f>
        <v>0.15831224052792225</v>
      </c>
      <c r="X20" s="90"/>
    </row>
    <row r="21" spans="1:24" ht="15" thickBot="1">
      <c r="A21" s="53" t="s">
        <v>170</v>
      </c>
      <c r="B21" s="54">
        <f>SUM(B2:B13)</f>
        <v>63.214466699999996</v>
      </c>
      <c r="C21" s="54">
        <f>SUM(C2:C13)</f>
        <v>88.132820099999989</v>
      </c>
      <c r="D21" s="54">
        <f>SUM(D2:D13)</f>
        <v>129.95463625579998</v>
      </c>
      <c r="E21" s="54">
        <f>SUM(E2:E13)</f>
        <v>142.86705992319</v>
      </c>
      <c r="F21" s="106"/>
      <c r="G21" s="107" t="s">
        <v>170</v>
      </c>
      <c r="H21" s="54">
        <f>SUM(H2:H13)</f>
        <v>29.990688500000001</v>
      </c>
      <c r="I21" s="54">
        <f>SUM(I2:I13)</f>
        <v>37.886117900000002</v>
      </c>
      <c r="J21" s="54">
        <f>SUM(J2:J13)</f>
        <v>57.339015913566008</v>
      </c>
      <c r="K21" s="54"/>
      <c r="L21" s="106"/>
      <c r="M21" s="108" t="s">
        <v>170</v>
      </c>
      <c r="N21" s="109">
        <f>SUM(N2:N13)</f>
        <v>118.46135839999999</v>
      </c>
      <c r="O21" s="109">
        <f>SUM(O2:O13)</f>
        <v>166.75044870000005</v>
      </c>
      <c r="P21" s="109">
        <f>SUM(P2:P13)</f>
        <v>198.669844258273</v>
      </c>
      <c r="Q21" s="109"/>
      <c r="R21" s="110"/>
      <c r="S21" s="107" t="s">
        <v>170</v>
      </c>
      <c r="T21" s="111">
        <f>SUM(T2:T13)</f>
        <v>211.66651360000003</v>
      </c>
      <c r="U21" s="111">
        <f>SUM(U2:U13)</f>
        <v>292.76938669999998</v>
      </c>
      <c r="V21" s="111">
        <f>SUM(V2:V13)</f>
        <v>385.96349642763897</v>
      </c>
      <c r="W21" s="111"/>
      <c r="X21" s="106"/>
    </row>
    <row r="22" spans="1:24">
      <c r="D22" s="35">
        <f>D21-C21</f>
        <v>41.821816155799993</v>
      </c>
      <c r="E22" s="35"/>
      <c r="J22" s="35">
        <f>J21-I21</f>
        <v>19.452898013566006</v>
      </c>
      <c r="K22" s="35"/>
      <c r="P22" s="35">
        <f>P21-O21</f>
        <v>31.919395558272953</v>
      </c>
      <c r="Q22" s="35"/>
      <c r="V22" s="35">
        <f>V21-U21</f>
        <v>93.194109727638988</v>
      </c>
      <c r="W22" s="35"/>
    </row>
    <row r="23" spans="1:24" ht="15" thickBot="1">
      <c r="A23" s="18" t="s">
        <v>225</v>
      </c>
    </row>
    <row r="24" spans="1:24">
      <c r="A24" s="80" t="s">
        <v>151</v>
      </c>
      <c r="B24" s="57" t="s">
        <v>107</v>
      </c>
      <c r="C24" s="57" t="s">
        <v>108</v>
      </c>
      <c r="D24" s="57" t="s">
        <v>109</v>
      </c>
      <c r="E24" s="57" t="s">
        <v>11</v>
      </c>
      <c r="F24" s="58" t="s">
        <v>224</v>
      </c>
      <c r="G24" s="80" t="s">
        <v>152</v>
      </c>
      <c r="H24" s="57" t="s">
        <v>107</v>
      </c>
      <c r="I24" s="57" t="s">
        <v>108</v>
      </c>
      <c r="J24" s="57" t="s">
        <v>109</v>
      </c>
      <c r="K24" s="57" t="s">
        <v>11</v>
      </c>
      <c r="L24" s="58" t="s">
        <v>224</v>
      </c>
      <c r="M24" s="80" t="s">
        <v>153</v>
      </c>
      <c r="N24" s="57" t="s">
        <v>107</v>
      </c>
      <c r="O24" s="57" t="s">
        <v>108</v>
      </c>
      <c r="P24" s="57" t="s">
        <v>109</v>
      </c>
      <c r="Q24" s="57" t="s">
        <v>11</v>
      </c>
      <c r="R24" s="58" t="s">
        <v>224</v>
      </c>
      <c r="S24" s="56" t="s">
        <v>112</v>
      </c>
      <c r="T24" s="57" t="s">
        <v>107</v>
      </c>
      <c r="U24" s="57" t="s">
        <v>108</v>
      </c>
      <c r="V24" s="57" t="s">
        <v>109</v>
      </c>
      <c r="W24" s="57" t="s">
        <v>11</v>
      </c>
      <c r="X24" s="58" t="s">
        <v>224</v>
      </c>
    </row>
    <row r="25" spans="1:24">
      <c r="A25" s="32" t="s">
        <v>123</v>
      </c>
      <c r="B25" s="33">
        <f>B2+新加坡!B2</f>
        <v>8.3170348999999995</v>
      </c>
      <c r="C25" s="33">
        <f>C2+新加坡!C2</f>
        <v>11.470038499999999</v>
      </c>
      <c r="D25" s="33">
        <f>D2+新加坡!D2</f>
        <v>18.9721951</v>
      </c>
      <c r="E25" s="33">
        <f>E2+新加坡!E2</f>
        <v>23.193035699999999</v>
      </c>
      <c r="F25" s="81">
        <f>SUM(E$25:E25)/SUM(D$25:D25)-1</f>
        <v>0.22247507880624728</v>
      </c>
      <c r="G25" s="32" t="s">
        <v>123</v>
      </c>
      <c r="H25" s="33">
        <f>H2+新加坡!J2</f>
        <v>3.0987492999999997</v>
      </c>
      <c r="I25" s="33">
        <f>I2+新加坡!K2</f>
        <v>3.4881963000000002</v>
      </c>
      <c r="J25" s="33">
        <f>J2+新加坡!L2</f>
        <v>5.2657607999999998</v>
      </c>
      <c r="K25" s="33">
        <f>K2+新加坡!M2</f>
        <v>7.0796146000000002</v>
      </c>
      <c r="L25" s="81">
        <f>SUM(K$25:K25)/SUM(J$25:J25)-1</f>
        <v>0.34446186769440801</v>
      </c>
      <c r="M25" s="32" t="s">
        <v>123</v>
      </c>
      <c r="N25" s="33">
        <f>N2+新加坡!R2</f>
        <v>10.779248899999999</v>
      </c>
      <c r="O25" s="33">
        <f>O2+新加坡!S2</f>
        <v>11.5932502</v>
      </c>
      <c r="P25" s="33">
        <f>P2+新加坡!T2</f>
        <v>18.777216899999999</v>
      </c>
      <c r="Q25" s="33">
        <f>Q2+新加坡!U2</f>
        <v>21.364244800000002</v>
      </c>
      <c r="R25" s="81">
        <f>SUM(Q$25:Q25)/SUM(P$25:P25)-1</f>
        <v>0.13777483179629257</v>
      </c>
      <c r="S25" s="32" t="s">
        <v>123</v>
      </c>
      <c r="T25" s="33">
        <f>T2+新加坡!Z2</f>
        <v>22.1950331</v>
      </c>
      <c r="U25" s="33">
        <f>U2+新加坡!AA2</f>
        <v>26.551485</v>
      </c>
      <c r="V25" s="33">
        <f>V2+新加坡!AB2</f>
        <v>43.015172800000002</v>
      </c>
      <c r="W25" s="33">
        <f>W2+新加坡!AC2</f>
        <v>51.636895099999997</v>
      </c>
      <c r="X25" s="81">
        <f>SUM(W$25:W25)/SUM(V$25:V25)-1</f>
        <v>0.20043444530809817</v>
      </c>
    </row>
    <row r="26" spans="1:24">
      <c r="A26" s="32" t="s">
        <v>0</v>
      </c>
      <c r="B26" s="33">
        <f>B3+新加坡!B3</f>
        <v>7.550884700000001</v>
      </c>
      <c r="C26" s="33">
        <f>C3+新加坡!C3</f>
        <v>11.117734999999998</v>
      </c>
      <c r="D26" s="33">
        <f>D3+新加坡!D3</f>
        <v>9.8021722999999987</v>
      </c>
      <c r="E26" s="33">
        <f>E3+新加坡!E3</f>
        <v>17.120655900000003</v>
      </c>
      <c r="F26" s="81">
        <f>SUM(E$25:E26)/SUM(D$25:D26)-1</f>
        <v>0.40102790235451025</v>
      </c>
      <c r="G26" s="32" t="s">
        <v>0</v>
      </c>
      <c r="H26" s="33">
        <f>H3+新加坡!J3</f>
        <v>2.5609933999999996</v>
      </c>
      <c r="I26" s="33">
        <f>I3+新加坡!K3</f>
        <v>4.1129649000000006</v>
      </c>
      <c r="J26" s="33">
        <f>J3+新加坡!L3</f>
        <v>3.2747600000000001</v>
      </c>
      <c r="K26" s="33">
        <f>K3+新加坡!M3</f>
        <v>5.8823935999999994</v>
      </c>
      <c r="L26" s="81">
        <f>SUM(K$25:K26)/SUM(J$25:J26)-1</f>
        <v>0.51770699978858437</v>
      </c>
      <c r="M26" s="32" t="s">
        <v>0</v>
      </c>
      <c r="N26" s="33">
        <f>N3+新加坡!R3</f>
        <v>7.1542881999999999</v>
      </c>
      <c r="O26" s="33">
        <f>O3+新加坡!S3</f>
        <v>13.883556800000001</v>
      </c>
      <c r="P26" s="33">
        <f>P3+新加坡!T3</f>
        <v>11.0485927</v>
      </c>
      <c r="Q26" s="33">
        <f>Q3+新加坡!U3</f>
        <v>15.8341428</v>
      </c>
      <c r="R26" s="81">
        <f>SUM(Q$25:Q26)/SUM(P$25:P26)-1</f>
        <v>0.2471878583976479</v>
      </c>
      <c r="S26" s="32" t="s">
        <v>0</v>
      </c>
      <c r="T26" s="33">
        <f>T3+新加坡!Z3</f>
        <v>17.266166300000002</v>
      </c>
      <c r="U26" s="33">
        <f>U3+新加坡!AA3</f>
        <v>29.114256699999995</v>
      </c>
      <c r="V26" s="33">
        <f>V3+新加坡!AB3</f>
        <v>24.125525000000003</v>
      </c>
      <c r="W26" s="33">
        <f>W3+新加坡!AC3</f>
        <v>38.837192299999998</v>
      </c>
      <c r="X26" s="81">
        <f>SUM(W$25:W26)/SUM(V$25:V26)-1</f>
        <v>0.34752974521512958</v>
      </c>
    </row>
    <row r="27" spans="1:24">
      <c r="A27" s="32" t="s">
        <v>1</v>
      </c>
      <c r="B27" s="33">
        <f>B4+新加坡!B4</f>
        <v>11.087959700000001</v>
      </c>
      <c r="C27" s="33">
        <f>C4+新加坡!C4</f>
        <v>11.716046699999996</v>
      </c>
      <c r="D27" s="33">
        <f>D4+新加坡!D4</f>
        <v>18.413462799999998</v>
      </c>
      <c r="E27" s="33">
        <f>E4+新加坡!E4</f>
        <v>22.4558398</v>
      </c>
      <c r="F27" s="81">
        <f>SUM(E$25:E27)/SUM(D$25:D27)-1</f>
        <v>0.33020592669675253</v>
      </c>
      <c r="G27" s="32" t="s">
        <v>1</v>
      </c>
      <c r="H27" s="33">
        <f>H4+新加坡!J4</f>
        <v>3.7039339999999998</v>
      </c>
      <c r="I27" s="33">
        <f>I4+新加坡!K4</f>
        <v>4.3385157000000003</v>
      </c>
      <c r="J27" s="33">
        <f>J4+新加坡!L4</f>
        <v>5.7358558000000004</v>
      </c>
      <c r="K27" s="33">
        <f>K4+新加坡!M4</f>
        <v>7.023961400000001</v>
      </c>
      <c r="L27" s="81">
        <f>SUM(K$25:K27)/SUM(J$25:J27)-1</f>
        <v>0.39993292135484859</v>
      </c>
      <c r="M27" s="32" t="s">
        <v>1</v>
      </c>
      <c r="N27" s="33">
        <f>N4+新加坡!R4</f>
        <v>10.913171199999999</v>
      </c>
      <c r="O27" s="33">
        <f>O4+新加坡!S4</f>
        <v>17.537494400000003</v>
      </c>
      <c r="P27" s="33">
        <f>P4+新加坡!T4</f>
        <v>22.964022</v>
      </c>
      <c r="Q27" s="33">
        <f>Q4+新加坡!U4</f>
        <v>20.788392000000002</v>
      </c>
      <c r="R27" s="81">
        <f>SUM(Q$25:Q27)/SUM(P$25:P27)-1</f>
        <v>9.8446004514248342E-2</v>
      </c>
      <c r="S27" s="32" t="s">
        <v>1</v>
      </c>
      <c r="T27" s="33">
        <f>T4+新加坡!Z4</f>
        <v>25.7050649</v>
      </c>
      <c r="U27" s="33">
        <f>U4+新加坡!AA4</f>
        <v>33.592056800000002</v>
      </c>
      <c r="V27" s="33">
        <f>V4+新加坡!AB4</f>
        <v>47.113340600000001</v>
      </c>
      <c r="W27" s="33">
        <f>W4+新加坡!AC4</f>
        <v>50.268193199999999</v>
      </c>
      <c r="X27" s="81">
        <f>SUM(W$25:W27)/SUM(V$25:V27)-1</f>
        <v>0.23183637594730322</v>
      </c>
    </row>
    <row r="28" spans="1:24">
      <c r="A28" s="32" t="s">
        <v>2</v>
      </c>
      <c r="B28" s="33">
        <f>B5+新加坡!B5</f>
        <v>10.634425999999999</v>
      </c>
      <c r="C28" s="33">
        <f>C5+新加坡!C5</f>
        <v>9.7329198999999971</v>
      </c>
      <c r="D28" s="33">
        <f>D5+新加坡!D5</f>
        <v>16.216883633599998</v>
      </c>
      <c r="E28" s="33">
        <f>E5+新加坡!E5</f>
        <v>20.470475499999999</v>
      </c>
      <c r="F28" s="81">
        <f>SUM(E$25:E28)/SUM(D$25:D28)-1</f>
        <v>0.31283625249781832</v>
      </c>
      <c r="G28" s="32" t="s">
        <v>2</v>
      </c>
      <c r="H28" s="33">
        <f>H5+新加坡!J5</f>
        <v>3.1348282999999997</v>
      </c>
      <c r="I28" s="33">
        <f>I5+新加坡!K5</f>
        <v>3.4593298000000003</v>
      </c>
      <c r="J28" s="33">
        <f>J5+新加坡!L5</f>
        <v>4.0978536888160004</v>
      </c>
      <c r="K28" s="33">
        <f>K5+新加坡!M5</f>
        <v>7.2488532000000001</v>
      </c>
      <c r="L28" s="81">
        <f>SUM(K$25:K28)/SUM(J$25:J28)-1</f>
        <v>0.48222931637997646</v>
      </c>
      <c r="M28" s="32" t="s">
        <v>2</v>
      </c>
      <c r="N28" s="33">
        <f>N5+新加坡!R5</f>
        <v>11.340387799999998</v>
      </c>
      <c r="O28" s="33">
        <f>O5+新加坡!S5</f>
        <v>13.5567548</v>
      </c>
      <c r="P28" s="33">
        <f>P5+新加坡!T5</f>
        <v>17.983043553883</v>
      </c>
      <c r="Q28" s="33">
        <f>Q5+新加坡!U5</f>
        <v>20.0309262</v>
      </c>
      <c r="R28" s="81">
        <f>SUM(Q$25:Q28)/SUM(P$25:P28)-1</f>
        <v>0.1023673353719825</v>
      </c>
      <c r="S28" s="32" t="s">
        <v>2</v>
      </c>
      <c r="T28" s="33">
        <f>T5+新加坡!Z5</f>
        <v>31.157932238299999</v>
      </c>
      <c r="U28" s="33">
        <f>U5+新加坡!AA5</f>
        <v>26.749004499999998</v>
      </c>
      <c r="V28" s="33">
        <f>V5+新加坡!AB5</f>
        <v>38.297780876299001</v>
      </c>
      <c r="W28" s="33">
        <f>W5+新加坡!AC5</f>
        <v>47.750254900000002</v>
      </c>
      <c r="X28" s="81">
        <f>SUM(W$25:W28)/SUM(V$25:V28)-1</f>
        <v>0.23559677225878173</v>
      </c>
    </row>
    <row r="29" spans="1:24">
      <c r="A29" s="32" t="s">
        <v>3</v>
      </c>
      <c r="B29" s="33">
        <f>B6+新加坡!B6</f>
        <v>8.9094293999999969</v>
      </c>
      <c r="C29" s="33">
        <f>C6+新加坡!C6</f>
        <v>11.377287599999999</v>
      </c>
      <c r="D29" s="33">
        <f>D6+新加坡!D6</f>
        <v>20.423594959999999</v>
      </c>
      <c r="E29" s="33">
        <f>E6+新加坡!E6</f>
        <v>18.430028099999998</v>
      </c>
      <c r="F29" s="81">
        <f>SUM(E$25:E29)/SUM(D$25:D29)-1</f>
        <v>0.21283652817486121</v>
      </c>
      <c r="G29" s="32" t="s">
        <v>3</v>
      </c>
      <c r="H29" s="33">
        <f>H6+新加坡!J6</f>
        <v>2.9825723000000002</v>
      </c>
      <c r="I29" s="33">
        <f>I6+新加坡!K6</f>
        <v>3.0594415000000001</v>
      </c>
      <c r="J29" s="33">
        <f>J6+新加坡!L6</f>
        <v>6.0648790815200009</v>
      </c>
      <c r="K29" s="33">
        <f>K6+新加坡!M6</f>
        <v>8.0653537999999987</v>
      </c>
      <c r="L29" s="81">
        <f>SUM(K$25:K29)/SUM(J$25:J29)-1</f>
        <v>0.44441338123585949</v>
      </c>
      <c r="M29" s="32" t="s">
        <v>3</v>
      </c>
      <c r="N29" s="33">
        <f>N6+新加坡!R6</f>
        <v>9.2635223999999994</v>
      </c>
      <c r="O29" s="33">
        <f>O6+新加坡!S6</f>
        <v>13.3833755</v>
      </c>
      <c r="P29" s="33">
        <f>P6+新加坡!T6</f>
        <v>17.833046320099999</v>
      </c>
      <c r="Q29" s="33">
        <f>Q6+新加坡!U6</f>
        <v>17.6087007</v>
      </c>
      <c r="R29" s="81">
        <f>SUM(Q$25:Q29)/SUM(P$25:P29)-1</f>
        <v>7.9232684556848731E-2</v>
      </c>
      <c r="S29" s="32" t="s">
        <v>3</v>
      </c>
      <c r="T29" s="33">
        <f>T6+新加坡!Z6</f>
        <v>22.002201448299999</v>
      </c>
      <c r="U29" s="33">
        <f>U6+新加坡!AA6</f>
        <v>27.820104599999997</v>
      </c>
      <c r="V29" s="33">
        <f>V6+新加坡!AB6</f>
        <v>44.321520361620003</v>
      </c>
      <c r="W29" s="33">
        <f>W6+新加坡!AC6</f>
        <v>44.104082600000005</v>
      </c>
      <c r="X29" s="81">
        <f>SUM(W$25:W29)/SUM(V$25:V29)-1</f>
        <v>0.18145310344093191</v>
      </c>
    </row>
    <row r="30" spans="1:24">
      <c r="A30" s="32" t="s">
        <v>4</v>
      </c>
      <c r="B30" s="33">
        <f>B7+新加坡!B7</f>
        <v>9.2500673000000013</v>
      </c>
      <c r="C30" s="33">
        <f>C7+新加坡!C7</f>
        <v>11.003640300000001</v>
      </c>
      <c r="D30" s="33">
        <f>D7+新加坡!D7</f>
        <v>16.421365751500002</v>
      </c>
      <c r="E30" s="33">
        <f>E7+新加坡!E7</f>
        <v>15.1488324</v>
      </c>
      <c r="F30" s="81">
        <f>SUM(E$25:E30)/SUM(D$25:D30)-1</f>
        <v>0.16527926828775796</v>
      </c>
      <c r="G30" s="32" t="s">
        <v>4</v>
      </c>
      <c r="H30" s="33">
        <f>H7+新加坡!J7</f>
        <v>2.7308900999999999</v>
      </c>
      <c r="I30" s="33">
        <f>I7+新加坡!K7</f>
        <v>2.9486375999999996</v>
      </c>
      <c r="J30" s="33">
        <f>J7+新加坡!L7</f>
        <v>5.2935969578000002</v>
      </c>
      <c r="K30" s="33">
        <f>K7+新加坡!M7</f>
        <v>8.1713139999999989</v>
      </c>
      <c r="L30" s="81">
        <f>SUM(K$25:K30)/SUM(J$25:J30)-1</f>
        <v>0.46207647969344134</v>
      </c>
      <c r="M30" s="32" t="s">
        <v>4</v>
      </c>
      <c r="N30" s="33">
        <f>N7+新加坡!R7</f>
        <v>8.5814811000000013</v>
      </c>
      <c r="O30" s="33">
        <f>O7+新加坡!S7</f>
        <v>12.803791499999999</v>
      </c>
      <c r="P30" s="33">
        <f>P7+新加坡!T7</f>
        <v>12.4638871738</v>
      </c>
      <c r="Q30" s="33">
        <f>Q7+新加坡!U7</f>
        <v>15.250567799999999</v>
      </c>
      <c r="R30" s="81">
        <f>SUM(Q$25:Q30)/SUM(P$25:P30)-1</f>
        <v>9.7033582861464351E-2</v>
      </c>
      <c r="S30" s="32" t="s">
        <v>4</v>
      </c>
      <c r="T30" s="33">
        <f>T7+新加坡!Z7</f>
        <v>20.562438500000003</v>
      </c>
      <c r="U30" s="33">
        <f>U7+新加坡!AA7</f>
        <v>26.756069399999994</v>
      </c>
      <c r="V30" s="33">
        <f>V7+新加坡!AB7</f>
        <v>34.1788498831</v>
      </c>
      <c r="W30" s="33">
        <f>W7+新加坡!AC7</f>
        <v>38.570714199999998</v>
      </c>
      <c r="X30" s="81">
        <f>SUM(W$25:W30)/SUM(V$25:V30)-1</f>
        <v>0.1736194011497636</v>
      </c>
    </row>
    <row r="31" spans="1:24">
      <c r="A31" s="32" t="s">
        <v>5</v>
      </c>
      <c r="B31" s="33">
        <f>B8+新加坡!B8</f>
        <v>8.6108732000000003</v>
      </c>
      <c r="C31" s="33">
        <f>C8+新加坡!C8</f>
        <v>11.237663700000001</v>
      </c>
      <c r="D31" s="33">
        <f>D8+新加坡!D8</f>
        <v>15.953978580099999</v>
      </c>
      <c r="E31" s="33">
        <f>E8+新加坡!E8</f>
        <v>20.747006499999998</v>
      </c>
      <c r="F31" s="81">
        <f>SUM(E$25:E31)/SUM(D$25:D31)-1</f>
        <v>0.18383433050752651</v>
      </c>
      <c r="G31" s="32" t="s">
        <v>5</v>
      </c>
      <c r="H31" s="33">
        <f>H8+新加坡!J8</f>
        <v>2.9294235</v>
      </c>
      <c r="I31" s="33">
        <f>I8+新加坡!K8</f>
        <v>3.3163860000000001</v>
      </c>
      <c r="J31" s="33">
        <f>J8+新加坡!L8</f>
        <v>5.1207593773700006</v>
      </c>
      <c r="K31" s="33">
        <f>K8+新加坡!M8</f>
        <v>8.0688458999999995</v>
      </c>
      <c r="L31" s="81">
        <f>SUM(K$25:K31)/SUM(J$25:J31)-1</f>
        <v>0.47877220978509083</v>
      </c>
      <c r="M31" s="32" t="s">
        <v>5</v>
      </c>
      <c r="N31" s="33">
        <f>N8+新加坡!R8</f>
        <v>8.8763594000000019</v>
      </c>
      <c r="O31" s="33">
        <f>O8+新加坡!S8</f>
        <v>10.055033</v>
      </c>
      <c r="P31" s="33">
        <f>P8+新加坡!T8</f>
        <v>16.083325234620002</v>
      </c>
      <c r="Q31" s="33">
        <f>Q8+新加坡!U8</f>
        <v>17.3295374</v>
      </c>
      <c r="R31" s="81">
        <f>SUM(Q$25:Q31)/SUM(P$25:P31)-1</f>
        <v>9.4349826174451534E-2</v>
      </c>
      <c r="S31" s="32" t="s">
        <v>5</v>
      </c>
      <c r="T31" s="33">
        <f>T8+新加坡!Z8</f>
        <v>20.416656100000001</v>
      </c>
      <c r="U31" s="33">
        <f>U8+新加坡!AA8</f>
        <v>24.609082700000002</v>
      </c>
      <c r="V31" s="33">
        <f>V8+新加坡!AB8</f>
        <v>37.158063192090005</v>
      </c>
      <c r="W31" s="33">
        <f>W8+新加坡!AC8</f>
        <v>46.145389800000004</v>
      </c>
      <c r="X31" s="81">
        <f>SUM(W$25:W31)/SUM(V$25:V31)-1</f>
        <v>0.1830745427894338</v>
      </c>
    </row>
    <row r="32" spans="1:24">
      <c r="A32" s="32" t="s">
        <v>6</v>
      </c>
      <c r="B32" s="33">
        <f>B9+新加坡!B9</f>
        <v>11.508815</v>
      </c>
      <c r="C32" s="33">
        <f>C9+新加坡!C9</f>
        <v>15.625501899999996</v>
      </c>
      <c r="D32" s="33">
        <f>D9+新加坡!D9</f>
        <v>20.938532853600002</v>
      </c>
      <c r="E32" s="33">
        <f>E9+新加坡!E9</f>
        <v>20.980188599999998</v>
      </c>
      <c r="F32" s="81">
        <f>SUM(E$25:E32)/SUM(D$25:D32)-1</f>
        <v>0.15607069676218144</v>
      </c>
      <c r="G32" s="32" t="s">
        <v>6</v>
      </c>
      <c r="H32" s="33">
        <f>H9+新加坡!J9</f>
        <v>2.8821883999999991</v>
      </c>
      <c r="I32" s="33">
        <f>I9+新加坡!K9</f>
        <v>3.571694400000001</v>
      </c>
      <c r="J32" s="33">
        <f>J9+新加坡!L9</f>
        <v>6.4552208233100004</v>
      </c>
      <c r="K32" s="33">
        <f>K9+新加坡!M9</f>
        <v>7.0389457999999996</v>
      </c>
      <c r="L32" s="81">
        <f>SUM(K$25:K32)/SUM(J$25:J32)-1</f>
        <v>0.41808629667119557</v>
      </c>
      <c r="M32" s="32" t="s">
        <v>6</v>
      </c>
      <c r="N32" s="33">
        <f>N9+新加坡!R9</f>
        <v>10.680470400000001</v>
      </c>
      <c r="O32" s="33">
        <f>O9+新加坡!S9</f>
        <v>13.340405499999999</v>
      </c>
      <c r="P32" s="33">
        <f>P9+新加坡!T9</f>
        <v>16.643398157779998</v>
      </c>
      <c r="Q32" s="33">
        <f>Q9+新加坡!U9</f>
        <v>20.646306899999999</v>
      </c>
      <c r="R32" s="81">
        <f>SUM(Q$25:Q32)/SUM(P$25:P32)-1</f>
        <v>0.11253121684271394</v>
      </c>
      <c r="S32" s="32" t="s">
        <v>6</v>
      </c>
      <c r="T32" s="33">
        <f>T9+新加坡!Z9</f>
        <v>25.0714738</v>
      </c>
      <c r="U32" s="33">
        <f>U9+新加坡!AA9</f>
        <v>32.537601799999997</v>
      </c>
      <c r="V32" s="33">
        <f>V9+新加坡!AB9</f>
        <v>44.037151834689993</v>
      </c>
      <c r="W32" s="33">
        <f>W9+新加坡!AC9</f>
        <v>48.665441299999998</v>
      </c>
      <c r="X32" s="81">
        <f>SUM(W$25:W32)/SUM(V$25:V32)-1</f>
        <v>0.17207751952338746</v>
      </c>
    </row>
    <row r="33" spans="1:24">
      <c r="A33" s="32" t="s">
        <v>7</v>
      </c>
      <c r="B33" s="33">
        <f>B10+新加坡!B10</f>
        <v>10.211977200000003</v>
      </c>
      <c r="C33" s="33">
        <f>C10+新加坡!C10</f>
        <v>17.265462099999997</v>
      </c>
      <c r="D33" s="33">
        <f>D10+新加坡!D10</f>
        <v>19.368433437899998</v>
      </c>
      <c r="E33" s="33">
        <f>E10+新加坡!E10</f>
        <v>18.083271799999999</v>
      </c>
      <c r="F33" s="81">
        <f>SUM(E$25:E33)/SUM(D$25:D33)-1</f>
        <v>0.12854536617566592</v>
      </c>
      <c r="G33" s="32" t="s">
        <v>7</v>
      </c>
      <c r="H33" s="33">
        <f>H10+新加坡!J10</f>
        <v>2.4587483000000008</v>
      </c>
      <c r="I33" s="33">
        <f>I10+新加坡!K10</f>
        <v>3.7524558999999997</v>
      </c>
      <c r="J33" s="33">
        <f>J10+新加坡!L10</f>
        <v>6.0413161679799989</v>
      </c>
      <c r="K33" s="33">
        <f>K10+新加坡!M10</f>
        <v>6.5091425999999997</v>
      </c>
      <c r="L33" s="81">
        <f>SUM(K$25:K33)/SUM(J$25:J33)-1</f>
        <v>0.37462346764352517</v>
      </c>
      <c r="M33" s="32" t="s">
        <v>7</v>
      </c>
      <c r="N33" s="33">
        <f>N10+新加坡!R10</f>
        <v>9.9365132999999997</v>
      </c>
      <c r="O33" s="33">
        <f>O10+新加坡!S10</f>
        <v>14.216446299999999</v>
      </c>
      <c r="P33" s="33">
        <f>P10+新加坡!T10</f>
        <v>14.37421869992</v>
      </c>
      <c r="Q33" s="33">
        <f>Q10+新加坡!U10</f>
        <v>17.125376800000002</v>
      </c>
      <c r="R33" s="81">
        <f>SUM(Q$25:Q33)/SUM(P$25:P33)-1</f>
        <v>0.12018191560041336</v>
      </c>
      <c r="S33" s="32" t="s">
        <v>7</v>
      </c>
      <c r="T33" s="33">
        <f>T10+新加坡!Z10</f>
        <v>22.607238800000005</v>
      </c>
      <c r="U33" s="33">
        <f>U10+新加坡!AA10</f>
        <v>35.234364299999996</v>
      </c>
      <c r="V33" s="33">
        <f>V10+新加坡!AB10</f>
        <v>39.783968305800002</v>
      </c>
      <c r="W33" s="33">
        <f>W10+新加坡!AC10</f>
        <v>41.717791200000001</v>
      </c>
      <c r="X33" s="81">
        <f>SUM(W$25:W33)/SUM(V$25:V33)-1</f>
        <v>0.15812392314690227</v>
      </c>
    </row>
    <row r="34" spans="1:24">
      <c r="A34" s="32" t="s">
        <v>8</v>
      </c>
      <c r="B34" s="33">
        <f>B11+新加坡!B11</f>
        <v>8.8197069000000017</v>
      </c>
      <c r="C34" s="33">
        <f>C11+新加坡!C11</f>
        <v>14.553328099999998</v>
      </c>
      <c r="D34" s="33">
        <f>D11+新加坡!D11</f>
        <v>18.196287872300001</v>
      </c>
      <c r="E34" s="33">
        <f>E11+新加坡!E11</f>
        <v>21.06759890339</v>
      </c>
      <c r="F34" s="81">
        <f>SUM(E$25:E34)/SUM(D$25:D34)-1</f>
        <v>0.13159196892175484</v>
      </c>
      <c r="G34" s="32" t="s">
        <v>8</v>
      </c>
      <c r="H34" s="33">
        <f>H11+新加坡!J11</f>
        <v>3.1746902000000001</v>
      </c>
      <c r="I34" s="33">
        <f>I11+新加坡!K11</f>
        <v>3.7958592999999996</v>
      </c>
      <c r="J34" s="33">
        <f>J11+新加坡!L11</f>
        <v>5.6419569107199994</v>
      </c>
      <c r="K34" s="33">
        <f>K11+新加坡!M11</f>
        <v>7.5159019000000002</v>
      </c>
      <c r="L34" s="81">
        <f>SUM(K$25:K34)/SUM(J$25:J34)-1</f>
        <v>0.37010081034448694</v>
      </c>
      <c r="M34" s="32" t="s">
        <v>8</v>
      </c>
      <c r="N34" s="33">
        <f>N11+新加坡!R11</f>
        <v>6.8531620000000002</v>
      </c>
      <c r="O34" s="33">
        <f>O11+新加坡!S11</f>
        <v>14.245472400000004</v>
      </c>
      <c r="P34" s="33">
        <f>P11+新加坡!T11</f>
        <v>14.9129648075</v>
      </c>
      <c r="Q34" s="33">
        <f>Q11+新加坡!U11</f>
        <v>21.11245352689</v>
      </c>
      <c r="R34" s="81">
        <f>SUM(Q$25:Q34)/SUM(P$25:P34)-1</f>
        <v>0.14720619590175743</v>
      </c>
      <c r="S34" s="32" t="s">
        <v>8</v>
      </c>
      <c r="T34" s="33">
        <f>T11+新加坡!Z11</f>
        <v>18.847559100000002</v>
      </c>
      <c r="U34" s="33">
        <f>U11+新加坡!AA11</f>
        <v>32.594659800000002</v>
      </c>
      <c r="V34" s="33">
        <f>V11+新加坡!AB11</f>
        <v>38.751209590519998</v>
      </c>
      <c r="W34" s="33">
        <f>W11+新加坡!AC11</f>
        <v>49.695954330280003</v>
      </c>
      <c r="X34" s="81">
        <f>SUM(W$25:W34)/SUM(V$25:V34)-1</f>
        <v>0.17045111394054002</v>
      </c>
    </row>
    <row r="35" spans="1:24">
      <c r="A35" s="32" t="s">
        <v>9</v>
      </c>
      <c r="B35" s="33">
        <f>B12+新加坡!B12</f>
        <v>12.328186499999997</v>
      </c>
      <c r="C35" s="33">
        <f>C12+新加坡!C12</f>
        <v>14.152104600000001</v>
      </c>
      <c r="D35" s="33">
        <f>D12+新加坡!D12</f>
        <v>20.492594725099998</v>
      </c>
      <c r="E35" s="33">
        <f>E12+新加坡!E12</f>
        <v>22.292565873000001</v>
      </c>
      <c r="F35" s="81">
        <f>SUM(E$25:E35)/SUM(D$25:D35)-1</f>
        <v>0.1269982597624626</v>
      </c>
      <c r="G35" s="32" t="s">
        <v>9</v>
      </c>
      <c r="H35" s="33">
        <f>H12+新加坡!J12</f>
        <v>3.3979945999999992</v>
      </c>
      <c r="I35" s="33">
        <f>I12+新加坡!K12</f>
        <v>4.8846229999999995</v>
      </c>
      <c r="J35" s="33">
        <f>J12+新加坡!L12</f>
        <v>6.0254773375699999</v>
      </c>
      <c r="K35" s="33">
        <f>K12+新加坡!M12</f>
        <v>7.4402924000000015</v>
      </c>
      <c r="L35" s="81">
        <f>SUM(K$25:K35)/SUM(J$25:J35)-1</f>
        <v>0.3562876218172466</v>
      </c>
      <c r="M35" s="32" t="s">
        <v>9</v>
      </c>
      <c r="N35" s="33">
        <f>N12+新加坡!R12</f>
        <v>11.952266999999999</v>
      </c>
      <c r="O35" s="33">
        <f>O12+新加坡!S12</f>
        <v>16.464143800000006</v>
      </c>
      <c r="P35" s="33">
        <f>P12+新加坡!T12</f>
        <v>17.722672437090001</v>
      </c>
      <c r="Q35" s="33">
        <f>Q12+新加坡!U12</f>
        <v>23.103081946850001</v>
      </c>
      <c r="R35" s="81">
        <f>SUM(Q$25:Q35)/SUM(P$25:P35)-1</f>
        <v>0.16253487067909833</v>
      </c>
      <c r="S35" s="32" t="s">
        <v>9</v>
      </c>
      <c r="T35" s="33">
        <f>T12+新加坡!Z12</f>
        <v>27.678448099999997</v>
      </c>
      <c r="U35" s="33">
        <f>U12+新加坡!AA12</f>
        <v>35.500871400000008</v>
      </c>
      <c r="V35" s="33">
        <f>V12+新加坡!AB12</f>
        <v>44.240744499759998</v>
      </c>
      <c r="W35" s="33">
        <f>W12+新加坡!AC12</f>
        <v>52.835940219850002</v>
      </c>
      <c r="X35" s="81">
        <f>SUM(W$25:W35)/SUM(V$25:V35)-1</f>
        <v>0.17287468866227695</v>
      </c>
    </row>
    <row r="36" spans="1:24">
      <c r="A36" s="32" t="s">
        <v>10</v>
      </c>
      <c r="B36" s="33">
        <f>B13+新加坡!B13</f>
        <v>16.398913599999997</v>
      </c>
      <c r="C36" s="33">
        <f>C13+新加坡!C13</f>
        <v>14.961125800000001</v>
      </c>
      <c r="D36" s="33">
        <f>D13+新加坡!D13</f>
        <v>21.230119070000001</v>
      </c>
      <c r="E36" s="33">
        <f>E13+新加坡!E13</f>
        <v>19.338140418600002</v>
      </c>
      <c r="F36" s="81">
        <f>SUM(E$25:E36)/SUM(D$25:D36)-1</f>
        <v>0.10579891188735369</v>
      </c>
      <c r="G36" s="32" t="s">
        <v>10</v>
      </c>
      <c r="H36" s="33">
        <f>H13+新加坡!J13</f>
        <v>4.3871295000000003</v>
      </c>
      <c r="I36" s="33">
        <f>I13+新加坡!K13</f>
        <v>4.5365760999999996</v>
      </c>
      <c r="J36" s="33">
        <f>J13+新加坡!L13</f>
        <v>6.0369676736800004</v>
      </c>
      <c r="K36" s="33">
        <f>K13+新加坡!M13</f>
        <v>7.2134411000000016</v>
      </c>
      <c r="L36" s="81">
        <f>SUM(K$25:K36)/SUM(J$25:J36)-1</f>
        <v>0.34130902913265593</v>
      </c>
      <c r="M36" s="32" t="s">
        <v>10</v>
      </c>
      <c r="N36" s="33">
        <f>N13+新加坡!R13</f>
        <v>12.130486700000001</v>
      </c>
      <c r="O36" s="33">
        <f>O13+新加坡!S13</f>
        <v>15.670724500000002</v>
      </c>
      <c r="P36" s="33">
        <f>P13+新加坡!T13</f>
        <v>18.781972300579998</v>
      </c>
      <c r="Q36" s="33">
        <f>Q13+新加坡!U13</f>
        <v>22.766842620160009</v>
      </c>
      <c r="R36" s="81">
        <f>SUM(Q$25:Q36)/SUM(P$25:P36)-1</f>
        <v>0.16720520756284496</v>
      </c>
      <c r="S36" s="32" t="s">
        <v>10</v>
      </c>
      <c r="T36" s="33">
        <f>T13+新加坡!Z13</f>
        <v>32.916529799999992</v>
      </c>
      <c r="U36" s="33">
        <f>U13+新加坡!AA13</f>
        <v>35.168426400000001</v>
      </c>
      <c r="V36" s="33">
        <f>V13+新加坡!AB13</f>
        <v>46.049059044259998</v>
      </c>
      <c r="W36" s="33">
        <f>W13+新加坡!AC13</f>
        <v>49.318424138760008</v>
      </c>
      <c r="X36" s="81">
        <f>SUM(W$25:W36)/SUM(V$25:V36)-1</f>
        <v>0.16312282639038411</v>
      </c>
    </row>
    <row r="37" spans="1:24">
      <c r="A37" s="82" t="s">
        <v>124</v>
      </c>
      <c r="B37" s="41">
        <f>AVERAGE(B25:B36)</f>
        <v>10.3023562</v>
      </c>
      <c r="C37" s="41">
        <f>AVERAGE(C25:C36)</f>
        <v>12.851071183333332</v>
      </c>
      <c r="D37" s="41">
        <f>AVERAGE(D25:D36)</f>
        <v>18.035801757008333</v>
      </c>
      <c r="E37" s="41">
        <f>AVERAGE(E25:E36)</f>
        <v>19.943969957915833</v>
      </c>
      <c r="F37" s="83"/>
      <c r="G37" s="84" t="s">
        <v>124</v>
      </c>
      <c r="H37" s="41">
        <f>AVERAGE(H25:H36)</f>
        <v>3.1201784916666662</v>
      </c>
      <c r="I37" s="41">
        <f>AVERAGE(I25:I36)</f>
        <v>3.772056708333333</v>
      </c>
      <c r="J37" s="41">
        <f>AVERAGE(J25:J36)</f>
        <v>5.4212003848971664</v>
      </c>
      <c r="K37" s="41">
        <f>AVERAGE(K25:K36)</f>
        <v>7.2715050249999997</v>
      </c>
      <c r="L37" s="83"/>
      <c r="M37" s="85" t="s">
        <v>226</v>
      </c>
      <c r="N37" s="86">
        <f>AVERAGE(N25:N36)</f>
        <v>9.8717798666666656</v>
      </c>
      <c r="O37" s="86">
        <f>AVERAGE(O25:O36)</f>
        <v>13.895870725000004</v>
      </c>
      <c r="P37" s="86">
        <f>AVERAGE(P25:P36)</f>
        <v>16.632363357106087</v>
      </c>
      <c r="Q37" s="86">
        <f>AVERAGE(Q25:Q36)</f>
        <v>19.413381124491668</v>
      </c>
      <c r="R37" s="87"/>
      <c r="S37" s="84" t="s">
        <v>124</v>
      </c>
      <c r="T37" s="88">
        <f>AVERAGE(T25:T36)</f>
        <v>23.868895182216665</v>
      </c>
      <c r="U37" s="88">
        <f>AVERAGE(U25:U36)</f>
        <v>30.518998616666664</v>
      </c>
      <c r="V37" s="88">
        <f>AVERAGE(V25:V36)</f>
        <v>40.089365499011585</v>
      </c>
      <c r="W37" s="88">
        <f>AVERAGE(W25:W36)</f>
        <v>46.628856107407501</v>
      </c>
      <c r="X37" s="83"/>
    </row>
    <row r="38" spans="1:24">
      <c r="A38" s="89" t="s">
        <v>164</v>
      </c>
      <c r="B38" s="33">
        <f>SUM(B25:B27)</f>
        <v>26.955879299999999</v>
      </c>
      <c r="C38" s="33">
        <f>SUM(C25:C27)</f>
        <v>34.30382019999999</v>
      </c>
      <c r="D38" s="33">
        <f>SUM(D25:D27)</f>
        <v>47.187830199999993</v>
      </c>
      <c r="E38" s="33">
        <f>SUM(E25:E27)</f>
        <v>62.769531399999998</v>
      </c>
      <c r="F38" s="90"/>
      <c r="G38" s="91" t="s">
        <v>164</v>
      </c>
      <c r="H38" s="33">
        <f>SUM(H25:H27)</f>
        <v>9.3636766999999992</v>
      </c>
      <c r="I38" s="33">
        <f>SUM(I25:I27)</f>
        <v>11.939676900000002</v>
      </c>
      <c r="J38" s="33">
        <f>SUM(J25:J27)</f>
        <v>14.276376599999999</v>
      </c>
      <c r="K38" s="33">
        <f>SUM(K25:K27)</f>
        <v>19.985969600000001</v>
      </c>
      <c r="L38" s="90"/>
      <c r="M38" s="92" t="s">
        <v>164</v>
      </c>
      <c r="N38" s="93">
        <f>SUM(N25:N27)</f>
        <v>28.846708299999996</v>
      </c>
      <c r="O38" s="93">
        <f>SUM(O25:O27)</f>
        <v>43.014301400000008</v>
      </c>
      <c r="P38" s="93">
        <f>SUM(P25:P27)</f>
        <v>52.789831599999999</v>
      </c>
      <c r="Q38" s="93">
        <f>SUM(Q25:Q27)</f>
        <v>57.986779600000006</v>
      </c>
      <c r="R38" s="94"/>
      <c r="S38" s="91" t="s">
        <v>164</v>
      </c>
      <c r="T38" s="95">
        <f>SUM(T25:T27)</f>
        <v>65.166264299999995</v>
      </c>
      <c r="U38" s="95">
        <f>SUM(U25:U27)</f>
        <v>89.257798500000007</v>
      </c>
      <c r="V38" s="95">
        <f>SUM(V25:V27)</f>
        <v>114.2540384</v>
      </c>
      <c r="W38" s="95">
        <f>SUM(W25:W27)</f>
        <v>140.74228060000002</v>
      </c>
      <c r="X38" s="90"/>
    </row>
    <row r="39" spans="1:24">
      <c r="A39" s="89" t="s">
        <v>165</v>
      </c>
      <c r="B39" s="33">
        <f>SUM(B28:B30)</f>
        <v>28.7939227</v>
      </c>
      <c r="C39" s="33">
        <f>SUM(C28:C30)</f>
        <v>32.113847799999995</v>
      </c>
      <c r="D39" s="33">
        <f>SUM(D28:D30)</f>
        <v>53.061844345099999</v>
      </c>
      <c r="E39" s="33">
        <f>SUM(E28:E30)</f>
        <v>54.049335999999997</v>
      </c>
      <c r="F39" s="90"/>
      <c r="G39" s="91" t="s">
        <v>165</v>
      </c>
      <c r="H39" s="33">
        <f>SUM(H28:H30)</f>
        <v>8.8482906999999997</v>
      </c>
      <c r="I39" s="33">
        <f>SUM(I28:I30)</f>
        <v>9.4674089000000006</v>
      </c>
      <c r="J39" s="33">
        <f>SUM(J28:J30)</f>
        <v>15.456329728136001</v>
      </c>
      <c r="K39" s="33">
        <f>SUM(K28:K30)</f>
        <v>23.485520999999999</v>
      </c>
      <c r="L39" s="90"/>
      <c r="M39" s="92" t="s">
        <v>165</v>
      </c>
      <c r="N39" s="93">
        <f>SUM(N28:N30)</f>
        <v>29.185391299999999</v>
      </c>
      <c r="O39" s="93">
        <f>SUM(O28:O30)</f>
        <v>39.743921799999995</v>
      </c>
      <c r="P39" s="93">
        <f>SUM(P28:P30)</f>
        <v>48.279977047783007</v>
      </c>
      <c r="Q39" s="93">
        <f>SUM(Q28:Q30)</f>
        <v>52.890194699999995</v>
      </c>
      <c r="R39" s="94"/>
      <c r="S39" s="91" t="s">
        <v>165</v>
      </c>
      <c r="T39" s="95">
        <f>SUM(T28:T30)</f>
        <v>73.722572186600004</v>
      </c>
      <c r="U39" s="95">
        <f>SUM(U28:U30)</f>
        <v>81.325178499999993</v>
      </c>
      <c r="V39" s="95">
        <f>SUM(V28:V30)</f>
        <v>116.798151121019</v>
      </c>
      <c r="W39" s="95">
        <f>SUM(W28:W30)</f>
        <v>130.42505170000001</v>
      </c>
      <c r="X39" s="90"/>
    </row>
    <row r="40" spans="1:24">
      <c r="A40" s="89" t="s">
        <v>167</v>
      </c>
      <c r="B40" s="33">
        <f>SUM(B31:B33)</f>
        <v>30.331665400000002</v>
      </c>
      <c r="C40" s="33">
        <f>SUM(C31:C33)</f>
        <v>44.128627699999996</v>
      </c>
      <c r="D40" s="33">
        <f>SUM(D31:D33)</f>
        <v>56.260944871600003</v>
      </c>
      <c r="E40" s="33">
        <f>SUM(E31:E33)</f>
        <v>59.810466899999994</v>
      </c>
      <c r="F40" s="90"/>
      <c r="G40" s="91" t="s">
        <v>167</v>
      </c>
      <c r="H40" s="33">
        <f>SUM(H31:H33)</f>
        <v>8.2703601999999989</v>
      </c>
      <c r="I40" s="33">
        <f>SUM(I31:I33)</f>
        <v>10.640536300000001</v>
      </c>
      <c r="J40" s="33">
        <f>SUM(J31:J33)</f>
        <v>17.61729636866</v>
      </c>
      <c r="K40" s="33">
        <f>SUM(K31:K33)</f>
        <v>21.6169343</v>
      </c>
      <c r="L40" s="90"/>
      <c r="M40" s="92" t="s">
        <v>167</v>
      </c>
      <c r="N40" s="93">
        <f>SUM(N31:N33)</f>
        <v>29.493343100000004</v>
      </c>
      <c r="O40" s="93">
        <f>SUM(O31:O33)</f>
        <v>37.611884799999999</v>
      </c>
      <c r="P40" s="93">
        <f>SUM(P31:P33)</f>
        <v>47.100942092320004</v>
      </c>
      <c r="Q40" s="93">
        <f>SUM(Q31:Q33)</f>
        <v>55.101221100000004</v>
      </c>
      <c r="R40" s="94"/>
      <c r="S40" s="91" t="s">
        <v>167</v>
      </c>
      <c r="T40" s="95">
        <f>SUM(T31:T33)</f>
        <v>68.095368700000009</v>
      </c>
      <c r="U40" s="95">
        <f>SUM(U31:U33)</f>
        <v>92.381048800000002</v>
      </c>
      <c r="V40" s="95">
        <f>SUM(V31:V33)</f>
        <v>120.97918333258001</v>
      </c>
      <c r="W40" s="95">
        <f>SUM(W31:W33)</f>
        <v>136.52862229999999</v>
      </c>
      <c r="X40" s="90"/>
    </row>
    <row r="41" spans="1:24">
      <c r="A41" s="89" t="s">
        <v>227</v>
      </c>
      <c r="B41" s="33">
        <f>SUM(B34:B36)</f>
        <v>37.546807000000001</v>
      </c>
      <c r="C41" s="33">
        <f>SUM(C34:C36)</f>
        <v>43.666558500000001</v>
      </c>
      <c r="D41" s="33">
        <f>SUM(D34:D36)</f>
        <v>59.919001667399996</v>
      </c>
      <c r="E41" s="33">
        <f>SUM(E34:E36)</f>
        <v>62.698305194989999</v>
      </c>
      <c r="F41" s="90"/>
      <c r="G41" s="91" t="s">
        <v>228</v>
      </c>
      <c r="H41" s="33">
        <f>SUM(H34:H36)</f>
        <v>10.9598143</v>
      </c>
      <c r="I41" s="33">
        <f>SUM(I34:I36)</f>
        <v>13.217058399999999</v>
      </c>
      <c r="J41" s="33">
        <f>SUM(J34:J36)</f>
        <v>17.70440192197</v>
      </c>
      <c r="K41" s="33">
        <f>SUM(K34:K36)</f>
        <v>22.169635400000004</v>
      </c>
      <c r="L41" s="90"/>
      <c r="M41" s="92" t="s">
        <v>168</v>
      </c>
      <c r="N41" s="93">
        <f>SUM(N34:N36)</f>
        <v>30.935915700000002</v>
      </c>
      <c r="O41" s="93">
        <f>SUM(O34:O36)</f>
        <v>46.380340700000012</v>
      </c>
      <c r="P41" s="93">
        <f>SUM(P34:P36)</f>
        <v>51.417609545169995</v>
      </c>
      <c r="Q41" s="93">
        <f>SUM(Q34:Q36)</f>
        <v>66.98237809390001</v>
      </c>
      <c r="R41" s="94"/>
      <c r="S41" s="91" t="s">
        <v>168</v>
      </c>
      <c r="T41" s="95">
        <f>SUM(T34:T36)</f>
        <v>79.442536999999987</v>
      </c>
      <c r="U41" s="95">
        <f>SUM(U34:U36)</f>
        <v>103.26395760000001</v>
      </c>
      <c r="V41" s="95">
        <f>SUM(V34:V36)</f>
        <v>129.04101313453998</v>
      </c>
      <c r="W41" s="95">
        <f>SUM(W34:W36)</f>
        <v>151.85031868889001</v>
      </c>
      <c r="X41" s="90"/>
    </row>
    <row r="42" spans="1:24">
      <c r="A42" s="96" t="s">
        <v>223</v>
      </c>
      <c r="B42" s="97">
        <f>SUM(B25:B31)</f>
        <v>64.360675199999989</v>
      </c>
      <c r="C42" s="97">
        <f>SUM(C25:C31)</f>
        <v>77.655331699999991</v>
      </c>
      <c r="D42" s="97">
        <f>SUM(D25:D31)</f>
        <v>116.20365312519999</v>
      </c>
      <c r="E42" s="97">
        <f>SUM(E25:E31)</f>
        <v>137.56587389999999</v>
      </c>
      <c r="F42" s="98"/>
      <c r="G42" s="99" t="s">
        <v>223</v>
      </c>
      <c r="H42" s="97">
        <f>SUM(H25:H31)</f>
        <v>21.141390899999998</v>
      </c>
      <c r="I42" s="97">
        <f>SUM(I25:I31)</f>
        <v>24.723471800000006</v>
      </c>
      <c r="J42" s="97">
        <f>SUM(J25:J31)</f>
        <v>34.853465705506004</v>
      </c>
      <c r="K42" s="97">
        <f>SUM(K25:K31)</f>
        <v>51.540336499999995</v>
      </c>
      <c r="L42" s="98"/>
      <c r="M42" s="100" t="s">
        <v>229</v>
      </c>
      <c r="N42" s="97">
        <f>SUM(N25:N31)</f>
        <v>66.908458999999993</v>
      </c>
      <c r="O42" s="97">
        <f>SUM(O25:O31)</f>
        <v>92.813256200000012</v>
      </c>
      <c r="P42" s="97">
        <f>SUM(P25:P31)</f>
        <v>117.15313388240301</v>
      </c>
      <c r="Q42" s="97">
        <f>SUM(Q25:Q31)</f>
        <v>128.20651169999999</v>
      </c>
      <c r="R42" s="101"/>
      <c r="S42" s="99" t="s">
        <v>230</v>
      </c>
      <c r="T42" s="97">
        <f>SUM(T25:T31)</f>
        <v>159.3054925866</v>
      </c>
      <c r="U42" s="97">
        <f>SUM(U25:U31)</f>
        <v>195.19205970000002</v>
      </c>
      <c r="V42" s="97">
        <f>SUM(V25:V31)</f>
        <v>268.21025271310901</v>
      </c>
      <c r="W42" s="97">
        <f>SUM(W25:W31)</f>
        <v>317.31272209999997</v>
      </c>
      <c r="X42" s="90"/>
    </row>
    <row r="43" spans="1:24">
      <c r="A43" s="96" t="s">
        <v>224</v>
      </c>
      <c r="B43" s="102"/>
      <c r="C43" s="102"/>
      <c r="D43" s="103">
        <f>D42/C42-1</f>
        <v>0.49640276567384745</v>
      </c>
      <c r="E43" s="103">
        <f>E42/D42-1</f>
        <v>0.18383433050752651</v>
      </c>
      <c r="F43" s="98"/>
      <c r="G43" s="99"/>
      <c r="H43" s="102"/>
      <c r="I43" s="102"/>
      <c r="J43" s="103">
        <f>J42/I42-1</f>
        <v>0.40973185268850454</v>
      </c>
      <c r="K43" s="103">
        <f>K42/J42-1</f>
        <v>0.47877220978509083</v>
      </c>
      <c r="L43" s="98"/>
      <c r="M43" s="100"/>
      <c r="N43" s="104"/>
      <c r="O43" s="104"/>
      <c r="P43" s="105">
        <f>P42/O42-1</f>
        <v>0.26224570367355549</v>
      </c>
      <c r="Q43" s="105">
        <f>Q42/P42-1</f>
        <v>9.4349826174451534E-2</v>
      </c>
      <c r="R43" s="101"/>
      <c r="S43" s="99"/>
      <c r="T43" s="97"/>
      <c r="U43" s="97"/>
      <c r="V43" s="103">
        <f>V42/U42-1</f>
        <v>0.37408382864207756</v>
      </c>
      <c r="W43" s="103">
        <f>W42/V42-1</f>
        <v>0.1830745427894338</v>
      </c>
      <c r="X43" s="90"/>
    </row>
    <row r="44" spans="1:24" ht="15" thickBot="1">
      <c r="A44" s="53" t="s">
        <v>170</v>
      </c>
      <c r="B44" s="54">
        <f>SUM(B25:B36)</f>
        <v>123.6282744</v>
      </c>
      <c r="C44" s="54">
        <f>SUM(C25:C36)</f>
        <v>154.21285419999998</v>
      </c>
      <c r="D44" s="54">
        <f>SUM(D25:D36)</f>
        <v>216.42962108409998</v>
      </c>
      <c r="E44" s="54">
        <f>SUM(E25:E36)</f>
        <v>239.32763949499</v>
      </c>
      <c r="F44" s="106"/>
      <c r="G44" s="107" t="s">
        <v>170</v>
      </c>
      <c r="H44" s="54">
        <f>SUM(H25:H36)</f>
        <v>37.442141899999996</v>
      </c>
      <c r="I44" s="54">
        <f>SUM(I25:I36)</f>
        <v>45.264680499999997</v>
      </c>
      <c r="J44" s="54">
        <f>SUM(J25:J36)</f>
        <v>65.054404618766</v>
      </c>
      <c r="K44" s="54">
        <f>SUM(K25:K36)</f>
        <v>87.258060299999997</v>
      </c>
      <c r="L44" s="106"/>
      <c r="M44" s="108" t="s">
        <v>170</v>
      </c>
      <c r="N44" s="109">
        <f>SUM(N25:N36)</f>
        <v>118.46135839999999</v>
      </c>
      <c r="O44" s="109">
        <f>SUM(O25:O36)</f>
        <v>166.75044870000005</v>
      </c>
      <c r="P44" s="109">
        <f>SUM(P25:P36)</f>
        <v>199.58836028527304</v>
      </c>
      <c r="Q44" s="109">
        <f>SUM(Q25:Q36)</f>
        <v>232.9605734939</v>
      </c>
      <c r="R44" s="110"/>
      <c r="S44" s="107" t="s">
        <v>170</v>
      </c>
      <c r="T44" s="111">
        <f>SUM(T25:T36)</f>
        <v>286.42674218659999</v>
      </c>
      <c r="U44" s="111">
        <f>SUM(U25:U36)</f>
        <v>366.22798339999997</v>
      </c>
      <c r="V44" s="111">
        <f>SUM(V25:V36)</f>
        <v>481.07238598813899</v>
      </c>
      <c r="W44" s="111">
        <f>SUM(W25:W36)</f>
        <v>559.54627328889001</v>
      </c>
      <c r="X44" s="106"/>
    </row>
    <row r="45" spans="1:24">
      <c r="D45" s="35">
        <f>D44-C44</f>
        <v>62.216766884099997</v>
      </c>
      <c r="E45" s="35"/>
      <c r="J45" s="35">
        <f>J44-I44</f>
        <v>19.789724118766003</v>
      </c>
      <c r="K45" s="35"/>
      <c r="P45" s="35">
        <f>P44-O44</f>
        <v>32.837911585272991</v>
      </c>
      <c r="Q45" s="35"/>
      <c r="V45" s="35">
        <f>V44-U44</f>
        <v>114.84440258813902</v>
      </c>
      <c r="W45" s="35"/>
    </row>
    <row r="46" spans="1:24">
      <c r="A46" s="112" t="s">
        <v>176</v>
      </c>
      <c r="B46" s="60">
        <f>B44/[1]总量!B21</f>
        <v>0.47295134943918388</v>
      </c>
      <c r="C46" s="60">
        <f>C44/[1]总量!C21</f>
        <v>0.50969551783323341</v>
      </c>
      <c r="D46" s="60">
        <f>D44/[1]总量!D21</f>
        <v>0.49552309243789627</v>
      </c>
      <c r="E46" s="60">
        <f>E44/[1]总量!E21</f>
        <v>0.6171896729891172</v>
      </c>
      <c r="G46" s="112" t="s">
        <v>176</v>
      </c>
      <c r="H46" s="60">
        <f>H44/[1]总量!I21</f>
        <v>0.18154930616452492</v>
      </c>
      <c r="I46" s="60">
        <f>I44/[1]总量!J21</f>
        <v>0.19066754839927372</v>
      </c>
      <c r="J46" s="60">
        <f>J44/[1]总量!K21</f>
        <v>0.22218793202898326</v>
      </c>
      <c r="K46" s="60">
        <f>K44/[1]总量!L21</f>
        <v>0.34058571545667449</v>
      </c>
      <c r="M46" s="112" t="s">
        <v>231</v>
      </c>
      <c r="N46" s="60">
        <f>N44/[1]总量!P21</f>
        <v>0.22449562528339159</v>
      </c>
      <c r="O46" s="60">
        <f>O44/[1]总量!Q21</f>
        <v>0.26082718303773778</v>
      </c>
      <c r="P46" s="60">
        <f>P44/[1]总量!R21</f>
        <v>0.2966886078684639</v>
      </c>
      <c r="Q46" s="60">
        <f>Q44/[1]总量!S21</f>
        <v>0.39434046566101294</v>
      </c>
      <c r="S46" s="112" t="s">
        <v>176</v>
      </c>
      <c r="T46" s="60">
        <f>T44/[1]总量!W21</f>
        <v>0.28777583093661585</v>
      </c>
      <c r="U46" s="60">
        <f>U44/[1]总量!X21</f>
        <v>0.31055382725477804</v>
      </c>
      <c r="V46" s="60">
        <f>V44/[1]总量!Y21</f>
        <v>0.3430644279231958</v>
      </c>
      <c r="W46" s="60">
        <f>W44/[1]总量!Z21</f>
        <v>0.45317297975175952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W155"/>
  <sheetViews>
    <sheetView workbookViewId="0">
      <pane ySplit="1" topLeftCell="A58" activePane="bottomLeft" state="frozen"/>
      <selection pane="bottomLeft" activeCell="A66" sqref="A66:XFD66"/>
    </sheetView>
  </sheetViews>
  <sheetFormatPr baseColWidth="10" defaultColWidth="8.83203125" defaultRowHeight="14"/>
  <cols>
    <col min="1" max="3" width="10.1640625" customWidth="1"/>
    <col min="4" max="23" width="9.6640625" customWidth="1"/>
  </cols>
  <sheetData>
    <row r="1" spans="1:23" s="9" customFormat="1">
      <c r="A1" s="147" t="s">
        <v>14</v>
      </c>
      <c r="B1" s="147" t="s">
        <v>15</v>
      </c>
      <c r="C1" s="147" t="s">
        <v>16</v>
      </c>
      <c r="D1" s="147" t="s">
        <v>22</v>
      </c>
      <c r="E1" s="147" t="s">
        <v>27</v>
      </c>
      <c r="F1" s="147" t="s">
        <v>38</v>
      </c>
      <c r="G1" s="147" t="s">
        <v>18</v>
      </c>
      <c r="H1" s="147" t="s">
        <v>19</v>
      </c>
      <c r="I1" s="147" t="s">
        <v>28</v>
      </c>
      <c r="J1" s="147" t="s">
        <v>29</v>
      </c>
      <c r="K1" s="147" t="s">
        <v>31</v>
      </c>
      <c r="L1" s="147" t="s">
        <v>32</v>
      </c>
      <c r="M1" s="147" t="s">
        <v>33</v>
      </c>
      <c r="N1" s="147" t="s">
        <v>34</v>
      </c>
      <c r="O1" s="147" t="s">
        <v>66</v>
      </c>
      <c r="P1" s="147" t="s">
        <v>21</v>
      </c>
      <c r="Q1" s="147" t="s">
        <v>415</v>
      </c>
      <c r="R1" s="147" t="s">
        <v>65</v>
      </c>
      <c r="S1" s="147" t="s">
        <v>367</v>
      </c>
      <c r="T1" s="147" t="s">
        <v>30</v>
      </c>
      <c r="U1" s="147" t="s">
        <v>369</v>
      </c>
      <c r="V1" s="147" t="s">
        <v>370</v>
      </c>
      <c r="W1" s="147" t="s">
        <v>85</v>
      </c>
    </row>
    <row r="2" spans="1:23">
      <c r="A2">
        <v>2016</v>
      </c>
      <c r="B2">
        <v>1</v>
      </c>
      <c r="C2" t="s">
        <v>17</v>
      </c>
      <c r="D2" s="5">
        <v>16224.531999999999</v>
      </c>
      <c r="E2" s="5">
        <v>10224.65</v>
      </c>
      <c r="F2" s="5">
        <v>3764.55</v>
      </c>
      <c r="G2" s="4">
        <v>10687.5</v>
      </c>
      <c r="H2" s="5">
        <v>6905.25</v>
      </c>
      <c r="J2" s="5">
        <v>7334.7390000000005</v>
      </c>
      <c r="K2" s="5">
        <v>27487.53</v>
      </c>
      <c r="L2" s="5">
        <v>2439.1</v>
      </c>
      <c r="M2" s="5">
        <v>32093.443000000007</v>
      </c>
      <c r="N2" s="5">
        <v>48348.079999999994</v>
      </c>
      <c r="O2" s="5">
        <v>2499.75</v>
      </c>
      <c r="Q2" s="5"/>
      <c r="R2" s="5"/>
      <c r="S2" s="5"/>
      <c r="T2" s="5"/>
      <c r="U2" s="5"/>
      <c r="V2" s="5"/>
      <c r="W2" s="5">
        <v>185000</v>
      </c>
    </row>
    <row r="3" spans="1:23">
      <c r="A3">
        <v>2016</v>
      </c>
      <c r="B3">
        <v>2</v>
      </c>
      <c r="C3" t="s">
        <v>17</v>
      </c>
      <c r="D3" s="5">
        <v>15100.779999999999</v>
      </c>
      <c r="E3" s="5">
        <v>8341.3490000000002</v>
      </c>
      <c r="F3" s="5">
        <v>2011</v>
      </c>
      <c r="G3" s="3">
        <v>5254.9750000000004</v>
      </c>
      <c r="H3" s="5">
        <v>4356</v>
      </c>
      <c r="J3" s="5">
        <v>4884.0969999999998</v>
      </c>
      <c r="K3" s="5">
        <v>23259.175000000003</v>
      </c>
      <c r="L3" s="5">
        <v>2050.105</v>
      </c>
      <c r="M3" s="5">
        <v>20162.060000000001</v>
      </c>
      <c r="N3" s="5">
        <v>47365.575000000004</v>
      </c>
      <c r="O3" s="5">
        <v>15906</v>
      </c>
      <c r="Q3" s="5"/>
      <c r="R3" s="5"/>
      <c r="S3" s="5"/>
      <c r="T3" s="5"/>
      <c r="U3" s="5"/>
      <c r="V3" s="5"/>
      <c r="W3" s="5">
        <v>162900</v>
      </c>
    </row>
    <row r="4" spans="1:23">
      <c r="A4">
        <v>2016</v>
      </c>
      <c r="B4">
        <v>3</v>
      </c>
      <c r="C4" t="s">
        <v>17</v>
      </c>
      <c r="D4" s="5">
        <v>12471.451000000001</v>
      </c>
      <c r="E4" s="5">
        <v>16170.174999999999</v>
      </c>
      <c r="F4" s="5">
        <v>3442.5</v>
      </c>
      <c r="G4" s="3">
        <v>12537.75</v>
      </c>
      <c r="H4" s="5">
        <v>9330.75</v>
      </c>
      <c r="J4" s="5">
        <v>12631.522999999997</v>
      </c>
      <c r="K4" s="5">
        <v>45589.524999999994</v>
      </c>
      <c r="L4" s="5">
        <v>2937.5</v>
      </c>
      <c r="M4" s="5">
        <v>34791.003999999986</v>
      </c>
      <c r="N4" s="5">
        <v>52658.549000000006</v>
      </c>
      <c r="O4" s="5">
        <v>19827.75</v>
      </c>
      <c r="Q4" s="5"/>
      <c r="R4" s="5"/>
      <c r="S4" s="5"/>
      <c r="T4" s="5"/>
      <c r="U4" s="5"/>
      <c r="V4" s="5"/>
      <c r="W4" s="5">
        <v>250500</v>
      </c>
    </row>
    <row r="5" spans="1:23">
      <c r="A5">
        <v>2016</v>
      </c>
      <c r="B5">
        <v>4</v>
      </c>
      <c r="C5" t="s">
        <v>17</v>
      </c>
      <c r="D5" s="5">
        <v>16319.026</v>
      </c>
      <c r="E5" s="5">
        <v>14814.28</v>
      </c>
      <c r="F5" s="5">
        <v>3671</v>
      </c>
      <c r="G5" s="3">
        <v>8499.5</v>
      </c>
      <c r="H5" s="5">
        <v>2648.25</v>
      </c>
      <c r="J5" s="5">
        <v>14802.765000000001</v>
      </c>
      <c r="K5" s="5">
        <v>46441.905000000006</v>
      </c>
      <c r="L5" s="5">
        <v>2827.576</v>
      </c>
      <c r="M5" s="5">
        <v>24843.019999999997</v>
      </c>
      <c r="N5" s="5">
        <v>45099.590000000004</v>
      </c>
      <c r="O5" s="5">
        <v>10965.75</v>
      </c>
      <c r="Q5" s="5"/>
      <c r="R5" s="5"/>
      <c r="S5" s="5"/>
      <c r="T5" s="5"/>
      <c r="U5" s="5"/>
      <c r="V5" s="5"/>
      <c r="W5" s="5">
        <v>208700</v>
      </c>
    </row>
    <row r="6" spans="1:23">
      <c r="A6">
        <v>2016</v>
      </c>
      <c r="B6">
        <v>5</v>
      </c>
      <c r="C6" t="s">
        <v>17</v>
      </c>
      <c r="D6" s="5">
        <v>14255.958000000001</v>
      </c>
      <c r="E6" s="5">
        <v>13765.607999999998</v>
      </c>
      <c r="F6" s="5">
        <v>2263.1459999999997</v>
      </c>
      <c r="G6" s="3">
        <v>7983.2</v>
      </c>
      <c r="H6" s="5">
        <v>6431.85</v>
      </c>
      <c r="J6" s="5">
        <v>9804.1739999999991</v>
      </c>
      <c r="K6" s="5">
        <v>37755.724999999999</v>
      </c>
      <c r="L6" s="5">
        <v>2752.2139999999999</v>
      </c>
      <c r="M6" s="5">
        <v>20274.870000000003</v>
      </c>
      <c r="N6" s="5">
        <v>41534.394999999997</v>
      </c>
      <c r="O6" s="5">
        <v>22090.5</v>
      </c>
      <c r="Q6" s="5"/>
      <c r="R6" s="5"/>
      <c r="S6" s="5"/>
      <c r="T6" s="5"/>
      <c r="U6" s="5"/>
      <c r="V6" s="5"/>
      <c r="W6" s="5">
        <v>197800</v>
      </c>
    </row>
    <row r="7" spans="1:23">
      <c r="A7">
        <v>2016</v>
      </c>
      <c r="B7">
        <v>6</v>
      </c>
      <c r="C7" t="s">
        <v>17</v>
      </c>
      <c r="D7" s="5">
        <v>20583.813000000002</v>
      </c>
      <c r="E7" s="5">
        <v>9625.6730000000007</v>
      </c>
      <c r="F7" s="5">
        <v>786.71</v>
      </c>
      <c r="G7" s="3">
        <v>5633.5</v>
      </c>
      <c r="H7" s="5">
        <v>5342.85</v>
      </c>
      <c r="J7" s="5">
        <v>9307.5450000000019</v>
      </c>
      <c r="K7" s="5">
        <v>36516.538</v>
      </c>
      <c r="L7" s="5">
        <v>2140.7060000000001</v>
      </c>
      <c r="M7" s="5">
        <v>24073.999000000003</v>
      </c>
      <c r="N7" s="5">
        <v>46676.589999999989</v>
      </c>
      <c r="O7" s="5">
        <v>11490</v>
      </c>
      <c r="Q7" s="5"/>
      <c r="R7" s="5"/>
      <c r="S7" s="5"/>
      <c r="T7" s="5"/>
      <c r="U7" s="5"/>
      <c r="V7" s="5"/>
      <c r="W7" s="5">
        <v>190100</v>
      </c>
    </row>
    <row r="8" spans="1:23">
      <c r="A8">
        <v>2016</v>
      </c>
      <c r="B8">
        <v>7</v>
      </c>
      <c r="C8" t="s">
        <v>17</v>
      </c>
      <c r="D8" s="5">
        <v>22290.79</v>
      </c>
      <c r="E8" s="5">
        <v>14735.85</v>
      </c>
      <c r="F8" s="5">
        <v>2324.7600000000002</v>
      </c>
      <c r="G8" s="3">
        <v>8059</v>
      </c>
      <c r="H8" s="5">
        <v>7223.85</v>
      </c>
      <c r="J8" s="5">
        <v>5890.527</v>
      </c>
      <c r="K8" s="5">
        <v>34515.08</v>
      </c>
      <c r="L8" s="5">
        <v>1283.1240000000003</v>
      </c>
      <c r="M8" s="5">
        <v>20290.810000000005</v>
      </c>
      <c r="N8" s="5">
        <v>45703.124999999993</v>
      </c>
      <c r="O8" s="5">
        <v>23342.5</v>
      </c>
      <c r="Q8" s="5"/>
      <c r="R8" s="5"/>
      <c r="S8" s="5"/>
      <c r="T8" s="5"/>
      <c r="U8" s="5"/>
      <c r="V8" s="5"/>
      <c r="W8" s="5">
        <v>201500</v>
      </c>
    </row>
    <row r="9" spans="1:23">
      <c r="A9">
        <v>2016</v>
      </c>
      <c r="B9">
        <v>8</v>
      </c>
      <c r="C9" t="s">
        <v>17</v>
      </c>
      <c r="D9" s="5">
        <v>24372.996999999999</v>
      </c>
      <c r="E9" s="5">
        <v>14312.900999999998</v>
      </c>
      <c r="F9" s="5">
        <v>4995.3060000000005</v>
      </c>
      <c r="G9" s="3">
        <v>7486.5</v>
      </c>
      <c r="H9" s="5">
        <v>8291.25</v>
      </c>
      <c r="J9" s="5">
        <v>8436.48</v>
      </c>
      <c r="K9" s="5">
        <v>41577.200000000004</v>
      </c>
      <c r="L9" s="5">
        <v>2528.35</v>
      </c>
      <c r="M9" s="5">
        <v>21974.044000000002</v>
      </c>
      <c r="N9" s="5">
        <v>65074.47</v>
      </c>
      <c r="O9" s="5">
        <v>8364</v>
      </c>
      <c r="Q9" s="5"/>
      <c r="R9" s="5"/>
      <c r="S9" s="5"/>
      <c r="T9" s="5"/>
      <c r="U9" s="5"/>
      <c r="V9" s="5"/>
      <c r="W9" s="5">
        <v>236300</v>
      </c>
    </row>
    <row r="10" spans="1:23">
      <c r="A10">
        <v>2016</v>
      </c>
      <c r="B10">
        <v>9</v>
      </c>
      <c r="C10" t="s">
        <v>17</v>
      </c>
      <c r="D10" s="5">
        <v>23647.811999999998</v>
      </c>
      <c r="E10" s="5">
        <v>15492.05</v>
      </c>
      <c r="F10" s="5">
        <v>3344.5</v>
      </c>
      <c r="G10" s="3">
        <v>5900.5</v>
      </c>
      <c r="H10" s="5">
        <v>9256.5</v>
      </c>
      <c r="J10" s="5">
        <v>8226.1889999999985</v>
      </c>
      <c r="K10" s="5">
        <v>38898.98000000001</v>
      </c>
      <c r="L10" s="5">
        <v>2169.4499999999998</v>
      </c>
      <c r="M10" s="5">
        <v>27078.196999999989</v>
      </c>
      <c r="N10" s="5">
        <v>54994.603000000017</v>
      </c>
      <c r="O10" s="5">
        <v>3681</v>
      </c>
      <c r="Q10" s="5"/>
      <c r="R10" s="5"/>
      <c r="S10" s="5"/>
      <c r="T10" s="5"/>
      <c r="U10" s="5"/>
      <c r="V10" s="5"/>
      <c r="W10" s="5">
        <v>222000</v>
      </c>
    </row>
    <row r="11" spans="1:23">
      <c r="A11">
        <v>2016</v>
      </c>
      <c r="B11">
        <v>10</v>
      </c>
      <c r="C11" t="s">
        <v>17</v>
      </c>
      <c r="D11" s="5">
        <v>21275.470999999998</v>
      </c>
      <c r="E11" s="5">
        <v>9905.0249999999996</v>
      </c>
      <c r="F11" s="5">
        <v>4332.2190000000001</v>
      </c>
      <c r="G11" s="3">
        <v>6172.5</v>
      </c>
      <c r="H11" s="5">
        <v>5021.1000000000004</v>
      </c>
      <c r="J11" s="5">
        <v>7831.3890000000001</v>
      </c>
      <c r="K11" s="5">
        <v>33593.825000000004</v>
      </c>
      <c r="L11" s="5">
        <v>2319.15</v>
      </c>
      <c r="M11" s="5">
        <v>16408.186999999998</v>
      </c>
      <c r="N11" s="5">
        <v>46771.855000000003</v>
      </c>
      <c r="O11" s="5">
        <v>5994.75</v>
      </c>
      <c r="Q11" s="5"/>
      <c r="R11" s="5"/>
      <c r="S11" s="5"/>
      <c r="T11" s="5"/>
      <c r="U11" s="5"/>
      <c r="V11" s="5"/>
      <c r="W11" s="5">
        <v>185300</v>
      </c>
    </row>
    <row r="12" spans="1:23">
      <c r="A12">
        <v>2016</v>
      </c>
      <c r="B12">
        <v>11</v>
      </c>
      <c r="C12" t="s">
        <v>17</v>
      </c>
      <c r="D12" s="5">
        <v>22363.84</v>
      </c>
      <c r="E12" s="5">
        <v>11955.182999999995</v>
      </c>
      <c r="F12" s="5">
        <v>4616.3</v>
      </c>
      <c r="G12" s="3">
        <v>14395.75</v>
      </c>
      <c r="H12" s="5">
        <v>6954.75</v>
      </c>
      <c r="J12" s="5">
        <v>8341.3050000000003</v>
      </c>
      <c r="K12" s="5">
        <v>65011.599999999991</v>
      </c>
      <c r="L12" s="5">
        <v>3045.701</v>
      </c>
      <c r="M12" s="5">
        <v>27177.242999999999</v>
      </c>
      <c r="N12" s="5">
        <v>49928.960000000006</v>
      </c>
      <c r="O12" s="5">
        <v>8337.75</v>
      </c>
      <c r="Q12" s="5"/>
      <c r="R12" s="5"/>
      <c r="S12" s="5"/>
      <c r="T12" s="5"/>
      <c r="U12" s="5"/>
      <c r="V12" s="5"/>
      <c r="W12" s="5">
        <v>243099.56699999995</v>
      </c>
    </row>
    <row r="13" spans="1:23">
      <c r="A13">
        <v>2016</v>
      </c>
      <c r="B13">
        <v>12</v>
      </c>
      <c r="C13" t="s">
        <v>17</v>
      </c>
      <c r="D13" s="5">
        <v>43496.902000000002</v>
      </c>
      <c r="E13" s="5">
        <v>13143.409999999998</v>
      </c>
      <c r="F13" s="5">
        <v>10433.859</v>
      </c>
      <c r="G13" s="3">
        <v>13237.25</v>
      </c>
      <c r="H13" s="5">
        <v>13237.25</v>
      </c>
      <c r="J13" s="5">
        <v>9199.366</v>
      </c>
      <c r="K13" s="5">
        <v>94807.484999999986</v>
      </c>
      <c r="L13" s="5">
        <v>3201.92</v>
      </c>
      <c r="M13" s="5">
        <v>38834.846000000005</v>
      </c>
      <c r="N13" s="5">
        <v>59982.284999999996</v>
      </c>
      <c r="O13" s="5">
        <v>8351.25</v>
      </c>
      <c r="Q13" s="5"/>
      <c r="R13" s="5"/>
      <c r="S13" s="5"/>
      <c r="T13" s="5"/>
      <c r="U13" s="5"/>
      <c r="V13" s="5"/>
      <c r="W13" s="5">
        <v>330300.15399999992</v>
      </c>
    </row>
    <row r="14" spans="1:23">
      <c r="A14">
        <v>2017</v>
      </c>
      <c r="B14">
        <v>1</v>
      </c>
      <c r="C14" t="s">
        <v>17</v>
      </c>
      <c r="D14" s="5">
        <v>24773.576000000001</v>
      </c>
      <c r="E14" s="5">
        <v>11221.824999999999</v>
      </c>
      <c r="F14" s="5">
        <v>9923.8100000000013</v>
      </c>
      <c r="G14" s="4">
        <v>13783.279999999999</v>
      </c>
      <c r="H14" s="5">
        <v>6014.25</v>
      </c>
      <c r="I14" s="5">
        <v>2448.1400000000003</v>
      </c>
      <c r="J14" s="5">
        <v>6858.9650000000011</v>
      </c>
      <c r="K14" s="5">
        <v>60835.959999999985</v>
      </c>
      <c r="L14" s="5">
        <v>4242.62</v>
      </c>
      <c r="M14" s="5">
        <v>29185.685000000005</v>
      </c>
      <c r="N14" s="5">
        <v>47005.460000000014</v>
      </c>
      <c r="O14" s="5">
        <v>6957</v>
      </c>
      <c r="P14" s="5">
        <v>3242.8</v>
      </c>
      <c r="Q14" s="5"/>
      <c r="R14" s="5"/>
      <c r="S14" s="5"/>
      <c r="T14" s="5"/>
      <c r="U14" s="5"/>
      <c r="V14" s="5"/>
      <c r="W14" s="5">
        <v>259399.989</v>
      </c>
    </row>
    <row r="15" spans="1:23">
      <c r="A15">
        <v>2017</v>
      </c>
      <c r="B15">
        <v>2</v>
      </c>
      <c r="C15" t="s">
        <v>17</v>
      </c>
      <c r="D15" s="5">
        <v>20801.681</v>
      </c>
      <c r="E15" s="5">
        <v>11801.525</v>
      </c>
      <c r="F15" s="5">
        <v>9028.5939999999991</v>
      </c>
      <c r="G15" s="3">
        <v>8361.5</v>
      </c>
      <c r="H15" s="5">
        <v>7796.25</v>
      </c>
      <c r="I15" s="5">
        <v>2013.4</v>
      </c>
      <c r="J15" s="5">
        <v>12998.974999999999</v>
      </c>
      <c r="K15" s="5">
        <v>45402.999999999985</v>
      </c>
      <c r="L15" s="5">
        <v>2692.35</v>
      </c>
      <c r="M15" s="5">
        <v>31526.511999999995</v>
      </c>
      <c r="N15" s="5">
        <v>52775.375</v>
      </c>
      <c r="O15" s="5">
        <v>11855.5</v>
      </c>
      <c r="P15" s="5">
        <v>4871.6999999999989</v>
      </c>
      <c r="Q15" s="5"/>
      <c r="R15" s="5"/>
      <c r="S15" s="5"/>
      <c r="T15" s="5"/>
      <c r="U15" s="5"/>
      <c r="V15" s="5"/>
      <c r="W15" s="5">
        <v>249099.66200000007</v>
      </c>
    </row>
    <row r="16" spans="1:23">
      <c r="A16">
        <v>2017</v>
      </c>
      <c r="B16">
        <v>3</v>
      </c>
      <c r="C16" t="s">
        <v>17</v>
      </c>
      <c r="D16" s="5">
        <v>17574.334999999999</v>
      </c>
      <c r="E16" s="5">
        <v>16144.5</v>
      </c>
      <c r="F16" s="5">
        <v>6398.6759999999995</v>
      </c>
      <c r="G16" s="3">
        <v>7139.25</v>
      </c>
      <c r="H16" s="5">
        <v>4752</v>
      </c>
      <c r="I16" s="5">
        <v>2225.0600000000004</v>
      </c>
      <c r="J16" s="5">
        <v>20005.098000000002</v>
      </c>
      <c r="K16" s="5">
        <v>50686.168999999994</v>
      </c>
      <c r="L16" s="5">
        <v>3844.88</v>
      </c>
      <c r="M16" s="5">
        <v>34823.269</v>
      </c>
      <c r="N16" s="5">
        <v>46469.200000000004</v>
      </c>
      <c r="O16" s="5">
        <v>14164.5</v>
      </c>
      <c r="P16" s="5">
        <v>3992.4750000000004</v>
      </c>
      <c r="Q16" s="5"/>
      <c r="R16" s="5"/>
      <c r="S16" s="5"/>
      <c r="T16" s="5"/>
      <c r="U16" s="5"/>
      <c r="V16" s="5"/>
      <c r="W16" s="5">
        <v>244998.66899999999</v>
      </c>
    </row>
    <row r="17" spans="1:23">
      <c r="A17">
        <v>2017</v>
      </c>
      <c r="B17">
        <v>4</v>
      </c>
      <c r="C17" t="s">
        <v>17</v>
      </c>
      <c r="D17" s="5">
        <v>25635.32</v>
      </c>
      <c r="E17" s="5">
        <v>12207.800000000001</v>
      </c>
      <c r="F17" s="5">
        <v>2176.1390000000001</v>
      </c>
      <c r="G17" s="3">
        <v>5274</v>
      </c>
      <c r="H17" s="5">
        <v>6261.75</v>
      </c>
      <c r="I17" s="5">
        <v>1705.8629999999998</v>
      </c>
      <c r="J17" s="5">
        <v>18645.597000000002</v>
      </c>
      <c r="K17" s="5">
        <v>46819.85</v>
      </c>
      <c r="L17" s="5">
        <v>2156.6049999999996</v>
      </c>
      <c r="M17" s="5">
        <v>19841.994999999995</v>
      </c>
      <c r="N17" s="5">
        <v>31863.752</v>
      </c>
      <c r="O17" s="5">
        <v>11085</v>
      </c>
      <c r="P17" s="5">
        <v>2124.6999999999998</v>
      </c>
      <c r="Q17" s="5"/>
      <c r="R17" s="5"/>
      <c r="S17" s="5"/>
      <c r="T17" s="5"/>
      <c r="U17" s="5"/>
      <c r="V17" s="5"/>
      <c r="W17" s="5">
        <v>200000.25900000005</v>
      </c>
    </row>
    <row r="18" spans="1:23">
      <c r="A18">
        <v>2017</v>
      </c>
      <c r="B18">
        <v>5</v>
      </c>
      <c r="C18" t="s">
        <v>17</v>
      </c>
      <c r="D18" s="5">
        <v>17718.95</v>
      </c>
      <c r="E18" s="5">
        <v>10955.300999999999</v>
      </c>
      <c r="F18" s="5">
        <v>1538.9870000000001</v>
      </c>
      <c r="G18" s="3">
        <v>3286.5010000000002</v>
      </c>
      <c r="H18" s="5">
        <v>4999.5</v>
      </c>
      <c r="I18" s="5">
        <v>1733.546</v>
      </c>
      <c r="J18" s="5">
        <v>15443.401000000003</v>
      </c>
      <c r="K18" s="5">
        <v>59939.299999999988</v>
      </c>
      <c r="L18" s="5">
        <v>2145.4</v>
      </c>
      <c r="M18" s="5">
        <v>23902.439000000002</v>
      </c>
      <c r="N18" s="5">
        <v>38390.174999999996</v>
      </c>
      <c r="O18" s="5">
        <v>10465.5</v>
      </c>
      <c r="P18" s="5">
        <v>1711</v>
      </c>
      <c r="Q18" s="5"/>
      <c r="R18" s="5"/>
      <c r="S18" s="5"/>
      <c r="T18" s="5"/>
      <c r="U18" s="5"/>
      <c r="V18" s="5"/>
      <c r="W18" s="5">
        <v>199999.69099999999</v>
      </c>
    </row>
    <row r="19" spans="1:23">
      <c r="A19">
        <v>2017</v>
      </c>
      <c r="B19">
        <v>6</v>
      </c>
      <c r="C19" t="s">
        <v>17</v>
      </c>
      <c r="D19" s="5">
        <v>24037.557000000001</v>
      </c>
      <c r="E19" s="5">
        <v>13904.4</v>
      </c>
      <c r="F19" s="5">
        <v>2858.3339999999998</v>
      </c>
      <c r="G19" s="3">
        <v>4692.5</v>
      </c>
      <c r="H19" s="5">
        <v>4826.25</v>
      </c>
      <c r="I19" s="5">
        <v>3220.29</v>
      </c>
      <c r="J19" s="5">
        <v>6186.2350000000006</v>
      </c>
      <c r="K19" s="5">
        <v>46947.658000000003</v>
      </c>
      <c r="L19" s="5">
        <v>2310.6</v>
      </c>
      <c r="M19" s="5">
        <v>33233.661999999997</v>
      </c>
      <c r="N19" s="5">
        <v>56902.51</v>
      </c>
      <c r="O19" s="5">
        <v>11308.5</v>
      </c>
      <c r="P19" s="5">
        <v>1033</v>
      </c>
      <c r="Q19" s="5"/>
      <c r="R19" s="5"/>
      <c r="S19" s="5"/>
      <c r="T19" s="5"/>
      <c r="U19" s="5"/>
      <c r="V19" s="5"/>
      <c r="W19" s="5">
        <v>220999.81299999999</v>
      </c>
    </row>
    <row r="20" spans="1:23">
      <c r="A20">
        <v>2017</v>
      </c>
      <c r="B20">
        <v>7</v>
      </c>
      <c r="C20" t="s">
        <v>17</v>
      </c>
      <c r="D20" s="5">
        <v>27127.221000000001</v>
      </c>
      <c r="E20" s="5">
        <v>13355.624999999996</v>
      </c>
      <c r="F20" s="5">
        <v>842.93</v>
      </c>
      <c r="G20" s="3">
        <v>4768.5</v>
      </c>
      <c r="H20" s="5">
        <v>4158</v>
      </c>
      <c r="I20" s="5">
        <v>2160.971</v>
      </c>
      <c r="J20" s="5">
        <v>7324.0129999999999</v>
      </c>
      <c r="K20" s="5">
        <v>49442.168000000005</v>
      </c>
      <c r="L20" s="5">
        <v>2535.02</v>
      </c>
      <c r="M20" s="5">
        <v>27255.249999999996</v>
      </c>
      <c r="N20" s="5">
        <v>55610.456000000006</v>
      </c>
      <c r="O20" s="5">
        <v>23715</v>
      </c>
      <c r="P20" s="5">
        <v>0</v>
      </c>
      <c r="Q20" s="5"/>
      <c r="R20" s="5"/>
      <c r="S20" s="5"/>
      <c r="T20" s="5"/>
      <c r="U20" s="5"/>
      <c r="V20" s="5"/>
      <c r="W20" s="5">
        <v>228899.91899999997</v>
      </c>
    </row>
    <row r="21" spans="1:23">
      <c r="A21">
        <v>2017</v>
      </c>
      <c r="B21">
        <v>8</v>
      </c>
      <c r="C21" t="s">
        <v>17</v>
      </c>
      <c r="D21" s="5">
        <v>19796.263000000003</v>
      </c>
      <c r="E21" s="5">
        <v>10490.300000000003</v>
      </c>
      <c r="F21" s="5">
        <v>363.39</v>
      </c>
      <c r="G21" s="3">
        <v>7956</v>
      </c>
      <c r="H21" s="5">
        <v>5049</v>
      </c>
      <c r="I21" s="5">
        <v>2959.1590000000001</v>
      </c>
      <c r="J21" s="5">
        <v>6283.7289999999994</v>
      </c>
      <c r="K21" s="5">
        <v>78470.669999999984</v>
      </c>
      <c r="L21" s="5">
        <v>4280.8</v>
      </c>
      <c r="M21" s="5">
        <v>35159.125</v>
      </c>
      <c r="N21" s="5">
        <v>71500.62</v>
      </c>
      <c r="O21" s="5">
        <v>25351.5</v>
      </c>
      <c r="P21" s="5">
        <v>876.9</v>
      </c>
      <c r="Q21" s="5"/>
      <c r="R21" s="5"/>
      <c r="S21" s="5"/>
      <c r="T21" s="5"/>
      <c r="U21" s="5"/>
      <c r="V21" s="5"/>
      <c r="W21" s="5">
        <v>281076.97200000001</v>
      </c>
    </row>
    <row r="22" spans="1:23">
      <c r="A22">
        <v>2017</v>
      </c>
      <c r="B22">
        <v>9</v>
      </c>
      <c r="C22" t="s">
        <v>17</v>
      </c>
      <c r="D22" s="5">
        <v>26211.316999999999</v>
      </c>
      <c r="E22" s="5">
        <v>15345.255000000001</v>
      </c>
      <c r="F22" s="5">
        <v>254.648</v>
      </c>
      <c r="G22" s="3">
        <v>11994.5</v>
      </c>
      <c r="H22" s="5">
        <v>7895.25</v>
      </c>
      <c r="I22" s="5">
        <v>2572.0500000000002</v>
      </c>
      <c r="J22" s="5">
        <v>8224.0189999999984</v>
      </c>
      <c r="K22" s="5">
        <v>86604.549999999959</v>
      </c>
      <c r="L22" s="5">
        <v>2563.31</v>
      </c>
      <c r="M22" s="5">
        <v>40452.433000000005</v>
      </c>
      <c r="N22" s="5">
        <v>77826.052000000025</v>
      </c>
      <c r="O22" s="5">
        <v>20646</v>
      </c>
      <c r="P22" s="5">
        <v>3456.35</v>
      </c>
      <c r="Q22" s="5"/>
      <c r="R22" s="5"/>
      <c r="S22" s="5"/>
      <c r="T22" s="5"/>
      <c r="U22" s="5"/>
      <c r="V22" s="5"/>
      <c r="W22" s="5">
        <v>328956.12700000004</v>
      </c>
    </row>
    <row r="23" spans="1:23">
      <c r="A23">
        <v>2017</v>
      </c>
      <c r="B23">
        <v>10</v>
      </c>
      <c r="C23" t="s">
        <v>17</v>
      </c>
      <c r="D23" s="5">
        <v>14237.718000000001</v>
      </c>
      <c r="E23" s="5">
        <v>7515.1750000000002</v>
      </c>
      <c r="F23" s="5">
        <v>1360.98</v>
      </c>
      <c r="G23" s="3">
        <v>7140</v>
      </c>
      <c r="H23" s="5">
        <v>9504</v>
      </c>
      <c r="I23" s="5">
        <v>2714.7669999999998</v>
      </c>
      <c r="J23" s="5">
        <v>4806.7349999999997</v>
      </c>
      <c r="K23" s="5">
        <v>75438.580999999976</v>
      </c>
      <c r="L23" s="5">
        <v>2306.3500000000004</v>
      </c>
      <c r="M23" s="5">
        <v>29243.157000000003</v>
      </c>
      <c r="N23" s="5">
        <v>65287.965000000011</v>
      </c>
      <c r="O23" s="5">
        <v>11679.5</v>
      </c>
      <c r="P23" s="5">
        <v>4991.0749999999998</v>
      </c>
      <c r="Q23" s="5"/>
      <c r="R23" s="5"/>
      <c r="S23" s="5"/>
      <c r="T23" s="5"/>
      <c r="U23" s="5"/>
      <c r="V23" s="5"/>
      <c r="W23" s="5">
        <v>256990.72699999996</v>
      </c>
    </row>
    <row r="24" spans="1:23">
      <c r="A24">
        <v>2017</v>
      </c>
      <c r="B24">
        <v>11</v>
      </c>
      <c r="C24" t="s">
        <v>17</v>
      </c>
      <c r="D24" s="5">
        <v>12114.091</v>
      </c>
      <c r="E24" s="5">
        <v>13503.953999999998</v>
      </c>
      <c r="F24" s="5">
        <v>2301.66</v>
      </c>
      <c r="G24" s="3">
        <v>13332.5</v>
      </c>
      <c r="H24" s="5">
        <v>16805.25</v>
      </c>
      <c r="I24" s="5">
        <v>6530.3600000000006</v>
      </c>
      <c r="J24" s="5">
        <v>9684.2759999999998</v>
      </c>
      <c r="K24" s="5">
        <v>77215.749999999985</v>
      </c>
      <c r="L24" s="5">
        <v>2555.67</v>
      </c>
      <c r="M24" s="5">
        <v>24295.238000000001</v>
      </c>
      <c r="N24" s="5">
        <v>54621.020000000004</v>
      </c>
      <c r="O24" s="5">
        <v>9840</v>
      </c>
      <c r="P24" s="5">
        <v>11457.400000000001</v>
      </c>
      <c r="Q24" s="5"/>
      <c r="R24" s="5"/>
      <c r="S24" s="5"/>
      <c r="T24" s="5"/>
      <c r="U24" s="5"/>
      <c r="V24" s="5"/>
      <c r="W24" s="5">
        <v>272600.18599999999</v>
      </c>
    </row>
    <row r="25" spans="1:23">
      <c r="A25">
        <v>2017</v>
      </c>
      <c r="B25">
        <v>12</v>
      </c>
      <c r="C25" t="s">
        <v>17</v>
      </c>
      <c r="D25" s="5">
        <v>18234.432999999997</v>
      </c>
      <c r="E25" s="5">
        <v>8757.8999999999978</v>
      </c>
      <c r="F25" s="5">
        <v>4589.268</v>
      </c>
      <c r="G25" s="3">
        <v>16007</v>
      </c>
      <c r="H25" s="5">
        <v>6237.6550000000007</v>
      </c>
      <c r="I25" s="5">
        <v>7338.777000000001</v>
      </c>
      <c r="J25" s="5">
        <v>10564.352000000001</v>
      </c>
      <c r="K25" s="5">
        <v>76499.149999999994</v>
      </c>
      <c r="L25" s="5">
        <v>3363.4949999999999</v>
      </c>
      <c r="M25" s="5">
        <v>26071.094000000001</v>
      </c>
      <c r="N25" s="5">
        <v>62547.756000000008</v>
      </c>
      <c r="O25" s="5">
        <v>8361</v>
      </c>
      <c r="P25" s="5">
        <v>22968.499999999996</v>
      </c>
      <c r="Q25" s="5"/>
      <c r="R25" s="5"/>
      <c r="S25" s="5"/>
      <c r="T25" s="5"/>
      <c r="U25" s="5"/>
      <c r="V25" s="5"/>
      <c r="W25" s="5">
        <v>291499.6129999999</v>
      </c>
    </row>
    <row r="26" spans="1:23">
      <c r="A26">
        <v>2018</v>
      </c>
      <c r="B26">
        <v>1</v>
      </c>
      <c r="C26" t="s">
        <v>17</v>
      </c>
      <c r="D26" s="5">
        <v>26275.599999999999</v>
      </c>
      <c r="E26" s="5">
        <v>9973.3309999999983</v>
      </c>
      <c r="F26" s="5">
        <v>3777.4960000000001</v>
      </c>
      <c r="G26" s="4">
        <v>7495</v>
      </c>
      <c r="H26" s="5">
        <v>9528.75</v>
      </c>
      <c r="I26" s="5">
        <v>8044.8</v>
      </c>
      <c r="J26" s="5">
        <v>15119.967000000001</v>
      </c>
      <c r="K26" s="5">
        <v>96067.028999999951</v>
      </c>
      <c r="L26" s="5">
        <v>4417.125</v>
      </c>
      <c r="M26" s="5">
        <v>36602.020999999993</v>
      </c>
      <c r="N26" s="5">
        <v>78534.955000000002</v>
      </c>
      <c r="O26" s="5">
        <v>23861.75</v>
      </c>
      <c r="P26" s="5">
        <v>19119.599999999999</v>
      </c>
      <c r="Q26" s="5"/>
      <c r="R26" s="5"/>
      <c r="S26" s="5"/>
      <c r="T26" s="5"/>
      <c r="U26" s="5"/>
      <c r="V26" s="5"/>
      <c r="W26" s="5">
        <v>361834</v>
      </c>
    </row>
    <row r="27" spans="1:23">
      <c r="A27">
        <v>2018</v>
      </c>
      <c r="B27">
        <v>2</v>
      </c>
      <c r="C27" t="s">
        <v>17</v>
      </c>
      <c r="D27" s="5">
        <v>28818.56307</v>
      </c>
      <c r="E27" s="5">
        <v>7000.8069999999998</v>
      </c>
      <c r="F27" s="5">
        <v>1674.71</v>
      </c>
      <c r="G27" s="3">
        <v>7564.4360579999993</v>
      </c>
      <c r="H27" s="5">
        <v>2040.0229999999999</v>
      </c>
      <c r="I27" s="5">
        <v>5996.3344999999999</v>
      </c>
      <c r="J27" s="5">
        <v>13163.537104999999</v>
      </c>
      <c r="K27" s="5">
        <v>45261.711993999998</v>
      </c>
      <c r="L27" s="5">
        <v>2377.9454599999999</v>
      </c>
      <c r="M27" s="5">
        <v>21796.487890000004</v>
      </c>
      <c r="N27" s="5">
        <v>45922.315064000009</v>
      </c>
      <c r="O27" s="5">
        <v>19459.5</v>
      </c>
      <c r="P27" s="5">
        <v>13871.8</v>
      </c>
      <c r="Q27" s="5"/>
      <c r="R27" s="5"/>
      <c r="S27" s="5"/>
      <c r="T27" s="5"/>
      <c r="U27" s="5"/>
      <c r="V27" s="5"/>
      <c r="W27" s="5">
        <v>216076</v>
      </c>
    </row>
    <row r="28" spans="1:23">
      <c r="A28">
        <v>2018</v>
      </c>
      <c r="B28">
        <v>3</v>
      </c>
      <c r="C28" t="s">
        <v>17</v>
      </c>
      <c r="D28" s="5">
        <v>59157.304489999995</v>
      </c>
      <c r="E28" s="5">
        <v>12898.612999999998</v>
      </c>
      <c r="F28" s="5">
        <v>9031.5913139999993</v>
      </c>
      <c r="G28" s="3">
        <v>19523.282639999998</v>
      </c>
      <c r="H28" s="5">
        <v>7214.9179700000004</v>
      </c>
      <c r="I28" s="5">
        <v>9540.3190000000031</v>
      </c>
      <c r="J28" s="5">
        <v>23377.872978999992</v>
      </c>
      <c r="K28" s="5">
        <v>80503.802103620008</v>
      </c>
      <c r="L28" s="5">
        <v>3660.8603900000003</v>
      </c>
      <c r="M28" s="5">
        <v>49036.430516000008</v>
      </c>
      <c r="N28" s="5">
        <v>91922.057932000011</v>
      </c>
      <c r="O28" s="5">
        <v>25653</v>
      </c>
      <c r="P28" s="5">
        <v>26422.663939999999</v>
      </c>
      <c r="Q28" s="5"/>
      <c r="R28" s="5"/>
      <c r="S28" s="5"/>
      <c r="T28" s="5"/>
      <c r="U28" s="5"/>
      <c r="V28" s="5"/>
      <c r="W28" s="5">
        <v>408951</v>
      </c>
    </row>
    <row r="29" spans="1:23">
      <c r="A29">
        <v>2018</v>
      </c>
      <c r="B29">
        <v>4</v>
      </c>
      <c r="C29" t="s">
        <v>17</v>
      </c>
      <c r="D29" s="5">
        <v>27624.587823999998</v>
      </c>
      <c r="E29" s="5">
        <v>11685.736816000001</v>
      </c>
      <c r="F29" s="5">
        <v>6223.3990699999995</v>
      </c>
      <c r="G29" s="3">
        <v>9634.2651499999993</v>
      </c>
      <c r="H29" s="5">
        <v>3956.5448800000004</v>
      </c>
      <c r="I29" s="5">
        <v>9210.3900000000012</v>
      </c>
      <c r="J29" s="5">
        <v>28409.558670000013</v>
      </c>
      <c r="K29" s="5">
        <v>73276.376282999991</v>
      </c>
      <c r="L29" s="5">
        <v>2917.0157279999999</v>
      </c>
      <c r="M29" s="5">
        <v>30089.612960999999</v>
      </c>
      <c r="N29" s="5">
        <v>60482.901382999997</v>
      </c>
      <c r="O29" s="5">
        <v>22173</v>
      </c>
      <c r="P29" s="5">
        <v>22310.125</v>
      </c>
      <c r="Q29" s="5"/>
      <c r="R29" s="5"/>
      <c r="S29" s="5"/>
      <c r="T29" s="5"/>
      <c r="U29" s="5"/>
      <c r="V29" s="5"/>
      <c r="W29" s="5">
        <v>301254.00000000006</v>
      </c>
    </row>
    <row r="30" spans="1:23">
      <c r="A30">
        <v>2018</v>
      </c>
      <c r="B30">
        <v>5</v>
      </c>
      <c r="C30" t="s">
        <v>17</v>
      </c>
      <c r="D30" s="5">
        <v>14114.093000000001</v>
      </c>
      <c r="E30" s="5">
        <v>17429.095399999998</v>
      </c>
      <c r="F30" s="5">
        <v>6911.692500000001</v>
      </c>
      <c r="G30" s="3">
        <v>15670.5</v>
      </c>
      <c r="H30" s="5">
        <v>13597.85</v>
      </c>
      <c r="I30" s="5">
        <v>10022.198</v>
      </c>
      <c r="J30" s="5">
        <v>28838.595600000001</v>
      </c>
      <c r="K30" s="5">
        <v>106450.80499999996</v>
      </c>
      <c r="L30" s="5">
        <v>3945.0470000000005</v>
      </c>
      <c r="M30" s="5">
        <v>53601.670999999995</v>
      </c>
      <c r="N30" s="5">
        <v>68946.548999999999</v>
      </c>
      <c r="O30" s="5">
        <v>26425.5</v>
      </c>
      <c r="P30" s="5">
        <v>33920.928</v>
      </c>
      <c r="Q30" s="5"/>
      <c r="R30" s="5"/>
      <c r="S30" s="5"/>
      <c r="T30" s="5"/>
      <c r="U30" s="5"/>
      <c r="V30" s="5"/>
      <c r="W30" s="5">
        <v>435361</v>
      </c>
    </row>
    <row r="31" spans="1:23">
      <c r="A31">
        <v>2018</v>
      </c>
      <c r="B31">
        <v>6</v>
      </c>
      <c r="C31" t="s">
        <v>17</v>
      </c>
      <c r="D31" s="5">
        <v>16588.332999999999</v>
      </c>
      <c r="E31" s="5">
        <v>14314.955000000002</v>
      </c>
      <c r="F31" s="5">
        <v>13301.250000000002</v>
      </c>
      <c r="G31" s="3">
        <v>14646</v>
      </c>
      <c r="H31" s="5">
        <v>8761.5</v>
      </c>
      <c r="I31" s="5">
        <v>10033.323999999999</v>
      </c>
      <c r="J31" s="5">
        <v>24966.266515000003</v>
      </c>
      <c r="K31" s="5">
        <v>92940.790000000008</v>
      </c>
      <c r="L31" s="5">
        <v>3203.2560000000003</v>
      </c>
      <c r="M31" s="5">
        <v>44166.911</v>
      </c>
      <c r="N31" s="5">
        <v>57671.97600000001</v>
      </c>
      <c r="O31" s="5">
        <v>19175.05</v>
      </c>
      <c r="P31" s="5">
        <v>20642.075000000001</v>
      </c>
      <c r="Q31" s="5"/>
      <c r="R31" s="5"/>
      <c r="S31" s="5"/>
      <c r="T31" s="5"/>
      <c r="U31" s="5"/>
      <c r="V31" s="5"/>
      <c r="W31" s="5">
        <v>364488</v>
      </c>
    </row>
    <row r="32" spans="1:23">
      <c r="A32">
        <v>2018</v>
      </c>
      <c r="B32">
        <v>7</v>
      </c>
      <c r="C32" t="s">
        <v>17</v>
      </c>
      <c r="D32" s="5">
        <v>21936.34893</v>
      </c>
      <c r="E32" s="5">
        <v>17698.222160000005</v>
      </c>
      <c r="F32" s="5">
        <v>11739.960185</v>
      </c>
      <c r="G32" s="3">
        <v>16836.830480000001</v>
      </c>
      <c r="H32" s="5">
        <v>11169.439237000001</v>
      </c>
      <c r="I32" s="5">
        <v>11572.108000000002</v>
      </c>
      <c r="J32" s="5">
        <v>20394.310990999998</v>
      </c>
      <c r="K32" s="5">
        <v>98510.402929999982</v>
      </c>
      <c r="L32" s="5">
        <v>2995.1945500000002</v>
      </c>
      <c r="M32" s="5">
        <v>35491.053832000005</v>
      </c>
      <c r="N32" s="5">
        <v>53219.737641</v>
      </c>
      <c r="O32" s="5">
        <v>13573.5</v>
      </c>
      <c r="P32" s="5">
        <v>17343.78</v>
      </c>
      <c r="Q32" s="5"/>
      <c r="R32" s="5"/>
      <c r="S32" s="5"/>
      <c r="T32" s="5"/>
      <c r="U32" s="5"/>
      <c r="V32" s="5"/>
      <c r="W32" s="5">
        <v>339202</v>
      </c>
    </row>
    <row r="33" spans="1:23">
      <c r="A33">
        <v>2018</v>
      </c>
      <c r="B33">
        <v>8</v>
      </c>
      <c r="C33" t="s">
        <v>17</v>
      </c>
      <c r="D33" s="5">
        <v>46095.186271999999</v>
      </c>
      <c r="E33" s="5">
        <v>14488.743819000001</v>
      </c>
      <c r="F33" s="5">
        <v>13127.6412</v>
      </c>
      <c r="G33" s="3">
        <v>11262.17338</v>
      </c>
      <c r="H33" s="5">
        <v>5999.1880099999998</v>
      </c>
      <c r="I33" s="5">
        <v>11028.242499999998</v>
      </c>
      <c r="J33" s="5">
        <v>24001.191106000002</v>
      </c>
      <c r="K33" s="5">
        <v>118074.85857879999</v>
      </c>
      <c r="L33" s="5">
        <v>2889.7980766000001</v>
      </c>
      <c r="M33" s="5">
        <v>43228.679765000001</v>
      </c>
      <c r="N33" s="5">
        <v>90591.74803100001</v>
      </c>
      <c r="O33" s="5">
        <v>10713</v>
      </c>
      <c r="P33" s="5">
        <v>20454.13</v>
      </c>
      <c r="Q33" s="5"/>
      <c r="R33" s="5"/>
      <c r="S33" s="5"/>
      <c r="T33" s="5"/>
      <c r="U33" s="5"/>
      <c r="V33" s="5"/>
      <c r="W33" s="5">
        <v>407122.00000000006</v>
      </c>
    </row>
    <row r="34" spans="1:23">
      <c r="A34">
        <v>2018</v>
      </c>
      <c r="B34">
        <v>9</v>
      </c>
      <c r="C34" t="s">
        <v>17</v>
      </c>
      <c r="D34" s="5">
        <v>46176.521456000002</v>
      </c>
      <c r="E34" s="5">
        <v>14533.622999999998</v>
      </c>
      <c r="F34" s="5">
        <v>7754.5049899999995</v>
      </c>
      <c r="G34" s="3">
        <v>11720.128483</v>
      </c>
      <c r="H34" s="5">
        <v>6220.0078030000004</v>
      </c>
      <c r="I34" s="5">
        <v>12960.644250000001</v>
      </c>
      <c r="J34" s="5">
        <v>25612.726023999996</v>
      </c>
      <c r="K34" s="5">
        <v>113247.9019802</v>
      </c>
      <c r="L34" s="5">
        <v>3948.6834467000008</v>
      </c>
      <c r="M34" s="5">
        <v>37320.414962000003</v>
      </c>
      <c r="N34" s="5">
        <v>79320.742961999989</v>
      </c>
      <c r="O34" s="5">
        <v>11475</v>
      </c>
      <c r="P34" s="5">
        <v>20974.3427563</v>
      </c>
      <c r="Q34" s="5"/>
      <c r="R34" s="5"/>
      <c r="S34" s="5"/>
      <c r="T34" s="5"/>
      <c r="U34" s="5"/>
      <c r="V34" s="5"/>
      <c r="W34" s="5">
        <v>383926</v>
      </c>
    </row>
    <row r="35" spans="1:23">
      <c r="A35">
        <v>2018</v>
      </c>
      <c r="B35">
        <v>10</v>
      </c>
      <c r="C35" t="s">
        <v>17</v>
      </c>
      <c r="D35" s="5">
        <v>41586.141820000004</v>
      </c>
      <c r="E35" s="5">
        <v>11855.211960999997</v>
      </c>
      <c r="F35" s="5">
        <v>12941.333994000001</v>
      </c>
      <c r="G35" s="3">
        <v>12028.746007</v>
      </c>
      <c r="H35" s="5">
        <v>6082.1640590000006</v>
      </c>
      <c r="I35" s="5">
        <v>15218.996000000001</v>
      </c>
      <c r="J35" s="5">
        <v>8458.1074629999985</v>
      </c>
      <c r="K35" s="5">
        <v>118748.78652200002</v>
      </c>
      <c r="L35" s="5">
        <v>2719.5326248000001</v>
      </c>
      <c r="M35" s="5">
        <v>35782.094060000003</v>
      </c>
      <c r="N35" s="5">
        <v>71057.041647000005</v>
      </c>
      <c r="O35" s="5">
        <v>14727</v>
      </c>
      <c r="P35" s="5">
        <v>33545.022873000002</v>
      </c>
      <c r="Q35" s="5"/>
      <c r="R35" s="5"/>
      <c r="S35" s="5"/>
      <c r="T35" s="5"/>
      <c r="U35" s="5"/>
      <c r="V35" s="5"/>
      <c r="W35" s="5">
        <v>376530</v>
      </c>
    </row>
    <row r="36" spans="1:23">
      <c r="A36">
        <v>2018</v>
      </c>
      <c r="B36">
        <v>11</v>
      </c>
      <c r="C36" t="s">
        <v>17</v>
      </c>
      <c r="D36" s="5">
        <v>51879.712729999999</v>
      </c>
      <c r="E36" s="5">
        <v>8984.0040000000008</v>
      </c>
      <c r="F36" s="5">
        <v>6139.3550160000004</v>
      </c>
      <c r="G36" s="3">
        <v>14420.113292</v>
      </c>
      <c r="H36" s="5">
        <v>8126.0371340000002</v>
      </c>
      <c r="I36" s="5">
        <v>17505.538599999996</v>
      </c>
      <c r="J36" s="5">
        <v>10218.583588</v>
      </c>
      <c r="K36" s="5">
        <v>119429.88200419999</v>
      </c>
      <c r="L36" s="5">
        <v>2733.1384500000004</v>
      </c>
      <c r="M36" s="5">
        <v>29792.539455500006</v>
      </c>
      <c r="N36" s="5">
        <v>86570.964026000031</v>
      </c>
      <c r="O36" s="5">
        <v>15403</v>
      </c>
      <c r="P36" s="5">
        <v>21976.07069</v>
      </c>
      <c r="Q36" s="5"/>
      <c r="R36" s="5"/>
      <c r="S36" s="5"/>
      <c r="T36" s="5"/>
      <c r="U36" s="5"/>
      <c r="V36" s="5"/>
      <c r="W36" s="5">
        <v>382134</v>
      </c>
    </row>
    <row r="37" spans="1:23">
      <c r="A37">
        <v>2018</v>
      </c>
      <c r="B37">
        <v>12</v>
      </c>
      <c r="C37" t="s">
        <v>17</v>
      </c>
      <c r="D37" s="5">
        <v>48969.628735000006</v>
      </c>
      <c r="E37" s="5">
        <v>12913.35282</v>
      </c>
      <c r="F37" s="5">
        <v>8342.5478800000019</v>
      </c>
      <c r="G37" s="3">
        <v>10940.65877</v>
      </c>
      <c r="H37" s="5">
        <v>5359.3181540000005</v>
      </c>
      <c r="I37" s="5">
        <v>15775.257019999997</v>
      </c>
      <c r="J37" s="5">
        <v>4762.9066650000004</v>
      </c>
      <c r="K37" s="5">
        <v>106976.76503899999</v>
      </c>
      <c r="L37" s="5">
        <v>1783.8087650000002</v>
      </c>
      <c r="M37" s="5">
        <v>32412.484491000003</v>
      </c>
      <c r="N37" s="5">
        <v>106701.58760900002</v>
      </c>
      <c r="O37" s="5">
        <v>14149.5</v>
      </c>
      <c r="P37" s="5">
        <v>31828.71</v>
      </c>
      <c r="Q37" s="5"/>
      <c r="R37" s="5"/>
      <c r="S37" s="5"/>
      <c r="T37" s="5"/>
      <c r="U37" s="5"/>
      <c r="V37" s="5"/>
      <c r="W37" s="5">
        <v>390287</v>
      </c>
    </row>
    <row r="38" spans="1:23">
      <c r="A38">
        <v>2019</v>
      </c>
      <c r="B38">
        <v>1</v>
      </c>
      <c r="C38" t="s">
        <v>17</v>
      </c>
      <c r="D38" s="5">
        <v>30214.777999999998</v>
      </c>
      <c r="E38" s="5">
        <v>13955.78</v>
      </c>
      <c r="F38" s="5">
        <v>10737.755000000001</v>
      </c>
      <c r="G38" s="4">
        <v>19452</v>
      </c>
      <c r="H38" s="5">
        <v>5766.75</v>
      </c>
      <c r="I38" s="5">
        <v>16784.490000000002</v>
      </c>
      <c r="J38" s="5">
        <v>5738.4930000000004</v>
      </c>
      <c r="K38" s="5">
        <v>118583.171</v>
      </c>
      <c r="L38" s="5">
        <v>4651.5</v>
      </c>
      <c r="M38" s="5">
        <v>47677.233</v>
      </c>
      <c r="N38" s="5">
        <v>107608.69299999998</v>
      </c>
      <c r="O38" s="5">
        <v>10657.5</v>
      </c>
      <c r="P38" s="5">
        <v>53248.942999999999</v>
      </c>
      <c r="Q38" s="5">
        <v>9404.5499999999993</v>
      </c>
      <c r="R38" s="5"/>
      <c r="S38" s="5"/>
      <c r="T38" s="5"/>
      <c r="U38" s="5"/>
      <c r="V38" s="5"/>
      <c r="W38" s="5">
        <v>473547</v>
      </c>
    </row>
    <row r="39" spans="1:23">
      <c r="A39">
        <v>2019</v>
      </c>
      <c r="B39">
        <v>2</v>
      </c>
      <c r="C39" t="s">
        <v>17</v>
      </c>
      <c r="D39" s="5">
        <v>28117.008999999998</v>
      </c>
      <c r="E39" s="5">
        <v>9866.58</v>
      </c>
      <c r="F39" s="5">
        <v>11713.4</v>
      </c>
      <c r="G39" s="3">
        <v>9405.5499999999993</v>
      </c>
      <c r="H39" s="5">
        <v>3196.7619999999997</v>
      </c>
      <c r="I39" s="5">
        <v>13632.228999999999</v>
      </c>
      <c r="J39" s="5">
        <v>9084.2919999999995</v>
      </c>
      <c r="K39" s="5">
        <v>91490.95</v>
      </c>
      <c r="L39" s="5">
        <v>3561.5</v>
      </c>
      <c r="M39" s="5">
        <v>65756.241000000009</v>
      </c>
      <c r="N39" s="5">
        <v>70631.316999999995</v>
      </c>
      <c r="O39" s="5">
        <v>18465</v>
      </c>
      <c r="P39" s="5">
        <v>24729.72</v>
      </c>
      <c r="Q39" s="5">
        <v>6181.42</v>
      </c>
      <c r="R39" s="5"/>
      <c r="S39" s="5"/>
      <c r="T39" s="5"/>
      <c r="U39" s="5"/>
      <c r="V39" s="5"/>
      <c r="W39" s="5">
        <v>384600</v>
      </c>
    </row>
    <row r="40" spans="1:23">
      <c r="A40">
        <v>2019</v>
      </c>
      <c r="B40">
        <v>3</v>
      </c>
      <c r="C40" t="s">
        <v>17</v>
      </c>
      <c r="D40" s="5">
        <v>24863.500149999996</v>
      </c>
      <c r="E40" s="5">
        <v>11076.30083</v>
      </c>
      <c r="F40" s="5">
        <v>17944.16</v>
      </c>
      <c r="G40" s="3">
        <v>16614.063600000001</v>
      </c>
      <c r="H40" s="5">
        <v>8455.7431199999992</v>
      </c>
      <c r="I40" s="5">
        <v>18088.552000000003</v>
      </c>
      <c r="J40" s="5">
        <v>9168.4884089999996</v>
      </c>
      <c r="K40" s="5">
        <v>130463.24535699998</v>
      </c>
      <c r="L40" s="5">
        <v>5498.4159493999996</v>
      </c>
      <c r="M40" s="5">
        <v>65265.816147999991</v>
      </c>
      <c r="N40" s="5">
        <v>97305.71977299999</v>
      </c>
      <c r="O40" s="5">
        <v>35790</v>
      </c>
      <c r="P40" s="5">
        <v>22070.335066</v>
      </c>
      <c r="Q40" s="5">
        <v>9248.77</v>
      </c>
      <c r="R40" s="5"/>
      <c r="S40" s="5"/>
      <c r="T40" s="5"/>
      <c r="U40" s="5"/>
      <c r="V40" s="5"/>
      <c r="W40" s="5">
        <v>470483</v>
      </c>
    </row>
    <row r="41" spans="1:23">
      <c r="A41">
        <v>2019</v>
      </c>
      <c r="B41">
        <v>4</v>
      </c>
      <c r="C41" t="s">
        <v>17</v>
      </c>
      <c r="D41" s="5">
        <v>17266.167999999998</v>
      </c>
      <c r="E41" s="5">
        <v>13244.201999999999</v>
      </c>
      <c r="F41" s="5">
        <v>12712.275</v>
      </c>
      <c r="G41" s="3">
        <v>9407.5</v>
      </c>
      <c r="H41" s="5">
        <v>9825.75</v>
      </c>
      <c r="I41" s="5">
        <v>18848.657999999999</v>
      </c>
      <c r="J41" s="5">
        <v>13644.596999999998</v>
      </c>
      <c r="K41" s="5">
        <v>124325.81200000001</v>
      </c>
      <c r="L41" s="5">
        <v>4254.4049999999997</v>
      </c>
      <c r="M41" s="5">
        <v>61992.239000000001</v>
      </c>
      <c r="N41" s="5">
        <v>66734.346000000005</v>
      </c>
      <c r="O41" s="5">
        <v>39268.5</v>
      </c>
      <c r="P41" s="5">
        <v>19462.62</v>
      </c>
      <c r="Q41" s="5">
        <v>9617.9279999999999</v>
      </c>
      <c r="R41" s="5"/>
      <c r="S41" s="5"/>
      <c r="T41" s="5"/>
      <c r="U41" s="5"/>
      <c r="V41" s="5"/>
      <c r="W41" s="5">
        <v>451975</v>
      </c>
    </row>
    <row r="42" spans="1:23">
      <c r="A42">
        <v>2019</v>
      </c>
      <c r="B42">
        <v>5</v>
      </c>
      <c r="C42" t="s">
        <v>17</v>
      </c>
      <c r="D42" s="5">
        <v>25320.717000000001</v>
      </c>
      <c r="E42" s="5">
        <v>13685.075999999999</v>
      </c>
      <c r="F42" s="5">
        <v>15109.16</v>
      </c>
      <c r="G42" s="3">
        <v>12518.5</v>
      </c>
      <c r="H42" s="5">
        <v>17584.514999999999</v>
      </c>
      <c r="I42" s="5">
        <v>16238.478999999999</v>
      </c>
      <c r="J42" s="5">
        <v>11990.948</v>
      </c>
      <c r="K42" s="5">
        <v>108070.08</v>
      </c>
      <c r="L42" s="5">
        <v>2387.1949999999997</v>
      </c>
      <c r="M42" s="5">
        <v>55196.22</v>
      </c>
      <c r="N42" s="5">
        <v>64239.252999999997</v>
      </c>
      <c r="O42" s="5">
        <v>31386</v>
      </c>
      <c r="P42" s="5">
        <v>18301.424999999999</v>
      </c>
      <c r="Q42" s="5">
        <v>11552.482</v>
      </c>
      <c r="R42" s="5"/>
      <c r="S42" s="5"/>
      <c r="T42" s="5"/>
      <c r="U42" s="5"/>
      <c r="V42" s="5"/>
      <c r="W42" s="5">
        <v>434326</v>
      </c>
    </row>
    <row r="43" spans="1:23">
      <c r="A43">
        <v>2019</v>
      </c>
      <c r="B43">
        <v>6</v>
      </c>
      <c r="C43" t="s">
        <v>17</v>
      </c>
      <c r="D43" s="5">
        <v>30752.010999999999</v>
      </c>
      <c r="E43" s="5">
        <v>11281.915000000001</v>
      </c>
      <c r="F43" s="5">
        <v>19130.399999999998</v>
      </c>
      <c r="G43" s="3">
        <v>14828.5</v>
      </c>
      <c r="H43" s="5">
        <v>4207.5</v>
      </c>
      <c r="I43" s="5">
        <v>15023.951999999999</v>
      </c>
      <c r="J43" s="5">
        <v>8078.277</v>
      </c>
      <c r="K43" s="5">
        <v>89399.625</v>
      </c>
      <c r="L43" s="5">
        <v>2224.6350000000002</v>
      </c>
      <c r="M43" s="5">
        <v>45263.702999999994</v>
      </c>
      <c r="N43" s="5">
        <v>54010.422000000006</v>
      </c>
      <c r="O43" s="5">
        <v>20717.25</v>
      </c>
      <c r="P43" s="5">
        <v>14104</v>
      </c>
      <c r="Q43" s="5">
        <v>9363.91</v>
      </c>
      <c r="R43" s="5"/>
      <c r="S43" s="5"/>
      <c r="T43" s="5"/>
      <c r="U43" s="5"/>
      <c r="V43" s="5"/>
      <c r="W43" s="5">
        <v>362795</v>
      </c>
    </row>
    <row r="44" spans="1:23">
      <c r="A44">
        <v>2019</v>
      </c>
      <c r="B44">
        <v>7</v>
      </c>
      <c r="C44" t="s">
        <v>17</v>
      </c>
      <c r="D44" s="5">
        <v>31472.934000000001</v>
      </c>
      <c r="E44" s="5">
        <v>17201.66</v>
      </c>
      <c r="F44" s="5">
        <v>20581.379000000001</v>
      </c>
      <c r="G44" s="3">
        <v>11319</v>
      </c>
      <c r="H44" s="5">
        <v>6360.75</v>
      </c>
      <c r="I44" s="5">
        <v>17580.753000000001</v>
      </c>
      <c r="J44" s="5">
        <v>10640.05</v>
      </c>
      <c r="K44" s="5">
        <v>115183.001</v>
      </c>
      <c r="L44" s="5">
        <v>2653.8850000000002</v>
      </c>
      <c r="M44" s="5">
        <v>62047.987999999998</v>
      </c>
      <c r="N44" s="5">
        <v>81647.013999999996</v>
      </c>
      <c r="O44" s="5">
        <v>16305</v>
      </c>
      <c r="P44" s="5">
        <v>28909.294999999998</v>
      </c>
      <c r="Q44" s="5">
        <v>10442.987999999999</v>
      </c>
      <c r="R44" s="5"/>
      <c r="S44" s="5"/>
      <c r="T44" s="5"/>
      <c r="U44" s="5"/>
      <c r="V44" s="5"/>
      <c r="W44" s="5">
        <v>452400.30699999997</v>
      </c>
    </row>
    <row r="45" spans="1:23">
      <c r="A45">
        <v>2019</v>
      </c>
      <c r="B45">
        <v>8</v>
      </c>
      <c r="C45" t="s">
        <v>17</v>
      </c>
      <c r="D45" s="5">
        <v>21310.03</v>
      </c>
      <c r="E45" s="5">
        <v>17213.03</v>
      </c>
      <c r="F45" s="5">
        <v>14066.869999999999</v>
      </c>
      <c r="G45" s="3">
        <v>14404.5</v>
      </c>
      <c r="H45" s="5">
        <v>8489.25</v>
      </c>
      <c r="I45" s="5">
        <v>16547.275000000001</v>
      </c>
      <c r="J45" s="5">
        <v>9180.5990000000002</v>
      </c>
      <c r="K45" s="5">
        <v>101058.5</v>
      </c>
      <c r="L45" s="5">
        <v>2241.6360000000004</v>
      </c>
      <c r="M45" s="5">
        <v>66159.544999999998</v>
      </c>
      <c r="N45" s="5">
        <v>99562.786999999997</v>
      </c>
      <c r="O45" s="5">
        <v>24204.75</v>
      </c>
      <c r="P45" s="5">
        <v>22802.572999999997</v>
      </c>
      <c r="Q45" s="5">
        <v>11280.356</v>
      </c>
      <c r="R45" s="5"/>
      <c r="S45" s="5"/>
      <c r="T45" s="5"/>
      <c r="U45" s="5"/>
      <c r="V45" s="5"/>
      <c r="W45" s="5">
        <v>447614.78900000005</v>
      </c>
    </row>
    <row r="46" spans="1:23">
      <c r="A46">
        <v>2019</v>
      </c>
      <c r="B46">
        <v>9</v>
      </c>
      <c r="C46" t="s">
        <v>17</v>
      </c>
      <c r="D46" s="5">
        <v>32166.744999999999</v>
      </c>
      <c r="E46" s="5">
        <v>15606.099999999999</v>
      </c>
      <c r="F46" s="5">
        <v>13485.5</v>
      </c>
      <c r="G46" s="3">
        <v>12816</v>
      </c>
      <c r="H46" s="5">
        <v>5073.75</v>
      </c>
      <c r="I46" s="5">
        <v>14097.266</v>
      </c>
      <c r="J46" s="5">
        <v>8671.5679999999993</v>
      </c>
      <c r="K46" s="5">
        <v>109071.575</v>
      </c>
      <c r="L46" s="5">
        <v>884.54899999999998</v>
      </c>
      <c r="M46" s="5">
        <v>52178.061000000002</v>
      </c>
      <c r="N46" s="5">
        <v>63089.574999999997</v>
      </c>
      <c r="O46" s="5">
        <v>23032.5</v>
      </c>
      <c r="P46" s="5">
        <v>12801.674999999999</v>
      </c>
      <c r="Q46" s="5">
        <v>10462.175999999999</v>
      </c>
      <c r="R46" s="5"/>
      <c r="S46" s="5"/>
      <c r="T46" s="5"/>
      <c r="U46" s="5"/>
      <c r="V46" s="5"/>
      <c r="W46" s="5">
        <v>392508.33399999986</v>
      </c>
    </row>
    <row r="47" spans="1:23">
      <c r="A47">
        <v>2019</v>
      </c>
      <c r="B47">
        <v>10</v>
      </c>
      <c r="C47" t="s">
        <v>17</v>
      </c>
      <c r="D47" s="5">
        <v>32578.704000000002</v>
      </c>
      <c r="E47" s="5">
        <v>16558.018</v>
      </c>
      <c r="F47" s="5">
        <v>17355.629999999997</v>
      </c>
      <c r="G47" s="3">
        <v>9030.4500000000007</v>
      </c>
      <c r="H47" s="5">
        <v>5469.75</v>
      </c>
      <c r="I47" s="5">
        <v>18253.940999999999</v>
      </c>
      <c r="J47" s="5">
        <v>10171.846</v>
      </c>
      <c r="K47" s="5">
        <v>108403.79999999999</v>
      </c>
      <c r="L47" s="5">
        <v>1881.4849999999999</v>
      </c>
      <c r="M47" s="5">
        <v>54822.112000000001</v>
      </c>
      <c r="N47" s="5">
        <v>88268.58</v>
      </c>
      <c r="O47" s="5">
        <v>11917.5</v>
      </c>
      <c r="P47" s="5">
        <v>15490.725</v>
      </c>
      <c r="Q47" s="5">
        <v>6791.44</v>
      </c>
      <c r="R47" s="5"/>
      <c r="S47" s="5"/>
      <c r="T47" s="5"/>
      <c r="U47" s="5"/>
      <c r="V47" s="5"/>
      <c r="W47" s="5">
        <v>424845.337</v>
      </c>
    </row>
    <row r="48" spans="1:23">
      <c r="A48">
        <v>2019</v>
      </c>
      <c r="B48">
        <v>11</v>
      </c>
      <c r="C48" t="s">
        <v>17</v>
      </c>
      <c r="D48" s="5">
        <v>24347.975000000002</v>
      </c>
      <c r="E48" s="5">
        <v>21014.405000000002</v>
      </c>
      <c r="F48" s="5">
        <v>18155.205000000002</v>
      </c>
      <c r="G48" s="3">
        <v>13969</v>
      </c>
      <c r="H48" s="5">
        <v>6954.75</v>
      </c>
      <c r="I48" s="5">
        <v>16885.912</v>
      </c>
      <c r="J48" s="5">
        <v>10409.186999999998</v>
      </c>
      <c r="K48" s="5">
        <v>112278.02499999999</v>
      </c>
      <c r="L48" s="5">
        <v>2133.7399999999998</v>
      </c>
      <c r="M48" s="5">
        <v>50612.872000000003</v>
      </c>
      <c r="N48" s="5">
        <v>93234.070999999996</v>
      </c>
      <c r="O48" s="5">
        <v>34362</v>
      </c>
      <c r="P48" s="5">
        <v>17297.005000000001</v>
      </c>
      <c r="Q48" s="5">
        <v>5878.55</v>
      </c>
      <c r="R48" s="5"/>
      <c r="S48" s="5"/>
      <c r="T48" s="5"/>
      <c r="U48" s="5"/>
      <c r="V48" s="5"/>
      <c r="W48" s="5">
        <v>451863.90299999999</v>
      </c>
    </row>
    <row r="49" spans="1:23">
      <c r="A49">
        <v>2019</v>
      </c>
      <c r="B49">
        <v>12</v>
      </c>
      <c r="C49" t="s">
        <v>17</v>
      </c>
      <c r="D49" s="5">
        <v>27904.868000000002</v>
      </c>
      <c r="E49" s="5">
        <v>19377.599999999999</v>
      </c>
      <c r="F49" s="5">
        <v>14489.03</v>
      </c>
      <c r="G49" s="3">
        <v>7795.625</v>
      </c>
      <c r="H49" s="5">
        <v>9330.75</v>
      </c>
      <c r="I49" s="5">
        <v>24648.605</v>
      </c>
      <c r="J49" s="5">
        <v>11844.09</v>
      </c>
      <c r="K49" s="5">
        <v>105856.675</v>
      </c>
      <c r="L49" s="5">
        <v>1436.4</v>
      </c>
      <c r="M49" s="5">
        <v>66902.271999999997</v>
      </c>
      <c r="N49" s="5">
        <v>75680.590000000011</v>
      </c>
      <c r="O49" s="5">
        <v>36780</v>
      </c>
      <c r="P49" s="5">
        <v>29747.5</v>
      </c>
      <c r="Q49" s="5">
        <v>17045.5</v>
      </c>
      <c r="R49" s="5"/>
      <c r="S49" s="5"/>
      <c r="T49" s="5"/>
      <c r="U49" s="5"/>
      <c r="V49" s="5"/>
      <c r="W49" s="5">
        <v>482440.6210000001</v>
      </c>
    </row>
    <row r="50" spans="1:23">
      <c r="A50">
        <v>2020</v>
      </c>
      <c r="B50">
        <v>1</v>
      </c>
      <c r="C50" t="s">
        <v>17</v>
      </c>
      <c r="D50" s="5"/>
      <c r="E50" s="5"/>
      <c r="F50" s="5"/>
      <c r="G50" s="3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>
      <c r="A51">
        <v>2020</v>
      </c>
      <c r="B51">
        <v>2</v>
      </c>
      <c r="C51" t="s">
        <v>17</v>
      </c>
      <c r="D51" s="5">
        <v>70236.763999999996</v>
      </c>
      <c r="E51" s="5">
        <v>30335.795999999998</v>
      </c>
      <c r="F51" s="5">
        <v>36656.074000000001</v>
      </c>
      <c r="G51" s="3">
        <v>14963.5</v>
      </c>
      <c r="H51" s="5">
        <v>17325</v>
      </c>
      <c r="I51" s="5">
        <v>30585.606</v>
      </c>
      <c r="J51" s="5">
        <v>20828.194</v>
      </c>
      <c r="K51" s="5">
        <v>169958.375</v>
      </c>
      <c r="L51" s="5">
        <v>2135.5100000000002</v>
      </c>
      <c r="M51" s="5">
        <v>87175.137000000002</v>
      </c>
      <c r="N51" s="5">
        <v>131921.652</v>
      </c>
      <c r="O51" s="5">
        <v>39376.26</v>
      </c>
      <c r="P51" s="5">
        <v>34366.964999999997</v>
      </c>
      <c r="Q51" s="5">
        <v>31702.575000000001</v>
      </c>
      <c r="R51" s="5">
        <v>23364</v>
      </c>
      <c r="S51" s="5"/>
      <c r="T51" s="5"/>
      <c r="U51" s="5"/>
      <c r="V51" s="5"/>
      <c r="W51" s="5">
        <v>788960.07299999997</v>
      </c>
    </row>
    <row r="52" spans="1:23">
      <c r="A52">
        <v>2020</v>
      </c>
      <c r="B52">
        <v>3</v>
      </c>
      <c r="C52" t="s">
        <v>17</v>
      </c>
      <c r="D52" s="5">
        <v>42623.085999999996</v>
      </c>
      <c r="E52" s="5">
        <v>14647.93</v>
      </c>
      <c r="F52" s="5">
        <v>29566.742999999999</v>
      </c>
      <c r="G52" s="3">
        <v>6897.5</v>
      </c>
      <c r="H52" s="5">
        <v>7276.5</v>
      </c>
      <c r="I52" s="5">
        <v>23486.108</v>
      </c>
      <c r="J52" s="5">
        <v>14706.973999999998</v>
      </c>
      <c r="K52" s="5">
        <v>91719</v>
      </c>
      <c r="L52" s="5">
        <v>1388.5349999999999</v>
      </c>
      <c r="M52" s="5">
        <v>33821.841</v>
      </c>
      <c r="N52" s="5">
        <v>57905.841</v>
      </c>
      <c r="O52" s="5">
        <v>23769</v>
      </c>
      <c r="P52" s="5">
        <v>21794.15</v>
      </c>
      <c r="Q52" s="5">
        <v>12799.449000000001</v>
      </c>
      <c r="R52" s="5">
        <v>11286</v>
      </c>
      <c r="S52" s="5"/>
      <c r="T52" s="5"/>
      <c r="U52" s="5"/>
      <c r="V52" s="5"/>
      <c r="W52" s="5">
        <v>423901.98800000001</v>
      </c>
    </row>
    <row r="53" spans="1:23">
      <c r="A53">
        <v>2020</v>
      </c>
      <c r="B53">
        <v>4</v>
      </c>
      <c r="C53" t="s">
        <v>17</v>
      </c>
      <c r="D53" s="5">
        <v>46230.990000000005</v>
      </c>
      <c r="E53" s="5">
        <v>12871.914000000001</v>
      </c>
      <c r="F53" s="5">
        <v>27059.305</v>
      </c>
      <c r="G53" s="3">
        <v>6399.5</v>
      </c>
      <c r="H53" s="5">
        <v>4133.25</v>
      </c>
      <c r="I53" s="5">
        <v>29230.275000000001</v>
      </c>
      <c r="J53" s="5">
        <v>13035.204000000002</v>
      </c>
      <c r="K53" s="5">
        <v>71802.474999999991</v>
      </c>
      <c r="L53" s="5">
        <v>1643.21</v>
      </c>
      <c r="M53" s="5">
        <v>34443.103999999999</v>
      </c>
      <c r="N53" s="5">
        <v>61528.25</v>
      </c>
      <c r="O53" s="5">
        <v>21037.5</v>
      </c>
      <c r="P53" s="5">
        <v>15048.065000000001</v>
      </c>
      <c r="Q53" s="5">
        <v>17024.224999999999</v>
      </c>
      <c r="R53" s="5">
        <v>18389</v>
      </c>
      <c r="S53" s="5"/>
      <c r="T53" s="5"/>
      <c r="U53" s="5"/>
      <c r="V53" s="5"/>
      <c r="W53" s="5">
        <v>406823.61700000003</v>
      </c>
    </row>
    <row r="54" spans="1:23">
      <c r="A54">
        <v>2020</v>
      </c>
      <c r="B54">
        <v>5</v>
      </c>
      <c r="C54" t="s">
        <v>17</v>
      </c>
      <c r="D54" s="5">
        <v>40248.095999999998</v>
      </c>
      <c r="E54" s="5">
        <v>21489.724999999999</v>
      </c>
      <c r="F54" s="5">
        <v>31237.612000000001</v>
      </c>
      <c r="G54" s="3">
        <v>7255.5</v>
      </c>
      <c r="H54" s="5">
        <v>7548.75</v>
      </c>
      <c r="I54" s="5">
        <v>25899.037</v>
      </c>
      <c r="J54" s="5">
        <v>18535.597000000002</v>
      </c>
      <c r="K54" s="5">
        <v>114728.23</v>
      </c>
      <c r="L54" s="5">
        <v>3490.5050000000001</v>
      </c>
      <c r="M54" s="5">
        <v>58368.805</v>
      </c>
      <c r="N54" s="5">
        <v>101257.315</v>
      </c>
      <c r="O54" s="5">
        <v>20492.25</v>
      </c>
      <c r="P54" s="5">
        <v>38335.375</v>
      </c>
      <c r="Q54" s="5">
        <v>38777.025000000001</v>
      </c>
      <c r="R54" s="5">
        <v>33882.75</v>
      </c>
      <c r="S54" s="5"/>
      <c r="T54" s="5"/>
      <c r="U54" s="5"/>
      <c r="V54" s="5"/>
      <c r="W54" s="5">
        <v>583908.11399999994</v>
      </c>
    </row>
    <row r="55" spans="1:23">
      <c r="A55">
        <v>2020</v>
      </c>
      <c r="B55">
        <v>6</v>
      </c>
      <c r="C55" t="s">
        <v>371</v>
      </c>
      <c r="D55" s="5">
        <v>23930.178</v>
      </c>
      <c r="E55" s="5">
        <v>19691.084999999999</v>
      </c>
      <c r="F55" s="5">
        <v>35771.684999999998</v>
      </c>
      <c r="G55" s="3">
        <v>7720.5</v>
      </c>
      <c r="H55" s="5">
        <v>13513.5</v>
      </c>
      <c r="I55" s="5">
        <v>24044.144</v>
      </c>
      <c r="J55" s="5">
        <v>43675.565000000002</v>
      </c>
      <c r="K55" s="5">
        <v>132157.655</v>
      </c>
      <c r="L55" s="5">
        <v>1463.1</v>
      </c>
      <c r="M55" s="5">
        <v>76395.622000000003</v>
      </c>
      <c r="N55" s="5">
        <v>115200.02</v>
      </c>
      <c r="O55" s="5">
        <v>17118.75</v>
      </c>
      <c r="P55" s="5">
        <v>62451.875</v>
      </c>
      <c r="Q55" s="5">
        <v>39166.6</v>
      </c>
      <c r="R55" s="5">
        <v>15320.64</v>
      </c>
      <c r="S55" s="5"/>
      <c r="T55" s="5"/>
      <c r="U55" s="5"/>
      <c r="V55" s="5"/>
      <c r="W55" s="5">
        <v>652657.74399999995</v>
      </c>
    </row>
    <row r="56" spans="1:23">
      <c r="A56">
        <v>2020</v>
      </c>
      <c r="B56">
        <v>7</v>
      </c>
      <c r="C56" t="s">
        <v>371</v>
      </c>
      <c r="D56" s="5">
        <v>20037.21</v>
      </c>
      <c r="E56" s="5">
        <v>13260.326999999999</v>
      </c>
      <c r="F56" s="5">
        <v>29262.679</v>
      </c>
      <c r="G56" s="3">
        <v>7440</v>
      </c>
      <c r="H56" s="5">
        <v>11162.25</v>
      </c>
      <c r="I56" s="5">
        <v>19752.116000000002</v>
      </c>
      <c r="J56" s="5">
        <v>70902.933000000005</v>
      </c>
      <c r="K56" s="5">
        <v>107598.9</v>
      </c>
      <c r="L56" s="5">
        <v>2157.3000000000002</v>
      </c>
      <c r="M56" s="5">
        <v>56963.358999999997</v>
      </c>
      <c r="N56" s="5">
        <v>107818.079</v>
      </c>
      <c r="O56" s="5">
        <v>9784.5</v>
      </c>
      <c r="P56" s="5">
        <v>32602.799999999999</v>
      </c>
      <c r="Q56" s="5">
        <v>18612.490000000002</v>
      </c>
      <c r="R56" s="5">
        <v>11286</v>
      </c>
      <c r="S56" s="5">
        <v>5539</v>
      </c>
      <c r="T56" s="5">
        <v>5323.9949999999999</v>
      </c>
      <c r="U56" s="5">
        <v>4325.893</v>
      </c>
      <c r="V56" s="5">
        <v>3312.7</v>
      </c>
      <c r="W56" s="5">
        <v>556243</v>
      </c>
    </row>
    <row r="57" spans="1:23">
      <c r="A57">
        <v>2020</v>
      </c>
      <c r="B57">
        <v>8</v>
      </c>
      <c r="C57" t="s">
        <v>401</v>
      </c>
      <c r="D57" s="5">
        <v>24266.295999999998</v>
      </c>
      <c r="E57" s="5">
        <v>18627.904999999999</v>
      </c>
      <c r="F57" s="5">
        <v>26662.753000000001</v>
      </c>
      <c r="G57" s="3">
        <v>14777.5</v>
      </c>
      <c r="H57" s="5">
        <v>6484.5</v>
      </c>
      <c r="I57" s="5">
        <v>18882.839</v>
      </c>
      <c r="J57" s="5">
        <v>66105.78</v>
      </c>
      <c r="K57" s="5">
        <v>89129.600000000006</v>
      </c>
      <c r="L57" s="5">
        <v>1799.68</v>
      </c>
      <c r="M57" s="5">
        <v>39100.976000000002</v>
      </c>
      <c r="N57" s="5">
        <v>108762.46</v>
      </c>
      <c r="O57" s="5">
        <v>8420.5499999999993</v>
      </c>
      <c r="P57" s="5">
        <v>18270.400000000001</v>
      </c>
      <c r="Q57" s="5">
        <v>9481.6</v>
      </c>
      <c r="R57" s="5">
        <v>13465</v>
      </c>
      <c r="S57" s="5">
        <v>5717.8850000000002</v>
      </c>
      <c r="T57" s="5">
        <v>4230.8599999999997</v>
      </c>
      <c r="U57" s="5">
        <v>2670.2089999999998</v>
      </c>
      <c r="V57" s="5">
        <v>1634.5</v>
      </c>
      <c r="W57" s="5">
        <v>498622.03600000002</v>
      </c>
    </row>
    <row r="58" spans="1:23">
      <c r="A58">
        <v>2020</v>
      </c>
      <c r="B58">
        <v>9</v>
      </c>
      <c r="C58" t="s">
        <v>403</v>
      </c>
      <c r="D58" s="5">
        <v>27377.417000000001</v>
      </c>
      <c r="E58" s="5">
        <v>22806.46</v>
      </c>
      <c r="F58" s="5">
        <v>23434.955999999998</v>
      </c>
      <c r="G58" s="3">
        <v>12782</v>
      </c>
      <c r="H58" s="5">
        <v>3294</v>
      </c>
      <c r="I58" s="5">
        <v>16383.576999999999</v>
      </c>
      <c r="J58" s="5">
        <v>57915.313999999998</v>
      </c>
      <c r="K58" s="5">
        <v>131421.01300000001</v>
      </c>
      <c r="L58" s="5">
        <v>2708.1</v>
      </c>
      <c r="M58" s="5">
        <v>36086.080999999998</v>
      </c>
      <c r="N58" s="5">
        <v>112902.68</v>
      </c>
      <c r="O58" s="5">
        <v>13545.75</v>
      </c>
      <c r="P58" s="5">
        <v>22107.174999999999</v>
      </c>
      <c r="Q58" s="5">
        <v>20702.439999999999</v>
      </c>
      <c r="R58" s="5">
        <v>12672</v>
      </c>
      <c r="S58" s="5">
        <v>4757</v>
      </c>
      <c r="T58" s="5">
        <v>4989.848</v>
      </c>
      <c r="U58" s="5">
        <v>2938.0529999999999</v>
      </c>
      <c r="V58" s="5">
        <v>690</v>
      </c>
      <c r="W58" s="5">
        <v>549951</v>
      </c>
    </row>
    <row r="59" spans="1:23">
      <c r="A59">
        <v>2020</v>
      </c>
      <c r="B59">
        <v>10</v>
      </c>
      <c r="C59" t="s">
        <v>17</v>
      </c>
      <c r="D59" s="5">
        <v>38204.646999999997</v>
      </c>
      <c r="E59" s="5">
        <v>18847.215</v>
      </c>
      <c r="F59" s="5">
        <v>20846.870999999999</v>
      </c>
      <c r="G59" s="3">
        <v>10828</v>
      </c>
      <c r="H59" s="5">
        <v>4925.25</v>
      </c>
      <c r="I59" s="5">
        <v>17904.425999999999</v>
      </c>
      <c r="J59" s="5">
        <v>49940.739000000001</v>
      </c>
      <c r="K59" s="5">
        <v>117505.02499999999</v>
      </c>
      <c r="L59" s="5">
        <v>1684.83</v>
      </c>
      <c r="M59" s="5">
        <v>37082.707000000002</v>
      </c>
      <c r="N59" s="5">
        <v>81638.774999999994</v>
      </c>
      <c r="O59" s="5">
        <v>36867.230000000003</v>
      </c>
      <c r="P59" s="5">
        <v>31968.799999999999</v>
      </c>
      <c r="Q59" s="5">
        <v>27564.18</v>
      </c>
      <c r="R59" s="5">
        <v>11409.75</v>
      </c>
      <c r="S59" s="5">
        <v>3447.45</v>
      </c>
      <c r="T59" s="5">
        <v>5264.7529999999997</v>
      </c>
      <c r="U59" s="5">
        <v>2736.22</v>
      </c>
      <c r="V59" s="5">
        <v>828.5</v>
      </c>
      <c r="W59" s="5">
        <v>532046</v>
      </c>
    </row>
    <row r="60" spans="1:23">
      <c r="A60">
        <v>2020</v>
      </c>
      <c r="B60">
        <v>11</v>
      </c>
      <c r="C60" t="s">
        <v>17</v>
      </c>
      <c r="D60" s="5">
        <v>32112.21</v>
      </c>
      <c r="E60" s="5">
        <v>14926.76</v>
      </c>
      <c r="F60" s="5">
        <v>17192.001</v>
      </c>
      <c r="G60" s="3">
        <v>14179</v>
      </c>
      <c r="H60" s="5">
        <v>9083.25</v>
      </c>
      <c r="I60" s="5">
        <v>17209.963</v>
      </c>
      <c r="J60" s="5">
        <v>40246.241000000002</v>
      </c>
      <c r="K60" s="5">
        <v>133622.95000000001</v>
      </c>
      <c r="L60" s="5">
        <v>3580.74</v>
      </c>
      <c r="M60" s="5">
        <v>50934.125</v>
      </c>
      <c r="N60" s="5">
        <v>77164.403000000006</v>
      </c>
      <c r="O60" s="5">
        <v>40128.78</v>
      </c>
      <c r="P60" s="5">
        <v>21701.724999999999</v>
      </c>
      <c r="Q60" s="5">
        <v>28537.3</v>
      </c>
      <c r="R60" s="5">
        <v>22621.5</v>
      </c>
      <c r="S60" s="5">
        <v>6645</v>
      </c>
      <c r="T60" s="5">
        <v>4289.2489999999998</v>
      </c>
      <c r="U60" s="5">
        <v>2846.4319999999998</v>
      </c>
      <c r="V60" s="5">
        <v>2632</v>
      </c>
      <c r="W60" s="5">
        <v>543973</v>
      </c>
    </row>
    <row r="61" spans="1:23">
      <c r="A61">
        <v>2020</v>
      </c>
      <c r="B61">
        <v>12</v>
      </c>
      <c r="C61" t="s">
        <v>17</v>
      </c>
      <c r="D61" s="5">
        <v>51584.017</v>
      </c>
      <c r="E61" s="5">
        <v>9995.18</v>
      </c>
      <c r="F61" s="5">
        <v>11206.632</v>
      </c>
      <c r="G61" s="3">
        <v>12938</v>
      </c>
      <c r="H61" s="5">
        <v>3588.75</v>
      </c>
      <c r="I61" s="5">
        <v>17644.567999999999</v>
      </c>
      <c r="J61" s="5">
        <v>38531.504000000001</v>
      </c>
      <c r="K61" s="5">
        <v>123554.55</v>
      </c>
      <c r="L61" s="5">
        <v>1802.32</v>
      </c>
      <c r="M61" s="5">
        <v>37219.387000000002</v>
      </c>
      <c r="N61" s="5">
        <v>66646.035000000003</v>
      </c>
      <c r="O61" s="5">
        <v>39922.22</v>
      </c>
      <c r="P61" s="5">
        <v>4164.6850000000004</v>
      </c>
      <c r="Q61" s="5">
        <v>23597.705000000002</v>
      </c>
      <c r="R61" s="5">
        <v>27769.55</v>
      </c>
      <c r="S61" s="5">
        <v>3944.7</v>
      </c>
      <c r="T61" s="5">
        <v>6685.4780000000001</v>
      </c>
      <c r="U61" s="5">
        <v>3300.36</v>
      </c>
      <c r="V61" s="5">
        <v>1073.5</v>
      </c>
      <c r="W61" s="5">
        <v>508256</v>
      </c>
    </row>
    <row r="62" spans="1:23">
      <c r="A62">
        <v>2021</v>
      </c>
      <c r="B62">
        <v>1</v>
      </c>
      <c r="C62" t="s">
        <v>446</v>
      </c>
      <c r="D62" s="150">
        <v>36729.707999999999</v>
      </c>
      <c r="E62" s="150">
        <v>13801.08</v>
      </c>
      <c r="F62" s="150">
        <v>32950.97</v>
      </c>
      <c r="G62" s="150">
        <v>12896</v>
      </c>
      <c r="H62" s="150">
        <v>8439.75</v>
      </c>
      <c r="I62" s="150">
        <v>20705.883000000002</v>
      </c>
      <c r="J62" s="150">
        <v>57541.43</v>
      </c>
      <c r="K62" s="150">
        <v>130406.625</v>
      </c>
      <c r="L62" s="150">
        <v>3670.29</v>
      </c>
      <c r="M62" s="150">
        <v>39206.724999999999</v>
      </c>
      <c r="N62" s="150">
        <v>90727.070999999996</v>
      </c>
      <c r="O62" s="150">
        <v>27372.75</v>
      </c>
      <c r="P62" s="150">
        <v>2326.4899999999998</v>
      </c>
      <c r="Q62" s="150">
        <v>21335.5</v>
      </c>
      <c r="R62" s="150">
        <v>13513.5</v>
      </c>
      <c r="S62" s="150">
        <v>3150</v>
      </c>
      <c r="T62" s="150">
        <v>5174.7839999999997</v>
      </c>
      <c r="U62" s="150">
        <v>2709.7710000000002</v>
      </c>
      <c r="V62" s="150">
        <v>893.5</v>
      </c>
      <c r="W62" s="150">
        <v>535127</v>
      </c>
    </row>
    <row r="63" spans="1:23">
      <c r="A63">
        <v>2021</v>
      </c>
      <c r="B63">
        <v>2</v>
      </c>
      <c r="C63" t="s">
        <v>446</v>
      </c>
      <c r="D63" s="5">
        <v>34370.915000000001</v>
      </c>
      <c r="E63" s="5">
        <v>9638.15</v>
      </c>
      <c r="F63" s="5">
        <v>23274.080000000002</v>
      </c>
      <c r="G63" s="5">
        <v>8053.5</v>
      </c>
      <c r="H63" s="5">
        <v>7727.5</v>
      </c>
      <c r="I63" s="5">
        <v>15640.017</v>
      </c>
      <c r="J63" s="5">
        <v>38611.249000000003</v>
      </c>
      <c r="K63" s="5">
        <v>73921.074999999997</v>
      </c>
      <c r="L63" s="5">
        <v>1049.55</v>
      </c>
      <c r="M63" s="5">
        <v>19845.724999999999</v>
      </c>
      <c r="N63" s="5">
        <v>83319.320000000007</v>
      </c>
      <c r="O63" s="5">
        <v>28294.5</v>
      </c>
      <c r="P63" s="5">
        <v>9914.6450000000004</v>
      </c>
      <c r="Q63" s="5">
        <v>6716.3</v>
      </c>
      <c r="R63" s="5">
        <v>4405.5</v>
      </c>
      <c r="S63" s="5">
        <v>7790</v>
      </c>
      <c r="T63" s="5">
        <v>3558.4609999999998</v>
      </c>
      <c r="U63" s="5">
        <v>1698.0630000000001</v>
      </c>
      <c r="V63" s="5">
        <v>37</v>
      </c>
      <c r="W63" s="150">
        <v>385857</v>
      </c>
    </row>
    <row r="64" spans="1:23">
      <c r="A64">
        <v>2021</v>
      </c>
      <c r="B64">
        <v>3</v>
      </c>
      <c r="C64" t="s">
        <v>17</v>
      </c>
      <c r="D64" s="150">
        <v>38635</v>
      </c>
      <c r="E64" s="150">
        <v>31185</v>
      </c>
      <c r="F64" s="150">
        <v>20996</v>
      </c>
      <c r="G64" s="150">
        <v>13839.999999999998</v>
      </c>
      <c r="H64" s="150">
        <v>4367</v>
      </c>
      <c r="I64" s="150">
        <v>18453</v>
      </c>
      <c r="J64" s="150">
        <v>49701.000000000007</v>
      </c>
      <c r="K64" s="150">
        <v>136380</v>
      </c>
      <c r="L64" s="150">
        <v>3299.0000000000005</v>
      </c>
      <c r="M64" s="150">
        <v>47339</v>
      </c>
      <c r="N64" s="150">
        <v>103374</v>
      </c>
      <c r="O64" s="150">
        <v>53972</v>
      </c>
      <c r="P64" s="150">
        <v>7997</v>
      </c>
      <c r="Q64" s="150">
        <v>21637</v>
      </c>
      <c r="R64" s="150">
        <v>21062</v>
      </c>
      <c r="S64" s="150">
        <v>3527</v>
      </c>
      <c r="T64" s="150">
        <v>5666</v>
      </c>
      <c r="U64" s="150">
        <v>2227</v>
      </c>
      <c r="V64" s="150">
        <v>1424</v>
      </c>
      <c r="W64" s="150"/>
    </row>
    <row r="65" spans="1:23">
      <c r="A65">
        <v>2021</v>
      </c>
      <c r="B65">
        <v>4</v>
      </c>
      <c r="C65" t="s">
        <v>17</v>
      </c>
      <c r="D65" s="150">
        <v>23390.324000000001</v>
      </c>
      <c r="E65" s="150">
        <v>23431.542000000001</v>
      </c>
      <c r="F65" s="150">
        <v>15956.9</v>
      </c>
      <c r="G65" s="150">
        <v>8818.5</v>
      </c>
      <c r="H65" s="150">
        <v>2898.5</v>
      </c>
      <c r="I65" s="150">
        <v>19451.065999999999</v>
      </c>
      <c r="J65" s="150">
        <v>27774.686000000002</v>
      </c>
      <c r="K65" s="150">
        <v>88669.45</v>
      </c>
      <c r="L65" s="150">
        <v>2744.875</v>
      </c>
      <c r="M65" s="150">
        <v>42055.724000000002</v>
      </c>
      <c r="N65" s="150">
        <v>85410.89</v>
      </c>
      <c r="O65" s="150">
        <v>41316</v>
      </c>
      <c r="P65" s="150">
        <v>3214</v>
      </c>
      <c r="Q65" s="150">
        <v>16791.005000000001</v>
      </c>
      <c r="R65" s="150">
        <v>8637.75</v>
      </c>
      <c r="S65" s="150">
        <v>6721.35</v>
      </c>
      <c r="T65" s="150">
        <v>6575.81</v>
      </c>
      <c r="U65" s="150">
        <v>3707.7330000000002</v>
      </c>
      <c r="V65" s="150">
        <v>1162.067</v>
      </c>
      <c r="W65" s="150"/>
    </row>
    <row r="66" spans="1:23">
      <c r="D66" s="150"/>
      <c r="E66" s="150"/>
      <c r="F66" s="150"/>
      <c r="G66" s="150"/>
      <c r="H66" s="150"/>
      <c r="I66" s="150"/>
      <c r="J66" s="150"/>
      <c r="K66" s="150"/>
      <c r="L66" s="150"/>
      <c r="M66" s="150"/>
      <c r="N66" s="150"/>
      <c r="O66" s="150"/>
      <c r="P66" s="150"/>
      <c r="Q66" s="150"/>
      <c r="R66" s="150"/>
      <c r="S66" s="150"/>
      <c r="T66" s="150"/>
      <c r="U66" s="150"/>
      <c r="V66" s="150"/>
      <c r="W66" s="150"/>
    </row>
    <row r="67" spans="1:23">
      <c r="D67" s="150"/>
      <c r="E67" s="150"/>
      <c r="F67" s="150"/>
      <c r="G67" s="150"/>
      <c r="H67" s="150"/>
      <c r="I67" s="150"/>
      <c r="J67" s="150"/>
      <c r="K67" s="150"/>
      <c r="L67" s="150"/>
      <c r="M67" s="150"/>
      <c r="N67" s="150"/>
      <c r="O67" s="150"/>
      <c r="P67" s="150"/>
      <c r="Q67" s="150"/>
      <c r="R67" s="150"/>
      <c r="S67" s="150"/>
      <c r="T67" s="150"/>
      <c r="U67" s="150"/>
      <c r="V67" s="150"/>
      <c r="W67" s="150"/>
    </row>
    <row r="68" spans="1:23">
      <c r="D68" s="150"/>
      <c r="E68" s="150"/>
      <c r="F68" s="150"/>
      <c r="G68" s="150"/>
      <c r="H68" s="150"/>
      <c r="I68" s="150"/>
      <c r="J68" s="150"/>
      <c r="K68" s="150"/>
      <c r="L68" s="150"/>
      <c r="M68" s="150"/>
      <c r="N68" s="150"/>
      <c r="O68" s="150"/>
      <c r="P68" s="150"/>
      <c r="Q68" s="150"/>
      <c r="R68" s="150"/>
      <c r="S68" s="150"/>
      <c r="T68" s="150"/>
      <c r="U68" s="150"/>
      <c r="V68" s="150"/>
      <c r="W68" s="150"/>
    </row>
    <row r="69" spans="1:23">
      <c r="D69" s="150"/>
      <c r="E69" s="150"/>
      <c r="F69" s="150"/>
      <c r="G69" s="150"/>
      <c r="H69" s="150"/>
      <c r="I69" s="150"/>
      <c r="J69" s="150"/>
      <c r="K69" s="150"/>
      <c r="L69" s="150"/>
      <c r="M69" s="150"/>
      <c r="N69" s="150"/>
      <c r="O69" s="150"/>
      <c r="P69" s="150"/>
      <c r="Q69" s="150"/>
      <c r="R69" s="150"/>
      <c r="S69" s="150"/>
      <c r="T69" s="150"/>
      <c r="U69" s="150"/>
      <c r="V69" s="150"/>
      <c r="W69" s="150"/>
    </row>
    <row r="70" spans="1:23">
      <c r="D70" s="150"/>
      <c r="E70" s="150"/>
      <c r="F70" s="150"/>
      <c r="G70" s="150"/>
      <c r="H70" s="150"/>
      <c r="I70" s="150"/>
      <c r="J70" s="150"/>
      <c r="K70" s="150"/>
      <c r="L70" s="150"/>
      <c r="M70" s="150"/>
      <c r="N70" s="150"/>
      <c r="O70" s="150"/>
      <c r="P70" s="150"/>
      <c r="Q70" s="150"/>
      <c r="R70" s="150"/>
      <c r="S70" s="150"/>
      <c r="T70" s="150"/>
      <c r="U70" s="150"/>
      <c r="V70" s="150"/>
      <c r="W70" s="150"/>
    </row>
    <row r="71" spans="1:23">
      <c r="D71" s="147" t="s">
        <v>22</v>
      </c>
      <c r="E71" s="147" t="s">
        <v>27</v>
      </c>
      <c r="F71" s="147" t="s">
        <v>38</v>
      </c>
      <c r="G71" s="147" t="s">
        <v>18</v>
      </c>
      <c r="H71" s="147" t="s">
        <v>19</v>
      </c>
      <c r="I71" s="147" t="s">
        <v>28</v>
      </c>
      <c r="J71" s="147" t="s">
        <v>29</v>
      </c>
      <c r="K71" s="147" t="s">
        <v>31</v>
      </c>
      <c r="L71" s="147" t="s">
        <v>32</v>
      </c>
      <c r="M71" s="147" t="s">
        <v>33</v>
      </c>
      <c r="N71" s="147" t="s">
        <v>34</v>
      </c>
      <c r="O71" s="147" t="s">
        <v>66</v>
      </c>
      <c r="P71" s="147" t="s">
        <v>21</v>
      </c>
      <c r="Q71" s="147" t="s">
        <v>415</v>
      </c>
      <c r="R71" s="147" t="s">
        <v>416</v>
      </c>
      <c r="S71" s="147" t="s">
        <v>367</v>
      </c>
      <c r="T71" s="147" t="s">
        <v>30</v>
      </c>
      <c r="U71" s="147" t="s">
        <v>369</v>
      </c>
      <c r="V71" s="147" t="s">
        <v>370</v>
      </c>
      <c r="W71" s="147" t="s">
        <v>41</v>
      </c>
    </row>
    <row r="72" spans="1:23">
      <c r="B72" t="s">
        <v>444</v>
      </c>
      <c r="C72" t="s">
        <v>443</v>
      </c>
      <c r="D72" s="127">
        <f>SUM(D26:D37)</f>
        <v>429222.02132699999</v>
      </c>
      <c r="E72" s="127">
        <f t="shared" ref="E72:W72" si="0">SUM(E26:E37)</f>
        <v>153775.69597599996</v>
      </c>
      <c r="F72" s="127">
        <f t="shared" si="0"/>
        <v>100965.482149</v>
      </c>
      <c r="G72" s="127">
        <f t="shared" si="0"/>
        <v>151742.13426000002</v>
      </c>
      <c r="H72" s="127">
        <f t="shared" si="0"/>
        <v>88055.740247000009</v>
      </c>
      <c r="I72" s="127">
        <f t="shared" si="0"/>
        <v>136908.15187</v>
      </c>
      <c r="J72" s="127">
        <f t="shared" si="0"/>
        <v>227323.62370600001</v>
      </c>
      <c r="K72" s="127">
        <f t="shared" si="0"/>
        <v>1169489.1114348199</v>
      </c>
      <c r="L72" s="127">
        <f t="shared" si="0"/>
        <v>37591.405491100006</v>
      </c>
      <c r="M72" s="127">
        <f t="shared" si="0"/>
        <v>449320.40093250002</v>
      </c>
      <c r="N72" s="127">
        <f t="shared" si="0"/>
        <v>890942.57629500004</v>
      </c>
      <c r="O72" s="127">
        <f t="shared" si="0"/>
        <v>216788.8</v>
      </c>
      <c r="P72" s="127">
        <f t="shared" si="0"/>
        <v>282409.24825930002</v>
      </c>
      <c r="Q72" s="127">
        <f t="shared" si="0"/>
        <v>0</v>
      </c>
      <c r="R72" s="127">
        <f t="shared" si="0"/>
        <v>0</v>
      </c>
      <c r="S72" s="127">
        <f t="shared" si="0"/>
        <v>0</v>
      </c>
      <c r="T72" s="127">
        <f t="shared" si="0"/>
        <v>0</v>
      </c>
      <c r="U72" s="127">
        <f t="shared" si="0"/>
        <v>0</v>
      </c>
      <c r="V72" s="127">
        <f t="shared" si="0"/>
        <v>0</v>
      </c>
      <c r="W72" s="127">
        <f t="shared" si="0"/>
        <v>4367165</v>
      </c>
    </row>
    <row r="73" spans="1:23">
      <c r="A73" t="s">
        <v>441</v>
      </c>
      <c r="B73" t="s">
        <v>441</v>
      </c>
      <c r="C73" t="s">
        <v>443</v>
      </c>
      <c r="D73" s="127">
        <f>SUM(D38:D49)</f>
        <v>326315.43914999999</v>
      </c>
      <c r="E73" s="127">
        <f t="shared" ref="E73:W73" si="1">SUM(E38:E49)</f>
        <v>180080.66683000003</v>
      </c>
      <c r="F73" s="127">
        <f t="shared" si="1"/>
        <v>185480.764</v>
      </c>
      <c r="G73" s="127">
        <f t="shared" si="1"/>
        <v>151560.68859999999</v>
      </c>
      <c r="H73" s="127">
        <f t="shared" si="1"/>
        <v>90716.020120000001</v>
      </c>
      <c r="I73" s="127">
        <f t="shared" si="1"/>
        <v>206630.11200000002</v>
      </c>
      <c r="J73" s="127">
        <f t="shared" si="1"/>
        <v>118622.435409</v>
      </c>
      <c r="K73" s="127">
        <f t="shared" si="1"/>
        <v>1314184.459357</v>
      </c>
      <c r="L73" s="127">
        <f t="shared" si="1"/>
        <v>33809.345949399998</v>
      </c>
      <c r="M73" s="127">
        <f t="shared" si="1"/>
        <v>693874.30214799999</v>
      </c>
      <c r="N73" s="127">
        <f t="shared" si="1"/>
        <v>962012.36777299992</v>
      </c>
      <c r="O73" s="127">
        <f t="shared" si="1"/>
        <v>302886</v>
      </c>
      <c r="P73" s="127">
        <f t="shared" si="1"/>
        <v>278965.81606599997</v>
      </c>
      <c r="Q73" s="127">
        <f t="shared" si="1"/>
        <v>117270.06999999999</v>
      </c>
      <c r="R73" s="127">
        <f t="shared" si="1"/>
        <v>0</v>
      </c>
      <c r="S73" s="127">
        <f t="shared" si="1"/>
        <v>0</v>
      </c>
      <c r="T73" s="127">
        <f t="shared" si="1"/>
        <v>0</v>
      </c>
      <c r="U73" s="127">
        <f t="shared" si="1"/>
        <v>0</v>
      </c>
      <c r="V73" s="127">
        <f t="shared" si="1"/>
        <v>0</v>
      </c>
      <c r="W73" s="127">
        <f t="shared" si="1"/>
        <v>5229399.2910000002</v>
      </c>
    </row>
    <row r="74" spans="1:23">
      <c r="A74" t="s">
        <v>442</v>
      </c>
      <c r="B74" t="s">
        <v>442</v>
      </c>
      <c r="C74" t="s">
        <v>443</v>
      </c>
      <c r="D74" s="127">
        <f>SUM(D50:D61)</f>
        <v>416850.91100000002</v>
      </c>
      <c r="E74" s="127">
        <f t="shared" ref="E74:W74" si="2">SUM(E50:E61)</f>
        <v>197500.29699999999</v>
      </c>
      <c r="F74" s="127">
        <f t="shared" si="2"/>
        <v>288897.31099999999</v>
      </c>
      <c r="G74" s="127">
        <f t="shared" si="2"/>
        <v>116181</v>
      </c>
      <c r="H74" s="127">
        <f t="shared" si="2"/>
        <v>88335</v>
      </c>
      <c r="I74" s="127">
        <f t="shared" si="2"/>
        <v>241022.65899999999</v>
      </c>
      <c r="J74" s="127">
        <f t="shared" si="2"/>
        <v>434424.04499999998</v>
      </c>
      <c r="K74" s="127">
        <f t="shared" si="2"/>
        <v>1283197.773</v>
      </c>
      <c r="L74" s="127">
        <f t="shared" si="2"/>
        <v>23853.829999999994</v>
      </c>
      <c r="M74" s="127">
        <f t="shared" si="2"/>
        <v>547591.14399999997</v>
      </c>
      <c r="N74" s="127">
        <f t="shared" si="2"/>
        <v>1022745.5100000001</v>
      </c>
      <c r="O74" s="127">
        <f t="shared" si="2"/>
        <v>270462.79000000004</v>
      </c>
      <c r="P74" s="127">
        <f t="shared" si="2"/>
        <v>302812.01499999996</v>
      </c>
      <c r="Q74" s="127">
        <f t="shared" si="2"/>
        <v>267965.58899999998</v>
      </c>
      <c r="R74" s="127">
        <f t="shared" si="2"/>
        <v>201466.19</v>
      </c>
      <c r="S74" s="127">
        <f t="shared" si="2"/>
        <v>30051.035</v>
      </c>
      <c r="T74" s="127">
        <f t="shared" si="2"/>
        <v>30784.182999999997</v>
      </c>
      <c r="U74" s="127">
        <f t="shared" si="2"/>
        <v>18817.166999999998</v>
      </c>
      <c r="V74" s="127">
        <f t="shared" si="2"/>
        <v>10171.200000000001</v>
      </c>
      <c r="W74" s="127">
        <f t="shared" si="2"/>
        <v>6045342.5719999997</v>
      </c>
    </row>
    <row r="75" spans="1:23">
      <c r="D75" s="127">
        <f>D74-D73</f>
        <v>90535.471850000031</v>
      </c>
      <c r="E75" s="127">
        <f t="shared" ref="E75:W75" si="3">E74-E73</f>
        <v>17419.63016999996</v>
      </c>
      <c r="F75" s="127">
        <f t="shared" si="3"/>
        <v>103416.54699999999</v>
      </c>
      <c r="G75" s="127">
        <f t="shared" si="3"/>
        <v>-35379.688599999994</v>
      </c>
      <c r="H75" s="127">
        <f t="shared" si="3"/>
        <v>-2381.020120000001</v>
      </c>
      <c r="I75" s="127">
        <f t="shared" si="3"/>
        <v>34392.546999999962</v>
      </c>
      <c r="J75" s="127">
        <f t="shared" si="3"/>
        <v>315801.60959100001</v>
      </c>
      <c r="K75" s="127">
        <f t="shared" si="3"/>
        <v>-30986.686356999911</v>
      </c>
      <c r="L75" s="127">
        <f t="shared" si="3"/>
        <v>-9955.5159494000036</v>
      </c>
      <c r="M75" s="127">
        <f t="shared" si="3"/>
        <v>-146283.15814800002</v>
      </c>
      <c r="N75" s="127">
        <f t="shared" si="3"/>
        <v>60733.142227000208</v>
      </c>
      <c r="O75" s="127">
        <f t="shared" si="3"/>
        <v>-32423.209999999963</v>
      </c>
      <c r="P75" s="127">
        <f t="shared" si="3"/>
        <v>23846.198933999985</v>
      </c>
      <c r="Q75" s="127">
        <f t="shared" si="3"/>
        <v>150695.51899999997</v>
      </c>
      <c r="R75" s="127">
        <f t="shared" si="3"/>
        <v>201466.19</v>
      </c>
      <c r="S75" s="127">
        <f t="shared" si="3"/>
        <v>30051.035</v>
      </c>
      <c r="T75" s="127">
        <f t="shared" si="3"/>
        <v>30784.182999999997</v>
      </c>
      <c r="U75" s="127">
        <f t="shared" si="3"/>
        <v>18817.166999999998</v>
      </c>
      <c r="V75" s="127">
        <f t="shared" si="3"/>
        <v>10171.200000000001</v>
      </c>
      <c r="W75" s="127">
        <f t="shared" si="3"/>
        <v>815943.28099999949</v>
      </c>
    </row>
    <row r="76" spans="1:23">
      <c r="E76" s="141"/>
      <c r="I76" s="11"/>
    </row>
    <row r="77" spans="1:23">
      <c r="I77" s="11"/>
    </row>
    <row r="84" spans="5:9">
      <c r="I84" s="11"/>
    </row>
    <row r="87" spans="5:9">
      <c r="E87" s="11"/>
      <c r="I87" s="11"/>
    </row>
    <row r="88" spans="5:9">
      <c r="E88" s="11"/>
      <c r="I88" s="11"/>
    </row>
    <row r="90" spans="5:9">
      <c r="E90" s="11"/>
      <c r="I90" s="11"/>
    </row>
    <row r="91" spans="5:9">
      <c r="E91" s="11"/>
      <c r="I91" s="11"/>
    </row>
    <row r="92" spans="5:9">
      <c r="I92" s="11"/>
    </row>
    <row r="101" spans="13:13">
      <c r="M101" s="11"/>
    </row>
    <row r="103" spans="13:13">
      <c r="M103" s="11"/>
    </row>
    <row r="104" spans="13:13">
      <c r="M104" s="11"/>
    </row>
    <row r="105" spans="13:13">
      <c r="M105" s="11"/>
    </row>
    <row r="106" spans="13:13">
      <c r="M106" s="11"/>
    </row>
    <row r="107" spans="13:13">
      <c r="M107" s="11"/>
    </row>
    <row r="108" spans="13:13">
      <c r="M108" s="11"/>
    </row>
    <row r="109" spans="13:13">
      <c r="M109" s="11"/>
    </row>
    <row r="110" spans="13:13">
      <c r="M110" s="11"/>
    </row>
    <row r="111" spans="13:13">
      <c r="M111" s="11"/>
    </row>
    <row r="112" spans="13:13">
      <c r="M112" s="11"/>
    </row>
    <row r="113" spans="13:13">
      <c r="M113" s="11"/>
    </row>
    <row r="114" spans="13:13">
      <c r="M114" s="11"/>
    </row>
    <row r="135" spans="7:7">
      <c r="G135" s="11"/>
    </row>
    <row r="136" spans="7:7">
      <c r="G136" s="11"/>
    </row>
    <row r="137" spans="7:7">
      <c r="G137" s="11"/>
    </row>
    <row r="138" spans="7:7">
      <c r="G138" s="11"/>
    </row>
    <row r="139" spans="7:7">
      <c r="G139" s="11"/>
    </row>
    <row r="140" spans="7:7">
      <c r="G140" s="11"/>
    </row>
    <row r="141" spans="7:7">
      <c r="G141" s="11"/>
    </row>
    <row r="142" spans="7:7">
      <c r="G142" s="11"/>
    </row>
    <row r="143" spans="7:7">
      <c r="G143" s="11"/>
    </row>
    <row r="144" spans="7:7">
      <c r="G144" s="11"/>
    </row>
    <row r="145" spans="7:7">
      <c r="G145" s="11"/>
    </row>
    <row r="146" spans="7:7">
      <c r="G146" s="11"/>
    </row>
    <row r="147" spans="7:7">
      <c r="G147" s="11"/>
    </row>
    <row r="148" spans="7:7">
      <c r="G148" s="11"/>
    </row>
    <row r="149" spans="7:7">
      <c r="G149" s="11"/>
    </row>
    <row r="150" spans="7:7">
      <c r="G150" s="11"/>
    </row>
    <row r="151" spans="7:7">
      <c r="G151" s="11"/>
    </row>
    <row r="152" spans="7:7">
      <c r="G152" s="11"/>
    </row>
    <row r="153" spans="7:7">
      <c r="G153" s="11"/>
    </row>
    <row r="154" spans="7:7">
      <c r="G154" s="11"/>
    </row>
    <row r="155" spans="7:7">
      <c r="G155" s="11"/>
    </row>
  </sheetData>
  <autoFilter ref="A1:W61" xr:uid="{00000000-0009-0000-0000-000004000000}"/>
  <phoneticPr fontId="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0"/>
  <dimension ref="A1:AE48"/>
  <sheetViews>
    <sheetView topLeftCell="H19" workbookViewId="0">
      <selection activeCell="J44" sqref="J44"/>
    </sheetView>
  </sheetViews>
  <sheetFormatPr baseColWidth="10" defaultColWidth="8.83203125" defaultRowHeight="14"/>
  <cols>
    <col min="1" max="16384" width="8.83203125" style="18"/>
  </cols>
  <sheetData>
    <row r="1" spans="1:31">
      <c r="A1" s="29" t="s">
        <v>232</v>
      </c>
      <c r="B1" s="29" t="s">
        <v>233</v>
      </c>
      <c r="C1" s="29" t="s">
        <v>234</v>
      </c>
      <c r="D1" s="29" t="s">
        <v>235</v>
      </c>
      <c r="E1" s="29" t="s">
        <v>11</v>
      </c>
      <c r="F1" s="29" t="s">
        <v>12</v>
      </c>
      <c r="G1" s="29" t="s">
        <v>448</v>
      </c>
      <c r="H1" s="29"/>
      <c r="I1" s="29" t="s">
        <v>236</v>
      </c>
      <c r="J1" s="29" t="s">
        <v>233</v>
      </c>
      <c r="K1" s="29" t="s">
        <v>234</v>
      </c>
      <c r="L1" s="29" t="s">
        <v>235</v>
      </c>
      <c r="M1" s="29" t="s">
        <v>11</v>
      </c>
      <c r="N1" s="29" t="s">
        <v>12</v>
      </c>
      <c r="O1" s="29" t="s">
        <v>448</v>
      </c>
      <c r="P1" s="29"/>
      <c r="Q1" s="29" t="s">
        <v>237</v>
      </c>
      <c r="R1" s="29" t="s">
        <v>233</v>
      </c>
      <c r="S1" s="29" t="s">
        <v>234</v>
      </c>
      <c r="T1" s="29" t="s">
        <v>235</v>
      </c>
      <c r="U1" s="29" t="s">
        <v>11</v>
      </c>
      <c r="V1" s="29" t="s">
        <v>12</v>
      </c>
      <c r="W1" s="29" t="s">
        <v>448</v>
      </c>
      <c r="X1" s="29"/>
      <c r="Y1" s="31" t="s">
        <v>238</v>
      </c>
      <c r="Z1" s="29" t="s">
        <v>233</v>
      </c>
      <c r="AA1" s="29" t="s">
        <v>234</v>
      </c>
      <c r="AB1" s="29" t="s">
        <v>235</v>
      </c>
      <c r="AC1" s="29" t="s">
        <v>11</v>
      </c>
      <c r="AD1" s="29" t="s">
        <v>12</v>
      </c>
      <c r="AE1" s="29" t="s">
        <v>448</v>
      </c>
    </row>
    <row r="2" spans="1:31">
      <c r="A2" s="32" t="s">
        <v>239</v>
      </c>
      <c r="B2" s="77">
        <v>4.8348079999999998</v>
      </c>
      <c r="C2" s="77">
        <v>4.7005460000000001</v>
      </c>
      <c r="D2" s="77">
        <v>7.8534955000000002</v>
      </c>
      <c r="E2" s="35">
        <v>10.7608693</v>
      </c>
      <c r="F2" s="37">
        <v>6.1994804999999999</v>
      </c>
      <c r="G2" s="37">
        <f>'LLD-1'!N62/10000</f>
        <v>9.0727070999999988</v>
      </c>
      <c r="H2" s="37"/>
      <c r="I2" s="32" t="s">
        <v>239</v>
      </c>
      <c r="J2" s="51">
        <v>0.55166879999999996</v>
      </c>
      <c r="K2" s="51">
        <v>0.42860790000000004</v>
      </c>
      <c r="L2" s="51">
        <v>0.44477939999999999</v>
      </c>
      <c r="M2" s="35">
        <v>0.47883310000000001</v>
      </c>
      <c r="N2" s="35">
        <v>0</v>
      </c>
      <c r="O2" s="35">
        <f>'LD-1'!P62/10000</f>
        <v>0.9297565000000001</v>
      </c>
      <c r="P2" s="35"/>
      <c r="Q2" s="32" t="s">
        <v>239</v>
      </c>
      <c r="R2" s="33"/>
      <c r="S2" s="33"/>
      <c r="T2" s="33"/>
      <c r="U2" s="35">
        <v>0.41841529999999999</v>
      </c>
      <c r="V2" s="35">
        <v>0</v>
      </c>
      <c r="W2" s="35">
        <f>'HD-1'!S62/10000</f>
        <v>0.71083399999999997</v>
      </c>
      <c r="X2" s="35"/>
      <c r="Y2" s="32" t="s">
        <v>239</v>
      </c>
      <c r="Z2" s="36">
        <f t="shared" ref="Z2:AC4" si="0">B2+J2+R2</f>
        <v>5.3864767999999996</v>
      </c>
      <c r="AA2" s="36">
        <f t="shared" si="0"/>
        <v>5.1291539000000004</v>
      </c>
      <c r="AB2" s="36">
        <f t="shared" si="0"/>
        <v>8.2982749000000009</v>
      </c>
      <c r="AC2" s="36">
        <f t="shared" si="0"/>
        <v>11.658117699999998</v>
      </c>
      <c r="AD2" s="36">
        <f t="shared" ref="AD2:AE13" si="1">F2+N2+V2</f>
        <v>6.1994804999999999</v>
      </c>
      <c r="AE2" s="36">
        <f t="shared" si="1"/>
        <v>10.713297599999999</v>
      </c>
    </row>
    <row r="3" spans="1:31">
      <c r="A3" s="32" t="s">
        <v>0</v>
      </c>
      <c r="B3" s="77">
        <v>4.7365575000000009</v>
      </c>
      <c r="C3" s="77">
        <v>5.2775374999999993</v>
      </c>
      <c r="D3" s="77">
        <v>4.4777563999999996</v>
      </c>
      <c r="E3" s="35">
        <v>7.0631316999999996</v>
      </c>
      <c r="F3" s="37">
        <v>6.9926846999999999</v>
      </c>
      <c r="G3" s="37">
        <f>'LLD-1'!N63/10000</f>
        <v>8.3319320000000001</v>
      </c>
      <c r="H3" s="37"/>
      <c r="I3" s="32" t="s">
        <v>0</v>
      </c>
      <c r="J3" s="51">
        <v>0.40427249999999998</v>
      </c>
      <c r="K3" s="51">
        <v>0.45176250000000001</v>
      </c>
      <c r="L3" s="51">
        <v>0.28611750000000002</v>
      </c>
      <c r="M3" s="35">
        <v>0.46257999999999999</v>
      </c>
      <c r="N3" s="35">
        <v>1.2741702000000001</v>
      </c>
      <c r="O3" s="35">
        <f>'LD-1'!P63/10000</f>
        <v>0.62820750000000003</v>
      </c>
      <c r="P3" s="35"/>
      <c r="Q3" s="32" t="s">
        <v>0</v>
      </c>
      <c r="R3" s="33"/>
      <c r="S3" s="33"/>
      <c r="T3" s="33"/>
      <c r="U3" s="35">
        <v>0.51156849999999998</v>
      </c>
      <c r="V3" s="35">
        <v>0.54049710000000006</v>
      </c>
      <c r="W3" s="35">
        <f>'HD-1'!S63/10000</f>
        <v>0.40925500000000004</v>
      </c>
      <c r="X3" s="35"/>
      <c r="Y3" s="32" t="s">
        <v>0</v>
      </c>
      <c r="Z3" s="36">
        <f t="shared" si="0"/>
        <v>5.1408300000000011</v>
      </c>
      <c r="AA3" s="36">
        <f t="shared" si="0"/>
        <v>5.7292999999999994</v>
      </c>
      <c r="AB3" s="36">
        <f t="shared" si="0"/>
        <v>4.7638739000000001</v>
      </c>
      <c r="AC3" s="36">
        <f t="shared" si="0"/>
        <v>8.0372801999999997</v>
      </c>
      <c r="AD3" s="36">
        <f t="shared" si="1"/>
        <v>8.8073519999999998</v>
      </c>
      <c r="AE3" s="36">
        <f t="shared" si="1"/>
        <v>9.3693945000000003</v>
      </c>
    </row>
    <row r="4" spans="1:31">
      <c r="A4" s="32" t="s">
        <v>1</v>
      </c>
      <c r="B4" s="77">
        <v>5.2658549000000017</v>
      </c>
      <c r="C4" s="77">
        <v>4.6469199999999988</v>
      </c>
      <c r="D4" s="35">
        <v>8.8804047999999991</v>
      </c>
      <c r="E4" s="35">
        <v>9.6134550999999995</v>
      </c>
      <c r="F4" s="37">
        <v>5.7905841000000002</v>
      </c>
      <c r="G4" s="37">
        <f>'LLD-1'!N64/10000</f>
        <v>10.337400000000001</v>
      </c>
      <c r="H4" s="37"/>
      <c r="I4" s="32" t="s">
        <v>1</v>
      </c>
      <c r="J4" s="51">
        <v>1.1052803999999998</v>
      </c>
      <c r="K4" s="51">
        <v>0.7649996</v>
      </c>
      <c r="L4" s="35">
        <v>0.80919410000000003</v>
      </c>
      <c r="M4" s="35">
        <v>0.92245750000000004</v>
      </c>
      <c r="N4" s="35">
        <v>0.63007669999999993</v>
      </c>
      <c r="O4" s="35">
        <f>'LD-1'!P64/10000</f>
        <v>1.4337</v>
      </c>
      <c r="P4" s="35"/>
      <c r="Q4" s="32" t="s">
        <v>1</v>
      </c>
      <c r="R4" s="33"/>
      <c r="S4" s="33"/>
      <c r="T4" s="33"/>
      <c r="U4" s="35">
        <v>0.420381</v>
      </c>
      <c r="V4" s="35">
        <v>0.57377679999999998</v>
      </c>
      <c r="W4" s="35">
        <f>'HD-1'!S64/10000</f>
        <v>0.4904</v>
      </c>
      <c r="X4" s="35"/>
      <c r="Y4" s="32" t="s">
        <v>1</v>
      </c>
      <c r="Z4" s="36">
        <f t="shared" si="0"/>
        <v>6.3711353000000015</v>
      </c>
      <c r="AA4" s="36">
        <f t="shared" si="0"/>
        <v>5.4119195999999992</v>
      </c>
      <c r="AB4" s="36">
        <f t="shared" si="0"/>
        <v>9.6895989</v>
      </c>
      <c r="AC4" s="36">
        <f t="shared" si="0"/>
        <v>10.9562936</v>
      </c>
      <c r="AD4" s="36">
        <f t="shared" si="1"/>
        <v>6.9944376000000004</v>
      </c>
      <c r="AE4" s="36">
        <f t="shared" si="1"/>
        <v>12.2615</v>
      </c>
    </row>
    <row r="5" spans="1:31">
      <c r="A5" s="32" t="s">
        <v>2</v>
      </c>
      <c r="B5" s="77">
        <v>4.5099590000000012</v>
      </c>
      <c r="C5" s="77">
        <v>3.1863752000000001</v>
      </c>
      <c r="D5" s="35">
        <v>6.0482901383000005</v>
      </c>
      <c r="E5" s="35">
        <v>6.6734346000000002</v>
      </c>
      <c r="F5" s="37">
        <v>6.152825</v>
      </c>
      <c r="G5" s="37">
        <f>'LLD-1'!N65/10000</f>
        <v>8.5410889999999995</v>
      </c>
      <c r="H5" s="37"/>
      <c r="I5" s="32" t="s">
        <v>2</v>
      </c>
      <c r="J5" s="51">
        <v>0.77471920000000005</v>
      </c>
      <c r="K5" s="51">
        <v>0.60460760000000013</v>
      </c>
      <c r="L5" s="35">
        <v>0.84667734830000008</v>
      </c>
      <c r="M5" s="35">
        <v>0.79926149999999996</v>
      </c>
      <c r="N5" s="35">
        <v>0.71167130000000001</v>
      </c>
      <c r="O5" s="35">
        <f>'LD-1'!P65/10000</f>
        <v>1.49729</v>
      </c>
      <c r="P5" s="35"/>
      <c r="Q5" s="32" t="s">
        <v>2</v>
      </c>
      <c r="S5" s="33"/>
      <c r="T5" s="33"/>
      <c r="U5" s="35">
        <v>0.45297399999999999</v>
      </c>
      <c r="V5" s="35">
        <v>0.61751440000000002</v>
      </c>
      <c r="W5" s="35">
        <f>'HD-1'!S65/10000</f>
        <v>0.50191750000000002</v>
      </c>
      <c r="X5" s="35"/>
      <c r="Y5" s="32" t="s">
        <v>2</v>
      </c>
      <c r="Z5" s="36">
        <f>B5+J5+D5</f>
        <v>11.332968338300002</v>
      </c>
      <c r="AA5" s="36">
        <f t="shared" ref="AA5:AA13" si="2">C5+K5+S5</f>
        <v>3.7909828000000001</v>
      </c>
      <c r="AB5" s="36">
        <f t="shared" ref="AB5:AB13" si="3">D5+L5+T5</f>
        <v>6.8949674866000006</v>
      </c>
      <c r="AC5" s="36">
        <f t="shared" ref="AC5:AC13" si="4">E5+M5+U5</f>
        <v>7.9256701000000005</v>
      </c>
      <c r="AD5" s="36">
        <f t="shared" si="1"/>
        <v>7.4820107</v>
      </c>
      <c r="AE5" s="36">
        <f t="shared" si="1"/>
        <v>10.540296499999998</v>
      </c>
    </row>
    <row r="6" spans="1:31">
      <c r="A6" s="32" t="s">
        <v>3</v>
      </c>
      <c r="B6" s="77">
        <v>4.1534395000000002</v>
      </c>
      <c r="C6" s="77">
        <v>3.8390175000000002</v>
      </c>
      <c r="D6" s="35">
        <v>6.8946548999999999</v>
      </c>
      <c r="E6" s="35">
        <v>6.4239252999999996</v>
      </c>
      <c r="F6" s="37">
        <v>10.125731500000001</v>
      </c>
      <c r="G6" s="37">
        <f>'LLD-1'!N66/10000</f>
        <v>0</v>
      </c>
      <c r="H6" s="37"/>
      <c r="I6" s="32" t="s">
        <v>3</v>
      </c>
      <c r="J6" s="51">
        <v>0.564832</v>
      </c>
      <c r="K6" s="51">
        <v>0.65967250000000011</v>
      </c>
      <c r="L6" s="35">
        <v>0.83756059999999999</v>
      </c>
      <c r="M6" s="35">
        <v>0.94153770000000003</v>
      </c>
      <c r="N6" s="35">
        <v>0.92009249999999998</v>
      </c>
      <c r="O6" s="35">
        <f>'LD-1'!P66/10000</f>
        <v>0</v>
      </c>
      <c r="Q6" s="32" t="s">
        <v>3</v>
      </c>
      <c r="S6" s="33"/>
      <c r="T6" s="33"/>
      <c r="U6" s="37">
        <v>0.75389649999999997</v>
      </c>
      <c r="V6" s="35">
        <v>0.56196250000000003</v>
      </c>
      <c r="W6" s="35">
        <f>'HD-1'!S66/10000</f>
        <v>0</v>
      </c>
      <c r="X6" s="35"/>
      <c r="Y6" s="32" t="s">
        <v>3</v>
      </c>
      <c r="Z6" s="36">
        <f>B6+J6+L5</f>
        <v>5.5649488483000003</v>
      </c>
      <c r="AA6" s="36">
        <f t="shared" si="2"/>
        <v>4.4986899999999999</v>
      </c>
      <c r="AB6" s="36">
        <f t="shared" si="3"/>
        <v>7.7322154999999997</v>
      </c>
      <c r="AC6" s="36">
        <f t="shared" si="4"/>
        <v>8.1193594999999998</v>
      </c>
      <c r="AD6" s="36">
        <f t="shared" si="1"/>
        <v>11.6077865</v>
      </c>
      <c r="AE6" s="36">
        <f t="shared" si="1"/>
        <v>0</v>
      </c>
    </row>
    <row r="7" spans="1:31">
      <c r="A7" s="32" t="s">
        <v>4</v>
      </c>
      <c r="B7" s="77">
        <v>4.6676590000000004</v>
      </c>
      <c r="C7" s="77">
        <v>5.6902509999999999</v>
      </c>
      <c r="D7" s="35">
        <v>5.4442475999999997</v>
      </c>
      <c r="E7" s="35">
        <v>5.4010422</v>
      </c>
      <c r="F7" s="37">
        <v>11.520002</v>
      </c>
      <c r="I7" s="32" t="s">
        <v>4</v>
      </c>
      <c r="J7" s="51">
        <v>0.58448529999999999</v>
      </c>
      <c r="K7" s="51">
        <v>0.74156049999999996</v>
      </c>
      <c r="L7" s="35">
        <v>0.45715159999999999</v>
      </c>
      <c r="M7" s="35">
        <v>0.80026739999999996</v>
      </c>
      <c r="N7" s="35">
        <v>1.3275950000000001</v>
      </c>
      <c r="Q7" s="32" t="s">
        <v>4</v>
      </c>
      <c r="R7" s="33"/>
      <c r="S7" s="33"/>
      <c r="T7" s="33"/>
      <c r="U7" s="37">
        <v>0.66005999999999998</v>
      </c>
      <c r="V7" s="35">
        <v>0.81574999999999998</v>
      </c>
      <c r="W7" s="35">
        <f>'HD-1'!S67/10000</f>
        <v>0</v>
      </c>
      <c r="Y7" s="32" t="s">
        <v>4</v>
      </c>
      <c r="Z7" s="36">
        <f t="shared" ref="Z7:Z13" si="5">B7+J7+R7</f>
        <v>5.2521443000000003</v>
      </c>
      <c r="AA7" s="36">
        <f t="shared" si="2"/>
        <v>6.4318115000000002</v>
      </c>
      <c r="AB7" s="36">
        <f t="shared" si="3"/>
        <v>5.9013992000000002</v>
      </c>
      <c r="AC7" s="36">
        <f t="shared" si="4"/>
        <v>6.8613695999999997</v>
      </c>
      <c r="AD7" s="36">
        <f t="shared" si="1"/>
        <v>13.663347</v>
      </c>
      <c r="AE7" s="36">
        <f t="shared" si="1"/>
        <v>0</v>
      </c>
    </row>
    <row r="8" spans="1:31">
      <c r="A8" s="32" t="s">
        <v>5</v>
      </c>
      <c r="B8" s="77">
        <v>4.5703125</v>
      </c>
      <c r="C8" s="77">
        <v>5.5610456000000008</v>
      </c>
      <c r="D8" s="35">
        <v>5.1492855999999998</v>
      </c>
      <c r="E8" s="35">
        <v>8.1647014000000002</v>
      </c>
      <c r="F8" s="37">
        <v>10.7818079</v>
      </c>
      <c r="I8" s="32" t="s">
        <v>5</v>
      </c>
      <c r="J8" s="51">
        <v>0.54276040000000003</v>
      </c>
      <c r="K8" s="51">
        <v>0.71331940000000005</v>
      </c>
      <c r="L8" s="35">
        <v>0.58746450800000005</v>
      </c>
      <c r="M8" s="35">
        <v>0.81398999999999999</v>
      </c>
      <c r="N8" s="35">
        <v>1.1875825</v>
      </c>
      <c r="Q8" s="32" t="s">
        <v>5</v>
      </c>
      <c r="R8" s="33"/>
      <c r="S8" s="33"/>
      <c r="T8" s="33"/>
      <c r="U8" s="37">
        <v>0.88180499999999995</v>
      </c>
      <c r="V8" s="35">
        <v>0.35299550000000002</v>
      </c>
      <c r="Y8" s="32" t="s">
        <v>5</v>
      </c>
      <c r="Z8" s="36">
        <f t="shared" si="5"/>
        <v>5.1130728999999997</v>
      </c>
      <c r="AA8" s="36">
        <f t="shared" si="2"/>
        <v>6.2743650000000013</v>
      </c>
      <c r="AB8" s="36">
        <f t="shared" si="3"/>
        <v>5.7367501079999998</v>
      </c>
      <c r="AC8" s="36">
        <f t="shared" si="4"/>
        <v>9.8604964000000006</v>
      </c>
      <c r="AD8" s="36">
        <f t="shared" si="1"/>
        <v>12.3223859</v>
      </c>
      <c r="AE8" s="36">
        <f t="shared" si="1"/>
        <v>0</v>
      </c>
    </row>
    <row r="9" spans="1:31">
      <c r="A9" s="32" t="s">
        <v>6</v>
      </c>
      <c r="B9" s="77">
        <v>6.5074470000000018</v>
      </c>
      <c r="C9" s="77">
        <v>7.150062000000001</v>
      </c>
      <c r="D9" s="35">
        <v>8.7787971999999996</v>
      </c>
      <c r="E9" s="35">
        <v>9.9562787000000004</v>
      </c>
      <c r="F9" s="37">
        <v>10.876246</v>
      </c>
      <c r="I9" s="32" t="s">
        <v>6</v>
      </c>
      <c r="J9" s="51">
        <v>0.69668719999999995</v>
      </c>
      <c r="K9" s="51">
        <v>0.8143469000000001</v>
      </c>
      <c r="L9" s="35">
        <v>1.10945939</v>
      </c>
      <c r="M9" s="35">
        <v>0.81940500000000005</v>
      </c>
      <c r="N9" s="35">
        <v>1.0993467000000001</v>
      </c>
      <c r="Q9" s="32" t="s">
        <v>6</v>
      </c>
      <c r="R9" s="33"/>
      <c r="S9" s="33"/>
      <c r="T9" s="33"/>
      <c r="U9" s="37">
        <v>0.65580000000000005</v>
      </c>
      <c r="V9" s="35">
        <v>0.32668000000000003</v>
      </c>
      <c r="Y9" s="32" t="s">
        <v>6</v>
      </c>
      <c r="Z9" s="36">
        <f t="shared" si="5"/>
        <v>7.2041342000000022</v>
      </c>
      <c r="AA9" s="36">
        <f t="shared" si="2"/>
        <v>7.9644089000000013</v>
      </c>
      <c r="AB9" s="36">
        <f t="shared" si="3"/>
        <v>9.8882565899999992</v>
      </c>
      <c r="AC9" s="36">
        <f t="shared" si="4"/>
        <v>11.431483699999999</v>
      </c>
      <c r="AD9" s="36">
        <f t="shared" si="1"/>
        <v>12.3022727</v>
      </c>
      <c r="AE9" s="36">
        <f t="shared" si="1"/>
        <v>0</v>
      </c>
    </row>
    <row r="10" spans="1:31">
      <c r="A10" s="32" t="s">
        <v>7</v>
      </c>
      <c r="B10" s="77">
        <v>5.4994603000000009</v>
      </c>
      <c r="C10" s="77">
        <v>7.7826051999999999</v>
      </c>
      <c r="D10" s="77">
        <v>7.3864536900000006</v>
      </c>
      <c r="E10" s="35">
        <v>6.3089575</v>
      </c>
      <c r="F10" s="37">
        <v>11.290267999999999</v>
      </c>
      <c r="I10" s="32" t="s">
        <v>7</v>
      </c>
      <c r="J10" s="51">
        <v>0.52504750000000011</v>
      </c>
      <c r="K10" s="51">
        <v>0.6515072999999999</v>
      </c>
      <c r="L10" s="77">
        <v>0.82751420099999995</v>
      </c>
      <c r="M10" s="35">
        <v>0.78177099999999999</v>
      </c>
      <c r="N10" s="35">
        <v>1.2086515</v>
      </c>
      <c r="Q10" s="32" t="s">
        <v>7</v>
      </c>
      <c r="R10" s="33"/>
      <c r="S10" s="33"/>
      <c r="T10" s="33"/>
      <c r="U10" s="37">
        <v>0.50208249999999999</v>
      </c>
      <c r="V10" s="35">
        <v>0.69521129999999998</v>
      </c>
      <c r="Y10" s="32" t="s">
        <v>7</v>
      </c>
      <c r="Z10" s="36">
        <f t="shared" si="5"/>
        <v>6.0245078000000012</v>
      </c>
      <c r="AA10" s="36">
        <f t="shared" si="2"/>
        <v>8.4341124999999995</v>
      </c>
      <c r="AB10" s="36">
        <f t="shared" si="3"/>
        <v>8.2139678910000011</v>
      </c>
      <c r="AC10" s="36">
        <f t="shared" si="4"/>
        <v>7.5928110000000002</v>
      </c>
      <c r="AD10" s="36">
        <f t="shared" si="1"/>
        <v>13.1941308</v>
      </c>
      <c r="AE10" s="36">
        <f t="shared" si="1"/>
        <v>0</v>
      </c>
    </row>
    <row r="11" spans="1:31">
      <c r="A11" s="32" t="s">
        <v>8</v>
      </c>
      <c r="B11" s="77">
        <v>4.6771855000000011</v>
      </c>
      <c r="C11" s="77">
        <v>6.5287964999999994</v>
      </c>
      <c r="D11" s="35">
        <v>6.6916285000000002</v>
      </c>
      <c r="E11" s="35">
        <v>8.9218268289000005</v>
      </c>
      <c r="F11" s="37">
        <v>8.1638774999999999</v>
      </c>
      <c r="G11" s="26"/>
      <c r="H11" s="26"/>
      <c r="I11" s="32" t="s">
        <v>8</v>
      </c>
      <c r="J11" s="51">
        <v>0.53241249999999996</v>
      </c>
      <c r="K11" s="51">
        <v>0.48390219999999989</v>
      </c>
      <c r="L11" s="38">
        <v>0.51471816289999994</v>
      </c>
      <c r="M11" s="35">
        <v>0.78824219999999989</v>
      </c>
      <c r="N11" s="35">
        <v>1.0150524999999999</v>
      </c>
      <c r="O11" s="26"/>
      <c r="P11" s="26"/>
      <c r="Q11" s="32" t="s">
        <v>8</v>
      </c>
      <c r="R11" s="33"/>
      <c r="S11" s="33"/>
      <c r="T11" s="35">
        <v>0.231042</v>
      </c>
      <c r="U11" s="37">
        <v>0.78351926499999991</v>
      </c>
      <c r="V11" s="35">
        <v>0.46491499999999997</v>
      </c>
      <c r="Y11" s="32" t="s">
        <v>8</v>
      </c>
      <c r="Z11" s="36">
        <f t="shared" si="5"/>
        <v>5.2095980000000015</v>
      </c>
      <c r="AA11" s="36">
        <f t="shared" si="2"/>
        <v>7.0126986999999996</v>
      </c>
      <c r="AB11" s="36">
        <f t="shared" si="3"/>
        <v>7.4373886629000001</v>
      </c>
      <c r="AC11" s="36">
        <f t="shared" si="4"/>
        <v>10.4935882939</v>
      </c>
      <c r="AD11" s="36">
        <f t="shared" si="1"/>
        <v>9.6438449999999989</v>
      </c>
      <c r="AE11" s="36">
        <f t="shared" si="1"/>
        <v>0</v>
      </c>
    </row>
    <row r="12" spans="1:31">
      <c r="A12" s="32" t="s">
        <v>9</v>
      </c>
      <c r="B12" s="77">
        <v>4.9928959999999991</v>
      </c>
      <c r="C12" s="77">
        <v>5.4621020000000007</v>
      </c>
      <c r="D12" s="35">
        <v>8.4197074000000001</v>
      </c>
      <c r="E12" s="35">
        <v>9.6048979428999992</v>
      </c>
      <c r="F12" s="37">
        <v>7.7164403000000004</v>
      </c>
      <c r="G12" s="26"/>
      <c r="H12" s="26"/>
      <c r="I12" s="32" t="s">
        <v>9</v>
      </c>
      <c r="J12" s="51">
        <v>0.56736209999999998</v>
      </c>
      <c r="K12" s="51">
        <v>0.52314719999999992</v>
      </c>
      <c r="L12" s="35">
        <v>0.51602289499999987</v>
      </c>
      <c r="M12" s="35">
        <v>0.84390330000000013</v>
      </c>
      <c r="N12" s="35">
        <v>0.92654650000000005</v>
      </c>
      <c r="O12" s="26"/>
      <c r="P12" s="26"/>
      <c r="Q12" s="32" t="s">
        <v>9</v>
      </c>
      <c r="R12" s="33"/>
      <c r="S12" s="33"/>
      <c r="T12" s="35">
        <v>0.17707652700000001</v>
      </c>
      <c r="U12" s="37">
        <v>0.9186116729999998</v>
      </c>
      <c r="V12" s="35">
        <v>0.71445999999999998</v>
      </c>
      <c r="Y12" s="32" t="s">
        <v>9</v>
      </c>
      <c r="Z12" s="36">
        <f t="shared" si="5"/>
        <v>5.5602580999999986</v>
      </c>
      <c r="AA12" s="36">
        <f t="shared" si="2"/>
        <v>5.9852492000000002</v>
      </c>
      <c r="AB12" s="36">
        <f t="shared" si="3"/>
        <v>9.1128068219999996</v>
      </c>
      <c r="AC12" s="36">
        <f t="shared" si="4"/>
        <v>11.367412915899999</v>
      </c>
      <c r="AD12" s="36">
        <f t="shared" si="1"/>
        <v>9.3574468000000017</v>
      </c>
      <c r="AE12" s="36">
        <f t="shared" si="1"/>
        <v>0</v>
      </c>
    </row>
    <row r="13" spans="1:31">
      <c r="A13" s="32" t="s">
        <v>10</v>
      </c>
      <c r="B13" s="77">
        <v>5.9982284999999989</v>
      </c>
      <c r="C13" s="77">
        <v>6.2547755999999994</v>
      </c>
      <c r="D13" s="35">
        <v>10.450263100000001</v>
      </c>
      <c r="E13" s="35">
        <v>7.5680590000000008</v>
      </c>
      <c r="F13" s="37">
        <v>6.6646035000000001</v>
      </c>
      <c r="G13" s="26"/>
      <c r="H13" s="26"/>
      <c r="I13" s="32" t="s">
        <v>10</v>
      </c>
      <c r="J13" s="51">
        <v>0.6019255</v>
      </c>
      <c r="K13" s="51">
        <v>0.54112899999999986</v>
      </c>
      <c r="L13" s="35">
        <v>0.47872900000000002</v>
      </c>
      <c r="M13" s="35">
        <v>0.80707000000000018</v>
      </c>
      <c r="N13" s="35">
        <v>1.0191475000000001</v>
      </c>
      <c r="O13" s="26"/>
      <c r="P13" s="26"/>
      <c r="Q13" s="32" t="s">
        <v>10</v>
      </c>
      <c r="R13" s="33"/>
      <c r="S13" s="33"/>
      <c r="T13" s="35">
        <v>0.51039749999999995</v>
      </c>
      <c r="U13" s="37">
        <v>0.32114673689999995</v>
      </c>
      <c r="V13" s="35">
        <v>0.43217499999999998</v>
      </c>
      <c r="Y13" s="32" t="s">
        <v>10</v>
      </c>
      <c r="Z13" s="36">
        <f t="shared" si="5"/>
        <v>6.600153999999999</v>
      </c>
      <c r="AA13" s="36">
        <f t="shared" si="2"/>
        <v>6.7959045999999992</v>
      </c>
      <c r="AB13" s="36">
        <f t="shared" si="3"/>
        <v>11.4393896</v>
      </c>
      <c r="AC13" s="36">
        <f t="shared" si="4"/>
        <v>8.6962757369000006</v>
      </c>
      <c r="AD13" s="36">
        <f t="shared" si="1"/>
        <v>8.115926</v>
      </c>
      <c r="AE13" s="36">
        <f t="shared" si="1"/>
        <v>0</v>
      </c>
    </row>
    <row r="14" spans="1:31">
      <c r="A14" s="40" t="s">
        <v>240</v>
      </c>
      <c r="B14" s="41">
        <f>AVERAGE(B2:B13)</f>
        <v>5.0344839750000006</v>
      </c>
      <c r="C14" s="41">
        <f>AVERAGE(C2:C13)</f>
        <v>5.5066695083333324</v>
      </c>
      <c r="D14" s="41">
        <f>AVERAGE(D2:D13)</f>
        <v>7.2062487356916662</v>
      </c>
      <c r="E14" s="41">
        <f>AVERAGE(E2:E13)</f>
        <v>8.0383816309833325</v>
      </c>
      <c r="F14" s="41">
        <f>AVERAGE(F2:F13)</f>
        <v>8.522879249999999</v>
      </c>
      <c r="I14" s="32"/>
      <c r="J14" s="51"/>
      <c r="K14" s="51"/>
      <c r="L14" s="51"/>
      <c r="Q14" s="32"/>
      <c r="R14" s="33"/>
      <c r="S14" s="33"/>
      <c r="T14" s="33"/>
      <c r="Y14" s="32"/>
      <c r="Z14" s="36"/>
      <c r="AA14" s="36"/>
      <c r="AB14" s="36"/>
    </row>
    <row r="15" spans="1:31" ht="15" thickBot="1">
      <c r="A15" s="53" t="s">
        <v>241</v>
      </c>
      <c r="B15" s="54">
        <f>SUM(B2:B13)</f>
        <v>60.413807700000007</v>
      </c>
      <c r="C15" s="54">
        <f t="shared" ref="C15:M15" si="6">SUM(C2:C13)</f>
        <v>66.080034099999992</v>
      </c>
      <c r="D15" s="54">
        <f t="shared" si="6"/>
        <v>86.474984828299995</v>
      </c>
      <c r="E15" s="54">
        <f t="shared" si="6"/>
        <v>96.460579571799997</v>
      </c>
      <c r="F15" s="54">
        <f t="shared" ref="F15" si="7">SUM(F2:F13)</f>
        <v>102.27455099999999</v>
      </c>
      <c r="G15" s="113"/>
      <c r="H15" s="113"/>
      <c r="I15" s="107" t="s">
        <v>138</v>
      </c>
      <c r="J15" s="54">
        <f t="shared" si="6"/>
        <v>7.4514534000000001</v>
      </c>
      <c r="K15" s="54">
        <f t="shared" si="6"/>
        <v>7.3785626000000004</v>
      </c>
      <c r="L15" s="54">
        <f t="shared" si="6"/>
        <v>7.7153887051999988</v>
      </c>
      <c r="M15" s="54">
        <f t="shared" si="6"/>
        <v>9.2593186999999997</v>
      </c>
      <c r="O15" s="113"/>
      <c r="P15" s="113"/>
      <c r="Q15" s="108" t="s">
        <v>138</v>
      </c>
      <c r="R15" s="54">
        <f>SUM(R2:R13)</f>
        <v>0</v>
      </c>
      <c r="S15" s="54">
        <f>SUM(S2:S13)</f>
        <v>0</v>
      </c>
      <c r="T15" s="54">
        <f>SUM(T2:T13)</f>
        <v>0.9185160269999999</v>
      </c>
      <c r="U15" s="54">
        <f>SUM(U2:U13)</f>
        <v>7.2802604749000004</v>
      </c>
      <c r="W15" s="114"/>
      <c r="X15" s="114"/>
      <c r="Y15" s="107" t="s">
        <v>127</v>
      </c>
      <c r="Z15" s="54">
        <f>SUM(Z2:Z13)</f>
        <v>74.760228586600022</v>
      </c>
      <c r="AA15" s="54">
        <f>SUM(AA2:AA13)</f>
        <v>73.458596700000001</v>
      </c>
      <c r="AB15" s="54">
        <f>SUM(AB2:AB13)</f>
        <v>95.108889560500003</v>
      </c>
      <c r="AC15" s="106"/>
    </row>
    <row r="16" spans="1:31">
      <c r="B16" s="35"/>
      <c r="C16" s="35"/>
      <c r="D16" s="35">
        <f>D15-C15</f>
        <v>20.394950728300003</v>
      </c>
      <c r="J16" s="35"/>
      <c r="K16" s="35"/>
      <c r="L16" s="35">
        <f>L15-K15</f>
        <v>0.33682610519999834</v>
      </c>
      <c r="R16" s="35"/>
      <c r="S16" s="35"/>
      <c r="T16" s="35">
        <f>T15-S15</f>
        <v>0.9185160269999999</v>
      </c>
      <c r="Z16" s="35"/>
      <c r="AA16" s="35"/>
      <c r="AB16" s="35">
        <f>AB15-AA15</f>
        <v>21.650292860500002</v>
      </c>
    </row>
    <row r="17" spans="1:28">
      <c r="E17" s="35"/>
      <c r="G17" s="35"/>
      <c r="H17" s="35"/>
      <c r="Z17" s="36"/>
      <c r="AA17" s="36"/>
      <c r="AB17" s="36"/>
    </row>
    <row r="18" spans="1:28">
      <c r="A18" s="18" t="s">
        <v>242</v>
      </c>
      <c r="B18" s="35">
        <f>SUM(B2:B4)</f>
        <v>14.837220400000003</v>
      </c>
      <c r="C18" s="35">
        <f>SUM(C2:C4)</f>
        <v>14.625003499999998</v>
      </c>
      <c r="D18" s="35">
        <f>SUM(D2:D4)</f>
        <v>21.211656699999999</v>
      </c>
      <c r="E18" s="35">
        <f>SUM(E2:E4)</f>
        <v>27.437456099999999</v>
      </c>
      <c r="G18" s="35"/>
      <c r="H18" s="35"/>
      <c r="I18" s="18" t="s">
        <v>243</v>
      </c>
      <c r="J18" s="35">
        <f>SUM(J2:J4)</f>
        <v>2.0612216999999999</v>
      </c>
      <c r="K18" s="35">
        <f>SUM(K2:K4)</f>
        <v>1.6453700000000002</v>
      </c>
      <c r="L18" s="35">
        <f>SUM(L2:L4)</f>
        <v>1.5400910000000001</v>
      </c>
      <c r="M18" s="35">
        <f>SUM(M2:M4)</f>
        <v>1.8638706</v>
      </c>
      <c r="R18" s="35"/>
      <c r="S18" s="35"/>
      <c r="T18" s="35"/>
      <c r="Y18" s="18" t="s">
        <v>244</v>
      </c>
      <c r="Z18" s="36">
        <f>SUM(Z2:Z4)</f>
        <v>16.898442100000004</v>
      </c>
      <c r="AA18" s="36">
        <f>SUM(AA2:AA4)</f>
        <v>16.270373499999998</v>
      </c>
      <c r="AB18" s="36">
        <f>SUM(AB2:AB4)</f>
        <v>22.751747700000003</v>
      </c>
    </row>
    <row r="19" spans="1:28">
      <c r="A19" s="18" t="s">
        <v>245</v>
      </c>
      <c r="B19" s="35">
        <f>SUM(B5:B7)</f>
        <v>13.331057500000002</v>
      </c>
      <c r="C19" s="35">
        <f>SUM(C5:C7)</f>
        <v>12.715643700000001</v>
      </c>
      <c r="D19" s="35">
        <f>SUM(D5:D7)</f>
        <v>18.3871926383</v>
      </c>
      <c r="E19" s="35">
        <f>SUM(E5:E7)</f>
        <v>18.4984021</v>
      </c>
      <c r="F19" s="35"/>
      <c r="G19" s="35"/>
      <c r="H19" s="35"/>
      <c r="I19" s="18" t="s">
        <v>246</v>
      </c>
      <c r="J19" s="35">
        <f>SUM(J5:J7)</f>
        <v>1.9240365000000001</v>
      </c>
      <c r="K19" s="35">
        <f>SUM(K5:K7)</f>
        <v>2.0058406</v>
      </c>
      <c r="L19" s="35">
        <f>SUM(L5:L7)</f>
        <v>2.1413895483000003</v>
      </c>
      <c r="M19" s="35">
        <f>SUM(M5:M7)</f>
        <v>2.5410666000000002</v>
      </c>
      <c r="R19" s="35"/>
      <c r="S19" s="35"/>
      <c r="T19" s="35"/>
      <c r="Y19" s="18" t="s">
        <v>246</v>
      </c>
      <c r="Z19" s="36">
        <f>SUM(Z5:Z7)</f>
        <v>22.150061486600006</v>
      </c>
      <c r="AA19" s="36">
        <f>SUM(AA5:AA7)</f>
        <v>14.7214843</v>
      </c>
      <c r="AB19" s="36"/>
    </row>
    <row r="20" spans="1:28">
      <c r="A20" s="18" t="s">
        <v>167</v>
      </c>
      <c r="B20" s="35">
        <f>SUM(B8:B10)</f>
        <v>16.577219800000002</v>
      </c>
      <c r="C20" s="35">
        <f>SUM(C8:C10)</f>
        <v>20.493712800000001</v>
      </c>
      <c r="D20" s="35">
        <f>SUM(D8:D10)</f>
        <v>21.314536489999998</v>
      </c>
      <c r="E20" s="35"/>
      <c r="I20" s="18" t="s">
        <v>247</v>
      </c>
      <c r="J20" s="35">
        <f>SUM(J8:J10)</f>
        <v>1.7644951000000002</v>
      </c>
      <c r="K20" s="35">
        <f>SUM(K8:K10)</f>
        <v>2.1791735999999999</v>
      </c>
      <c r="L20" s="35">
        <f>SUM(L8:L10)</f>
        <v>2.5244380990000002</v>
      </c>
      <c r="M20" s="35"/>
      <c r="R20" s="35"/>
      <c r="S20" s="35"/>
      <c r="T20" s="35"/>
      <c r="Y20" s="18" t="s">
        <v>248</v>
      </c>
      <c r="Z20" s="36">
        <f>SUM(Z8:Z10)</f>
        <v>18.341714900000003</v>
      </c>
      <c r="AA20" s="36">
        <f>SUM(AA8:AA10)</f>
        <v>22.672886400000003</v>
      </c>
      <c r="AB20" s="36"/>
    </row>
    <row r="21" spans="1:28">
      <c r="A21" s="18" t="s">
        <v>249</v>
      </c>
      <c r="B21" s="35">
        <f>SUM(B11:B13)</f>
        <v>15.668309999999998</v>
      </c>
      <c r="C21" s="35">
        <f>SUM(C11:C13)</f>
        <v>18.245674099999999</v>
      </c>
      <c r="D21" s="35">
        <f>SUM(D11:D13)</f>
        <v>25.561599000000001</v>
      </c>
      <c r="E21" s="35"/>
      <c r="I21" s="18" t="s">
        <v>250</v>
      </c>
      <c r="J21" s="35">
        <f>SUM(J11:J13)</f>
        <v>1.7017001</v>
      </c>
      <c r="K21" s="35">
        <f>SUM(K11:K13)</f>
        <v>1.5481783999999998</v>
      </c>
      <c r="L21" s="35">
        <f>SUM(L11:L13)</f>
        <v>1.5094700578999998</v>
      </c>
      <c r="M21" s="35"/>
      <c r="R21" s="35"/>
      <c r="S21" s="35"/>
      <c r="T21" s="35"/>
      <c r="Y21" s="18" t="s">
        <v>251</v>
      </c>
      <c r="Z21" s="36">
        <f>SUM(Z11:Z13)</f>
        <v>17.370010099999998</v>
      </c>
      <c r="AA21" s="36">
        <f>SUM(AA11:AA13)</f>
        <v>19.7938525</v>
      </c>
      <c r="AB21" s="36"/>
    </row>
    <row r="23" spans="1:28">
      <c r="A23" s="18" t="s">
        <v>252</v>
      </c>
      <c r="B23" s="35">
        <f>SUM(B2:B13)</f>
        <v>60.413807700000007</v>
      </c>
      <c r="C23" s="35">
        <f>SUM(C2:C13)</f>
        <v>66.080034099999992</v>
      </c>
      <c r="D23" s="35">
        <f>SUM(D2:D13)</f>
        <v>86.474984828299995</v>
      </c>
      <c r="I23" s="18" t="s">
        <v>126</v>
      </c>
      <c r="J23" s="35">
        <f>SUM(J2:J13)</f>
        <v>7.4514534000000001</v>
      </c>
      <c r="K23" s="35">
        <f>SUM(K2:K13)</f>
        <v>7.3785626000000004</v>
      </c>
      <c r="L23" s="35">
        <f>SUM(L2:L13)</f>
        <v>7.7153887051999988</v>
      </c>
      <c r="Q23" s="18" t="s">
        <v>253</v>
      </c>
      <c r="R23" s="35">
        <f>SUM(R2:R13)</f>
        <v>0</v>
      </c>
      <c r="S23" s="35">
        <f>SUM(S2:S13)</f>
        <v>0</v>
      </c>
      <c r="T23" s="35">
        <f>SUM(T2:T13)</f>
        <v>0.9185160269999999</v>
      </c>
      <c r="Y23" s="18" t="s">
        <v>138</v>
      </c>
      <c r="Z23" s="35">
        <f>SUM(Z2:Z13)</f>
        <v>74.760228586600022</v>
      </c>
      <c r="AA23" s="35">
        <f>SUM(AA2:AA13)</f>
        <v>73.458596700000001</v>
      </c>
      <c r="AB23" s="35">
        <f>SUM(AB2:AB13)</f>
        <v>95.108889560500003</v>
      </c>
    </row>
    <row r="24" spans="1:28">
      <c r="A24" s="18" t="s">
        <v>254</v>
      </c>
      <c r="B24" s="60">
        <f>B23/[1]总量!B21</f>
        <v>0.23111858525200252</v>
      </c>
      <c r="C24" s="60">
        <f>C23/[1]总量!C21</f>
        <v>0.21840395454555578</v>
      </c>
      <c r="D24" s="60">
        <f>D23/[1]总量!D21</f>
        <v>0.19798746440529338</v>
      </c>
      <c r="I24" s="18" t="s">
        <v>172</v>
      </c>
      <c r="J24" s="60">
        <f>J23/[1]总量!I21</f>
        <v>3.6130577099471178E-2</v>
      </c>
      <c r="K24" s="60">
        <f>K23/[1]总量!J21</f>
        <v>3.1080578192804676E-2</v>
      </c>
      <c r="L24" s="60">
        <f>L23/[1]总量!K21</f>
        <v>2.6351271236039482E-2</v>
      </c>
      <c r="Q24" s="18" t="s">
        <v>172</v>
      </c>
      <c r="R24" s="60">
        <f>R23/[1]总量!P21</f>
        <v>0</v>
      </c>
      <c r="S24" s="60">
        <f>S23/[1]总量!Q21</f>
        <v>0</v>
      </c>
      <c r="T24" s="60">
        <f>T23/[1]总量!R21</f>
        <v>1.3653764225829467E-3</v>
      </c>
      <c r="Y24" s="18" t="s">
        <v>172</v>
      </c>
      <c r="Z24" s="60">
        <f>Z23/[1]总量!W21</f>
        <v>7.5112354168746565E-2</v>
      </c>
      <c r="AA24" s="60">
        <f>AA23/[1]总量!X21</f>
        <v>6.2291385104326268E-2</v>
      </c>
      <c r="AB24" s="60">
        <f>AB23/[1]总量!Y21</f>
        <v>6.7824464130202239E-2</v>
      </c>
    </row>
    <row r="25" spans="1:28">
      <c r="A25" s="18" t="s">
        <v>173</v>
      </c>
      <c r="I25" s="18" t="s">
        <v>173</v>
      </c>
      <c r="Q25" s="18" t="s">
        <v>173</v>
      </c>
      <c r="Y25" s="18" t="s">
        <v>173</v>
      </c>
    </row>
    <row r="26" spans="1:28">
      <c r="A26" s="18" t="s">
        <v>164</v>
      </c>
      <c r="C26" s="35">
        <f>C18-B18</f>
        <v>-0.21221690000000493</v>
      </c>
      <c r="D26" s="35">
        <f>D18-C18</f>
        <v>6.5866532000000007</v>
      </c>
      <c r="I26" s="18" t="s">
        <v>164</v>
      </c>
      <c r="K26" s="35">
        <f>K18-J18</f>
        <v>-0.41585169999999971</v>
      </c>
      <c r="L26" s="35">
        <f>L18-K18</f>
        <v>-0.10527900000000012</v>
      </c>
      <c r="Q26" s="18" t="s">
        <v>164</v>
      </c>
      <c r="S26" s="35">
        <f>S18-R18</f>
        <v>0</v>
      </c>
      <c r="T26" s="35">
        <f>T18-S18</f>
        <v>0</v>
      </c>
      <c r="Y26" s="18" t="s">
        <v>255</v>
      </c>
      <c r="AA26" s="35">
        <f>AA18-Z18</f>
        <v>-0.62806860000000597</v>
      </c>
      <c r="AB26" s="35">
        <f>AB18-AA18</f>
        <v>6.4813742000000047</v>
      </c>
    </row>
    <row r="27" spans="1:28">
      <c r="A27" s="18" t="s">
        <v>256</v>
      </c>
      <c r="C27" s="35">
        <f t="shared" ref="C27:D29" si="8">C19-B19</f>
        <v>-0.61541380000000068</v>
      </c>
      <c r="D27" s="35">
        <f t="shared" si="8"/>
        <v>5.6715489382999991</v>
      </c>
      <c r="I27" s="18" t="s">
        <v>256</v>
      </c>
      <c r="K27" s="35">
        <f t="shared" ref="K27:L29" si="9">K19-J19</f>
        <v>8.1804099999999824E-2</v>
      </c>
      <c r="L27" s="35">
        <f t="shared" si="9"/>
        <v>0.1355489483000003</v>
      </c>
      <c r="Q27" s="18" t="s">
        <v>165</v>
      </c>
      <c r="S27" s="35">
        <f>S19-R19</f>
        <v>0</v>
      </c>
      <c r="Y27" s="18" t="s">
        <v>257</v>
      </c>
      <c r="AA27" s="35">
        <f>AA19-Z19</f>
        <v>-7.4285771866000054</v>
      </c>
    </row>
    <row r="28" spans="1:28">
      <c r="A28" s="18" t="s">
        <v>258</v>
      </c>
      <c r="C28" s="35">
        <f t="shared" si="8"/>
        <v>3.9164929999999991</v>
      </c>
      <c r="I28" s="18" t="s">
        <v>258</v>
      </c>
      <c r="K28" s="35">
        <f t="shared" si="9"/>
        <v>0.41467849999999973</v>
      </c>
      <c r="Q28" s="18" t="s">
        <v>258</v>
      </c>
      <c r="S28" s="35">
        <f>S20-R20</f>
        <v>0</v>
      </c>
      <c r="Y28" s="18" t="s">
        <v>259</v>
      </c>
      <c r="AA28" s="35">
        <f>AA20-Z20</f>
        <v>4.3311715</v>
      </c>
    </row>
    <row r="29" spans="1:28">
      <c r="A29" s="18" t="s">
        <v>260</v>
      </c>
      <c r="C29" s="35">
        <f t="shared" si="8"/>
        <v>2.5773641000000005</v>
      </c>
      <c r="I29" s="18" t="s">
        <v>260</v>
      </c>
      <c r="K29" s="35">
        <f t="shared" si="9"/>
        <v>-0.15352170000000021</v>
      </c>
      <c r="Q29" s="18" t="s">
        <v>260</v>
      </c>
      <c r="S29" s="35">
        <f>S21-R21</f>
        <v>0</v>
      </c>
      <c r="Y29" s="18" t="s">
        <v>261</v>
      </c>
      <c r="AA29" s="35">
        <f>AA21-Z21</f>
        <v>2.4238424000000016</v>
      </c>
    </row>
    <row r="47" spans="2:8">
      <c r="B47" s="37">
        <v>6.8946548999999999</v>
      </c>
      <c r="C47" s="35">
        <v>5.4442475999999997</v>
      </c>
      <c r="D47" s="35">
        <v>5.1492855999999998</v>
      </c>
      <c r="E47" s="35">
        <v>8.7787971999999996</v>
      </c>
      <c r="F47" s="35"/>
      <c r="G47" s="35"/>
      <c r="H47" s="35"/>
    </row>
    <row r="48" spans="2:8">
      <c r="B48" s="37">
        <v>0.83756059999999999</v>
      </c>
      <c r="C48" s="35">
        <v>0.45715159999999999</v>
      </c>
      <c r="D48" s="35">
        <v>0.58746450800000005</v>
      </c>
      <c r="E48" s="35">
        <v>1.10945939</v>
      </c>
      <c r="F48" s="35"/>
      <c r="G48" s="35"/>
      <c r="H48" s="35"/>
    </row>
  </sheetData>
  <phoneticPr fontId="3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1"/>
  <dimension ref="A1:AN98"/>
  <sheetViews>
    <sheetView topLeftCell="O1" workbookViewId="0">
      <selection activeCell="AI22" sqref="AI22"/>
    </sheetView>
  </sheetViews>
  <sheetFormatPr baseColWidth="10" defaultColWidth="8.83203125" defaultRowHeight="14"/>
  <cols>
    <col min="1" max="35" width="8.83203125" style="18"/>
    <col min="36" max="36" width="15.6640625" style="18" customWidth="1"/>
    <col min="37" max="40" width="13.83203125" style="18" customWidth="1"/>
    <col min="41" max="16384" width="8.83203125" style="18"/>
  </cols>
  <sheetData>
    <row r="1" spans="1:40">
      <c r="A1" s="126" t="s">
        <v>349</v>
      </c>
      <c r="B1" s="29" t="s">
        <v>263</v>
      </c>
      <c r="C1" s="29" t="s">
        <v>264</v>
      </c>
      <c r="D1" s="29" t="s">
        <v>265</v>
      </c>
      <c r="E1" s="29" t="s">
        <v>11</v>
      </c>
      <c r="F1" s="29" t="s">
        <v>12</v>
      </c>
      <c r="G1" s="29" t="s">
        <v>448</v>
      </c>
      <c r="H1" s="29"/>
      <c r="I1" s="29"/>
      <c r="J1" s="126" t="s">
        <v>350</v>
      </c>
      <c r="K1" s="29" t="s">
        <v>263</v>
      </c>
      <c r="L1" s="29" t="s">
        <v>264</v>
      </c>
      <c r="M1" s="29" t="s">
        <v>265</v>
      </c>
      <c r="N1" s="29" t="s">
        <v>11</v>
      </c>
      <c r="O1" s="29" t="s">
        <v>12</v>
      </c>
      <c r="P1" s="29" t="s">
        <v>448</v>
      </c>
      <c r="S1" s="126" t="s">
        <v>348</v>
      </c>
      <c r="T1" s="29" t="s">
        <v>263</v>
      </c>
      <c r="U1" s="29" t="s">
        <v>264</v>
      </c>
      <c r="V1" s="29" t="s">
        <v>265</v>
      </c>
      <c r="W1" s="29" t="s">
        <v>11</v>
      </c>
      <c r="X1" s="29" t="s">
        <v>12</v>
      </c>
      <c r="Y1" s="29" t="s">
        <v>448</v>
      </c>
      <c r="AB1" s="125" t="s">
        <v>347</v>
      </c>
      <c r="AC1" s="29" t="s">
        <v>263</v>
      </c>
      <c r="AD1" s="29" t="s">
        <v>264</v>
      </c>
      <c r="AE1" s="29" t="s">
        <v>265</v>
      </c>
      <c r="AF1" s="29" t="s">
        <v>11</v>
      </c>
      <c r="AG1" s="29" t="s">
        <v>12</v>
      </c>
      <c r="AH1" s="29" t="s">
        <v>448</v>
      </c>
      <c r="AJ1" s="56" t="s">
        <v>269</v>
      </c>
      <c r="AK1" s="57" t="s">
        <v>263</v>
      </c>
      <c r="AL1" s="57" t="s">
        <v>264</v>
      </c>
      <c r="AM1" s="57" t="s">
        <v>265</v>
      </c>
      <c r="AN1" s="58" t="s">
        <v>270</v>
      </c>
    </row>
    <row r="2" spans="1:40">
      <c r="A2" s="32" t="s">
        <v>271</v>
      </c>
      <c r="B2" s="33">
        <v>0.73347390000000001</v>
      </c>
      <c r="C2" s="33">
        <v>0.68589650000000002</v>
      </c>
      <c r="D2" s="33">
        <v>1.5119967000000001</v>
      </c>
      <c r="E2" s="35">
        <v>0.57384930000000001</v>
      </c>
      <c r="F2" s="37">
        <v>1.0414000000000001</v>
      </c>
      <c r="G2" s="33">
        <v>5.754143</v>
      </c>
      <c r="I2" s="37"/>
      <c r="J2" s="32" t="s">
        <v>271</v>
      </c>
      <c r="K2" s="33">
        <v>0.8974049999999999</v>
      </c>
      <c r="L2" s="33">
        <v>1.1982809000000003</v>
      </c>
      <c r="M2" s="33">
        <v>1.5784397999999999</v>
      </c>
      <c r="N2" s="33">
        <v>1.4909508</v>
      </c>
      <c r="O2" s="33">
        <v>1.32595</v>
      </c>
      <c r="P2" s="35">
        <v>2.2637513</v>
      </c>
      <c r="S2" s="32" t="s">
        <v>271</v>
      </c>
      <c r="T2" s="33">
        <v>2.8680441000000001</v>
      </c>
      <c r="U2" s="33">
        <v>1.9419027000000006</v>
      </c>
      <c r="V2" s="33">
        <v>2.3692517</v>
      </c>
      <c r="W2" s="33">
        <v>0.61368199999999995</v>
      </c>
      <c r="X2" s="33">
        <v>1.1942459000000001</v>
      </c>
      <c r="Y2" s="33">
        <v>2.5535166</v>
      </c>
      <c r="AB2" s="32" t="s">
        <v>271</v>
      </c>
      <c r="AC2" s="36">
        <f t="shared" ref="AC2:AC13" si="0">B2+K2+T2</f>
        <v>4.4989229999999996</v>
      </c>
      <c r="AD2" s="36">
        <f t="shared" ref="AD2:AD13" si="1">C2+L2+U2</f>
        <v>3.8260801000000013</v>
      </c>
      <c r="AE2" s="36">
        <f t="shared" ref="AE2:AE13" si="2">D2+M2+V2</f>
        <v>5.4596882000000004</v>
      </c>
      <c r="AF2" s="36">
        <f t="shared" ref="AF2:AF13" si="3">E2+N2+W2</f>
        <v>2.6784821000000001</v>
      </c>
      <c r="AG2" s="36">
        <f t="shared" ref="AG2:AG13" si="4">F2+O2+X2</f>
        <v>3.5615959000000004</v>
      </c>
      <c r="AH2" s="36">
        <f t="shared" ref="AH2:AH6" si="5">G2+P2+Y2</f>
        <v>10.5714109</v>
      </c>
      <c r="AJ2" s="61" t="s">
        <v>262</v>
      </c>
      <c r="AK2" s="115">
        <v>10.669009899999999</v>
      </c>
      <c r="AL2" s="115">
        <v>12.702539499999997</v>
      </c>
      <c r="AM2" s="115">
        <v>20.665755199900001</v>
      </c>
      <c r="AN2" s="116">
        <v>2.2302297000000002</v>
      </c>
    </row>
    <row r="3" spans="1:40">
      <c r="A3" s="32" t="s">
        <v>0</v>
      </c>
      <c r="B3" s="33">
        <v>0.4884097</v>
      </c>
      <c r="C3" s="33">
        <v>1.2998974999999999</v>
      </c>
      <c r="D3" s="33">
        <v>1.2824709000000001</v>
      </c>
      <c r="E3" s="35">
        <v>0.90842920000000005</v>
      </c>
      <c r="F3" s="37">
        <f>F2</f>
        <v>1.0414000000000001</v>
      </c>
      <c r="G3" s="33">
        <v>3.8611249000000005</v>
      </c>
      <c r="I3" s="37"/>
      <c r="J3" s="32" t="s">
        <v>0</v>
      </c>
      <c r="K3" s="33">
        <v>0.7152253999999999</v>
      </c>
      <c r="L3" s="33">
        <v>1.8428473999999999</v>
      </c>
      <c r="M3" s="33">
        <v>1.0159423000000001</v>
      </c>
      <c r="N3" s="35">
        <v>1.6915560999999999</v>
      </c>
      <c r="O3" s="35">
        <f>O2</f>
        <v>1.32595</v>
      </c>
      <c r="P3" s="35">
        <v>2.423962</v>
      </c>
      <c r="S3" s="32" t="s">
        <v>0</v>
      </c>
      <c r="T3" s="33">
        <v>0.8981397000000001</v>
      </c>
      <c r="U3" s="33">
        <v>4.2523617999999983</v>
      </c>
      <c r="V3" s="33">
        <v>2.6874734</v>
      </c>
      <c r="W3" s="33">
        <v>0.39288020000000001</v>
      </c>
      <c r="X3" s="33">
        <f>X2</f>
        <v>1.1942459000000001</v>
      </c>
      <c r="Y3" s="33">
        <v>3.0445544999999998</v>
      </c>
      <c r="Z3" s="37"/>
      <c r="AB3" s="32" t="s">
        <v>0</v>
      </c>
      <c r="AC3" s="36">
        <f t="shared" si="0"/>
        <v>2.1017747999999998</v>
      </c>
      <c r="AD3" s="36">
        <f t="shared" si="1"/>
        <v>7.3951066999999977</v>
      </c>
      <c r="AE3" s="36">
        <f t="shared" si="2"/>
        <v>4.9858866000000006</v>
      </c>
      <c r="AF3" s="36">
        <f t="shared" si="3"/>
        <v>2.9928655000000002</v>
      </c>
      <c r="AG3" s="36">
        <f t="shared" si="4"/>
        <v>3.5615959000000004</v>
      </c>
      <c r="AH3" s="36">
        <f t="shared" si="5"/>
        <v>9.3296413999999999</v>
      </c>
      <c r="AJ3" s="64" t="s">
        <v>266</v>
      </c>
      <c r="AK3" s="117">
        <v>11.240664199999998</v>
      </c>
      <c r="AL3" s="117">
        <v>15.492350699999999</v>
      </c>
      <c r="AM3" s="115">
        <v>14.690273936766003</v>
      </c>
      <c r="AN3" s="116">
        <v>5.3011090999999997</v>
      </c>
    </row>
    <row r="4" spans="1:40">
      <c r="A4" s="32" t="s">
        <v>1</v>
      </c>
      <c r="B4" s="33">
        <v>1.2631523</v>
      </c>
      <c r="C4" s="33">
        <v>2.0005097999999997</v>
      </c>
      <c r="D4" s="33">
        <v>2.3408159999999998</v>
      </c>
      <c r="E4" s="35">
        <v>0.74795120000000004</v>
      </c>
      <c r="F4" s="33">
        <v>1.4706973999999999</v>
      </c>
      <c r="G4" s="33">
        <f>H4/10000</f>
        <v>4.9701000000000004</v>
      </c>
      <c r="H4" s="18">
        <v>49701.000000000007</v>
      </c>
      <c r="J4" s="32" t="s">
        <v>1</v>
      </c>
      <c r="K4" s="33">
        <v>0.88120760000000009</v>
      </c>
      <c r="L4" s="33">
        <v>2.0008010999999999</v>
      </c>
      <c r="M4" s="33">
        <v>1.0103092</v>
      </c>
      <c r="N4" s="35">
        <v>2.1186022000000002</v>
      </c>
      <c r="O4" s="35">
        <v>1.6785000000000001</v>
      </c>
      <c r="P4" s="33">
        <v>4.2876000000000003</v>
      </c>
      <c r="Q4" s="150"/>
      <c r="S4" s="32" t="s">
        <v>1</v>
      </c>
      <c r="T4" s="33">
        <v>1.7666852</v>
      </c>
      <c r="U4" s="33">
        <v>5.2641890000000009</v>
      </c>
      <c r="V4" s="33">
        <v>4.6691669999999998</v>
      </c>
      <c r="W4" s="33">
        <v>0.59135599999999999</v>
      </c>
      <c r="X4" s="33">
        <v>1.3743178</v>
      </c>
      <c r="Y4" s="33">
        <v>4.9420000000000002</v>
      </c>
      <c r="Z4" s="150"/>
      <c r="AB4" s="32" t="s">
        <v>1</v>
      </c>
      <c r="AC4" s="36">
        <f t="shared" si="0"/>
        <v>3.9110450999999999</v>
      </c>
      <c r="AD4" s="36">
        <f t="shared" si="1"/>
        <v>9.2654999000000018</v>
      </c>
      <c r="AE4" s="36">
        <f t="shared" si="2"/>
        <v>8.0202922000000001</v>
      </c>
      <c r="AF4" s="36">
        <f t="shared" si="3"/>
        <v>3.4579094000000001</v>
      </c>
      <c r="AG4" s="36">
        <f t="shared" si="4"/>
        <v>4.5235152000000003</v>
      </c>
      <c r="AH4" s="36">
        <f t="shared" si="5"/>
        <v>14.1997</v>
      </c>
      <c r="AJ4" s="61" t="s">
        <v>267</v>
      </c>
      <c r="AK4" s="115">
        <v>17.601088000000001</v>
      </c>
      <c r="AL4" s="115">
        <v>29.845134100000003</v>
      </c>
      <c r="AM4" s="115">
        <v>33.375431915050001</v>
      </c>
      <c r="AN4" s="116">
        <v>1.5979181999999998</v>
      </c>
    </row>
    <row r="5" spans="1:40">
      <c r="A5" s="32" t="s">
        <v>2</v>
      </c>
      <c r="B5" s="33">
        <v>1.4802764999999998</v>
      </c>
      <c r="C5" s="33">
        <v>1.8645596999999998</v>
      </c>
      <c r="D5" s="33">
        <v>2.8409558669999999</v>
      </c>
      <c r="E5" s="35">
        <v>1.3644597000000001</v>
      </c>
      <c r="F5" s="33">
        <v>1.3035204000000002</v>
      </c>
      <c r="G5" s="33">
        <f>'LLD-1'!J65/10000</f>
        <v>2.7774686000000002</v>
      </c>
      <c r="J5" s="32" t="s">
        <v>2</v>
      </c>
      <c r="K5" s="33">
        <v>0.84812810000000005</v>
      </c>
      <c r="L5" s="33">
        <v>1.4849391999999999</v>
      </c>
      <c r="M5" s="33">
        <v>1.1788597475160001</v>
      </c>
      <c r="N5" s="35">
        <v>3.0993290999999998</v>
      </c>
      <c r="O5" s="35">
        <v>1.5804</v>
      </c>
      <c r="P5" s="33">
        <f>'LD-1'!K65/10000</f>
        <v>2.6766108000000002</v>
      </c>
      <c r="S5" s="32" t="s">
        <v>2</v>
      </c>
      <c r="T5" s="33">
        <v>3.1901313</v>
      </c>
      <c r="U5" s="33">
        <v>5.4723242999999995</v>
      </c>
      <c r="V5" s="33">
        <v>4.6771885090000005</v>
      </c>
      <c r="W5" s="33">
        <v>0.70803709999999997</v>
      </c>
      <c r="X5" s="33">
        <v>1.385931</v>
      </c>
      <c r="Y5" s="33">
        <f>'HD-1'!N65/10000</f>
        <v>2.1372825</v>
      </c>
      <c r="AB5" s="32" t="s">
        <v>2</v>
      </c>
      <c r="AC5" s="36">
        <f t="shared" si="0"/>
        <v>5.5185358999999998</v>
      </c>
      <c r="AD5" s="36">
        <f t="shared" si="1"/>
        <v>8.821823199999999</v>
      </c>
      <c r="AE5" s="36">
        <f t="shared" si="2"/>
        <v>8.6970041235160007</v>
      </c>
      <c r="AF5" s="36">
        <f t="shared" si="3"/>
        <v>5.1718259</v>
      </c>
      <c r="AG5" s="36">
        <f t="shared" si="4"/>
        <v>4.2698514000000003</v>
      </c>
      <c r="AH5" s="36">
        <f t="shared" si="5"/>
        <v>7.5913619000000008</v>
      </c>
      <c r="AJ5" s="61" t="s">
        <v>268</v>
      </c>
      <c r="AK5" s="115">
        <v>39.510762100000001</v>
      </c>
      <c r="AL5" s="115">
        <v>58.040024299999992</v>
      </c>
      <c r="AM5" s="115">
        <f>SUM(AM2:AM4)</f>
        <v>68.731461051715996</v>
      </c>
      <c r="AN5" s="116">
        <f>SUM(AN2:AN4)</f>
        <v>9.1292570000000008</v>
      </c>
    </row>
    <row r="6" spans="1:40">
      <c r="A6" s="32" t="s">
        <v>3</v>
      </c>
      <c r="B6" s="33">
        <v>0.98041739999999988</v>
      </c>
      <c r="C6" s="33">
        <v>1.5443400999999999</v>
      </c>
      <c r="D6" s="33">
        <v>2.8838595600000003</v>
      </c>
      <c r="E6" s="35">
        <v>1.1990947999999999</v>
      </c>
      <c r="F6" s="33">
        <v>1.8535999999999999</v>
      </c>
      <c r="G6" s="33">
        <f>'LLD-1'!J66/10000</f>
        <v>0</v>
      </c>
      <c r="H6" s="33"/>
      <c r="I6" s="33"/>
      <c r="J6" s="32" t="s">
        <v>3</v>
      </c>
      <c r="K6" s="33">
        <v>1.0586692</v>
      </c>
      <c r="L6" s="33">
        <v>1.2352879000000001</v>
      </c>
      <c r="M6" s="33">
        <v>1.3937521815200005</v>
      </c>
      <c r="N6" s="35">
        <v>4.0042932999999996</v>
      </c>
      <c r="O6" s="35">
        <v>1.2963</v>
      </c>
      <c r="P6" s="33">
        <f>'LD-1'!K66/10000</f>
        <v>0</v>
      </c>
      <c r="S6" s="32" t="s">
        <v>3</v>
      </c>
      <c r="T6" s="33">
        <v>1.8693778999999999</v>
      </c>
      <c r="U6" s="33">
        <v>2.9158095999999998</v>
      </c>
      <c r="V6" s="33">
        <v>3.1019847200999999</v>
      </c>
      <c r="W6" s="33">
        <v>0.64390020000000003</v>
      </c>
      <c r="X6" s="59">
        <v>2.1269</v>
      </c>
      <c r="Y6" s="33">
        <f>'HD-1'!N66/10000</f>
        <v>0</v>
      </c>
      <c r="AB6" s="32" t="s">
        <v>3</v>
      </c>
      <c r="AC6" s="36">
        <f t="shared" si="0"/>
        <v>3.9084645</v>
      </c>
      <c r="AD6" s="36">
        <f t="shared" si="1"/>
        <v>5.6954376</v>
      </c>
      <c r="AE6" s="36">
        <f t="shared" si="2"/>
        <v>7.3795964616200012</v>
      </c>
      <c r="AF6" s="36">
        <f t="shared" si="3"/>
        <v>5.8472882999999998</v>
      </c>
      <c r="AG6" s="36">
        <f t="shared" si="4"/>
        <v>5.2767999999999997</v>
      </c>
      <c r="AH6" s="36">
        <f t="shared" si="5"/>
        <v>0</v>
      </c>
      <c r="AJ6" s="66" t="s">
        <v>272</v>
      </c>
      <c r="AK6" s="19" t="s">
        <v>263</v>
      </c>
      <c r="AL6" s="19" t="s">
        <v>264</v>
      </c>
      <c r="AM6" s="19" t="s">
        <v>265</v>
      </c>
      <c r="AN6" s="67" t="s">
        <v>270</v>
      </c>
    </row>
    <row r="7" spans="1:40">
      <c r="A7" s="32" t="s">
        <v>4</v>
      </c>
      <c r="B7" s="33">
        <v>0.93075450000000004</v>
      </c>
      <c r="C7" s="33">
        <v>0.6186235000000001</v>
      </c>
      <c r="D7" s="33">
        <v>2.4453391515000003</v>
      </c>
      <c r="E7" s="35">
        <v>0.80782770000000004</v>
      </c>
      <c r="F7" s="33">
        <v>4.3676000000000004</v>
      </c>
      <c r="G7" s="33"/>
      <c r="H7" s="33"/>
      <c r="I7" s="33"/>
      <c r="J7" s="32" t="s">
        <v>4</v>
      </c>
      <c r="K7" s="33">
        <v>1.0557775</v>
      </c>
      <c r="L7" s="33">
        <v>1.0521465999999999</v>
      </c>
      <c r="M7" s="33">
        <v>1.3254512578000002</v>
      </c>
      <c r="N7" s="35">
        <v>4.1024874000000002</v>
      </c>
      <c r="O7" s="35">
        <v>2.1017000000000001</v>
      </c>
      <c r="S7" s="32" t="s">
        <v>4</v>
      </c>
      <c r="T7" s="33">
        <v>1.2079261000000001</v>
      </c>
      <c r="U7" s="33">
        <v>1.4938234000000001</v>
      </c>
      <c r="V7" s="33">
        <v>2.5871012638000002</v>
      </c>
      <c r="W7" s="33">
        <v>0.87571209999999999</v>
      </c>
      <c r="X7" s="33">
        <v>3.5062000000000002</v>
      </c>
      <c r="AB7" s="32" t="s">
        <v>4</v>
      </c>
      <c r="AC7" s="36">
        <f t="shared" si="0"/>
        <v>3.1944581000000003</v>
      </c>
      <c r="AD7" s="36">
        <f t="shared" si="1"/>
        <v>3.1645935000000001</v>
      </c>
      <c r="AE7" s="36">
        <f t="shared" si="2"/>
        <v>6.357891673100001</v>
      </c>
      <c r="AF7" s="36">
        <f t="shared" si="3"/>
        <v>5.7860272000000004</v>
      </c>
      <c r="AG7" s="36">
        <f t="shared" si="4"/>
        <v>9.9755000000000003</v>
      </c>
      <c r="AJ7" s="61" t="s">
        <v>262</v>
      </c>
      <c r="AK7" s="68">
        <v>4.0815279950109959E-2</v>
      </c>
      <c r="AL7" s="68">
        <v>4.1983708049737924E-2</v>
      </c>
      <c r="AM7" s="68">
        <v>4.7314960276346817E-2</v>
      </c>
      <c r="AN7" s="69">
        <v>1.678757771923222E-2</v>
      </c>
    </row>
    <row r="8" spans="1:40">
      <c r="A8" s="32" t="s">
        <v>5</v>
      </c>
      <c r="B8" s="33">
        <v>0.58905269999999987</v>
      </c>
      <c r="C8" s="33">
        <v>0.73240130000000003</v>
      </c>
      <c r="D8" s="33">
        <v>1.9683604601</v>
      </c>
      <c r="E8" s="35">
        <v>1.0640050000000001</v>
      </c>
      <c r="F8" s="33">
        <v>7.09</v>
      </c>
      <c r="G8" s="33"/>
      <c r="H8" s="33"/>
      <c r="I8" s="33"/>
      <c r="J8" s="32" t="s">
        <v>5</v>
      </c>
      <c r="K8" s="33">
        <v>1.0257826000000001</v>
      </c>
      <c r="L8" s="33">
        <v>1.1832079</v>
      </c>
      <c r="M8" s="33">
        <v>1.01174836927</v>
      </c>
      <c r="N8" s="35">
        <v>3.5643321000000001</v>
      </c>
      <c r="O8" s="35">
        <v>1.766</v>
      </c>
      <c r="S8" s="32" t="s">
        <v>5</v>
      </c>
      <c r="T8" s="33">
        <v>0.70477100000000004</v>
      </c>
      <c r="U8" s="33">
        <v>1.1794742</v>
      </c>
      <c r="V8" s="33">
        <v>3.7852768979000002</v>
      </c>
      <c r="W8" s="33">
        <v>1.0960429</v>
      </c>
      <c r="X8" s="33">
        <v>8.8699999999999992</v>
      </c>
      <c r="AB8" s="32" t="s">
        <v>5</v>
      </c>
      <c r="AC8" s="36">
        <f t="shared" si="0"/>
        <v>2.3196063000000002</v>
      </c>
      <c r="AD8" s="36">
        <f t="shared" si="1"/>
        <v>3.0950834</v>
      </c>
      <c r="AE8" s="36">
        <f t="shared" si="2"/>
        <v>6.76538572727</v>
      </c>
      <c r="AF8" s="36">
        <f t="shared" si="3"/>
        <v>5.72438</v>
      </c>
      <c r="AG8" s="36">
        <f t="shared" si="4"/>
        <v>17.725999999999999</v>
      </c>
      <c r="AJ8" s="64" t="s">
        <v>266</v>
      </c>
      <c r="AK8" s="118">
        <v>5.4503687096448247E-2</v>
      </c>
      <c r="AL8" s="118">
        <v>6.5258132704830912E-2</v>
      </c>
      <c r="AM8" s="68">
        <v>5.0173414176597576E-2</v>
      </c>
      <c r="AN8" s="69">
        <v>6.8093886962106623E-2</v>
      </c>
    </row>
    <row r="9" spans="1:40">
      <c r="A9" s="32" t="s">
        <v>6</v>
      </c>
      <c r="B9" s="33">
        <v>0.84364800000000018</v>
      </c>
      <c r="C9" s="33">
        <v>0.6283728999999999</v>
      </c>
      <c r="D9" s="33">
        <v>2.1187288536000004</v>
      </c>
      <c r="E9" s="35">
        <v>0.91805990000000004</v>
      </c>
      <c r="F9" s="33">
        <v>6.6105999999999998</v>
      </c>
      <c r="J9" s="32" t="s">
        <v>6</v>
      </c>
      <c r="K9" s="33">
        <v>1.1501851999999995</v>
      </c>
      <c r="L9" s="33">
        <v>0.99368210000000035</v>
      </c>
      <c r="M9" s="33">
        <v>1.3191551843100002</v>
      </c>
      <c r="N9" s="35">
        <v>2.4016028999999999</v>
      </c>
      <c r="O9" s="35">
        <v>1.5491999999999999</v>
      </c>
      <c r="P9" s="26"/>
      <c r="S9" s="32" t="s">
        <v>6</v>
      </c>
      <c r="T9" s="33">
        <v>1.0800879000000001</v>
      </c>
      <c r="U9" s="33">
        <v>1.7518852999999996</v>
      </c>
      <c r="V9" s="33">
        <v>5.1958343299999994</v>
      </c>
      <c r="W9" s="33">
        <v>0.65761709999999995</v>
      </c>
      <c r="X9" s="33">
        <v>11.361700000000001</v>
      </c>
      <c r="AB9" s="32" t="s">
        <v>6</v>
      </c>
      <c r="AC9" s="36">
        <f t="shared" si="0"/>
        <v>3.0739210999999997</v>
      </c>
      <c r="AD9" s="36">
        <f t="shared" si="1"/>
        <v>3.3739403000000001</v>
      </c>
      <c r="AE9" s="36">
        <f t="shared" si="2"/>
        <v>8.6337183679099994</v>
      </c>
      <c r="AF9" s="36">
        <f t="shared" si="3"/>
        <v>3.9772798999999996</v>
      </c>
      <c r="AG9" s="36">
        <f t="shared" si="4"/>
        <v>19.521500000000003</v>
      </c>
      <c r="AJ9" s="61" t="s">
        <v>267</v>
      </c>
      <c r="AK9" s="68">
        <v>3.3355748318246538E-2</v>
      </c>
      <c r="AL9" s="68">
        <v>4.6683066314810624E-2</v>
      </c>
      <c r="AM9" s="68">
        <v>4.9612664875505412E-2</v>
      </c>
      <c r="AN9" s="69">
        <v>8.4783689711890476E-3</v>
      </c>
    </row>
    <row r="10" spans="1:40" ht="15" thickBot="1">
      <c r="A10" s="32" t="s">
        <v>7</v>
      </c>
      <c r="B10" s="33">
        <v>0.82261890000000026</v>
      </c>
      <c r="C10" s="33">
        <v>0.82240190000000002</v>
      </c>
      <c r="D10" s="35">
        <v>1.3458057983999998</v>
      </c>
      <c r="E10" s="35">
        <v>0.86715679999999995</v>
      </c>
      <c r="F10" s="33">
        <v>5.79</v>
      </c>
      <c r="G10" s="33"/>
      <c r="H10" s="33"/>
      <c r="I10" s="33"/>
      <c r="J10" s="32" t="s">
        <v>7</v>
      </c>
      <c r="K10" s="33">
        <v>0.90190480000000028</v>
      </c>
      <c r="L10" s="33">
        <v>1.1053121999999995</v>
      </c>
      <c r="M10" s="33">
        <v>1.1620563980799998</v>
      </c>
      <c r="N10" s="35">
        <v>2.5106655</v>
      </c>
      <c r="O10" s="35">
        <v>2.2200000000000002</v>
      </c>
      <c r="P10" s="26"/>
      <c r="S10" s="32" t="s">
        <v>7</v>
      </c>
      <c r="T10" s="33">
        <v>1.1979959</v>
      </c>
      <c r="U10" s="33">
        <v>1.5114283000000006</v>
      </c>
      <c r="V10" s="33">
        <v>1.40852880267</v>
      </c>
      <c r="W10" s="33">
        <v>1.1884402000000001</v>
      </c>
      <c r="X10" s="33">
        <v>8.11</v>
      </c>
      <c r="AB10" s="32" t="s">
        <v>7</v>
      </c>
      <c r="AC10" s="36">
        <f t="shared" si="0"/>
        <v>2.9225196000000007</v>
      </c>
      <c r="AD10" s="36">
        <f t="shared" si="1"/>
        <v>3.4391424000000002</v>
      </c>
      <c r="AE10" s="36">
        <f t="shared" si="2"/>
        <v>3.9163909991499999</v>
      </c>
      <c r="AF10" s="36">
        <f t="shared" si="3"/>
        <v>4.5662625000000006</v>
      </c>
      <c r="AG10" s="36">
        <f t="shared" si="4"/>
        <v>16.119999999999997</v>
      </c>
      <c r="AJ10" s="70" t="s">
        <v>268</v>
      </c>
      <c r="AK10" s="71">
        <v>3.9696860382048456E-2</v>
      </c>
      <c r="AL10" s="71">
        <v>4.921675157913484E-2</v>
      </c>
      <c r="AM10" s="71">
        <v>5.9096294933911657E-2</v>
      </c>
      <c r="AN10" s="72">
        <v>2.2870598992910291E-2</v>
      </c>
    </row>
    <row r="11" spans="1:40">
      <c r="A11" s="32" t="s">
        <v>8</v>
      </c>
      <c r="B11" s="33">
        <v>0.78313889999999986</v>
      </c>
      <c r="C11" s="33">
        <v>0.48067350000000003</v>
      </c>
      <c r="D11" s="35">
        <v>0.70380216430000009</v>
      </c>
      <c r="E11" s="35">
        <v>1.0446442772</v>
      </c>
      <c r="F11" s="33">
        <v>4.9940739000000001</v>
      </c>
      <c r="G11" s="26"/>
      <c r="H11" s="26"/>
      <c r="I11" s="26"/>
      <c r="J11" s="32" t="s">
        <v>8</v>
      </c>
      <c r="K11" s="33">
        <v>0.87245570000000006</v>
      </c>
      <c r="L11" s="33">
        <v>1.0157018999999996</v>
      </c>
      <c r="M11" s="33">
        <v>1.27615174782</v>
      </c>
      <c r="N11" s="35">
        <v>2.7999271000000001</v>
      </c>
      <c r="O11" s="35">
        <v>1.9973406999999999</v>
      </c>
      <c r="P11" s="26"/>
      <c r="Q11" s="26"/>
      <c r="R11" s="26"/>
      <c r="S11" s="32" t="s">
        <v>8</v>
      </c>
      <c r="T11" s="33">
        <v>0.962283</v>
      </c>
      <c r="U11" s="33">
        <v>1.2128229000000004</v>
      </c>
      <c r="V11" s="33">
        <v>1.1291423861999998</v>
      </c>
      <c r="W11" s="33">
        <v>1.2632594663000001</v>
      </c>
      <c r="X11" s="33">
        <v>4.5811735000000002</v>
      </c>
      <c r="AB11" s="32" t="s">
        <v>8</v>
      </c>
      <c r="AC11" s="36">
        <f t="shared" si="0"/>
        <v>2.6178775999999999</v>
      </c>
      <c r="AD11" s="36">
        <f t="shared" si="1"/>
        <v>2.7091982999999997</v>
      </c>
      <c r="AE11" s="36">
        <f t="shared" si="2"/>
        <v>3.1090962983199999</v>
      </c>
      <c r="AF11" s="36">
        <f t="shared" si="3"/>
        <v>5.1078308435000004</v>
      </c>
      <c r="AG11" s="36">
        <f t="shared" si="4"/>
        <v>11.572588100000001</v>
      </c>
    </row>
    <row r="12" spans="1:40">
      <c r="A12" s="32" t="s">
        <v>9</v>
      </c>
      <c r="B12" s="33">
        <v>0.83413050000000022</v>
      </c>
      <c r="C12" s="33">
        <v>0.96842759999999994</v>
      </c>
      <c r="D12" s="33">
        <v>0.74889696610000001</v>
      </c>
      <c r="E12" s="35">
        <v>1.1743658782599995</v>
      </c>
      <c r="F12" s="33">
        <v>4.0246241000000005</v>
      </c>
      <c r="G12" s="26"/>
      <c r="H12" s="26"/>
      <c r="I12" s="26"/>
      <c r="J12" s="32" t="s">
        <v>9</v>
      </c>
      <c r="K12" s="33">
        <v>0.9067915999999997</v>
      </c>
      <c r="L12" s="33">
        <v>1.0532915999999999</v>
      </c>
      <c r="M12" s="33">
        <v>1.2226346425700001</v>
      </c>
      <c r="N12" s="35">
        <v>2.6369758000000014</v>
      </c>
      <c r="O12" s="35">
        <v>1.7241559000000002</v>
      </c>
      <c r="P12" s="26"/>
      <c r="Q12" s="26"/>
      <c r="R12" s="26"/>
      <c r="S12" s="32" t="s">
        <v>9</v>
      </c>
      <c r="T12" s="33">
        <v>0.95749320000000004</v>
      </c>
      <c r="U12" s="33">
        <v>1.4572478000000002</v>
      </c>
      <c r="V12" s="33">
        <v>0.94076721050000001</v>
      </c>
      <c r="W12" s="33">
        <v>1.4690912242000005</v>
      </c>
      <c r="X12" s="33">
        <v>3.4630972</v>
      </c>
      <c r="AB12" s="32" t="s">
        <v>9</v>
      </c>
      <c r="AC12" s="36">
        <f t="shared" si="0"/>
        <v>2.6984152999999997</v>
      </c>
      <c r="AD12" s="36">
        <f t="shared" si="1"/>
        <v>3.4789669999999999</v>
      </c>
      <c r="AE12" s="36">
        <f t="shared" si="2"/>
        <v>2.9122988191700001</v>
      </c>
      <c r="AF12" s="36">
        <f t="shared" si="3"/>
        <v>5.2804329024600012</v>
      </c>
      <c r="AG12" s="36">
        <f t="shared" si="4"/>
        <v>9.2118772</v>
      </c>
    </row>
    <row r="13" spans="1:40" ht="15" thickBot="1">
      <c r="A13" s="32" t="s">
        <v>10</v>
      </c>
      <c r="B13" s="33">
        <v>0.91993659999999977</v>
      </c>
      <c r="C13" s="33">
        <v>1.0564352000000001</v>
      </c>
      <c r="D13" s="35">
        <v>0.47472277890000009</v>
      </c>
      <c r="E13" s="35">
        <v>1.1844139185999996</v>
      </c>
      <c r="F13" s="33">
        <v>3.8531504000000001</v>
      </c>
      <c r="G13" s="26"/>
      <c r="H13" s="26"/>
      <c r="I13" s="26"/>
      <c r="J13" s="32" t="s">
        <v>10</v>
      </c>
      <c r="K13" s="33">
        <v>0.9271315</v>
      </c>
      <c r="L13" s="33">
        <v>1.3268518999999999</v>
      </c>
      <c r="M13" s="35">
        <v>1.1957731078800002</v>
      </c>
      <c r="N13" s="35">
        <v>1.7331146000000011</v>
      </c>
      <c r="O13" s="35">
        <v>1.7485727</v>
      </c>
      <c r="P13" s="26"/>
      <c r="Q13" s="26"/>
      <c r="R13" s="26"/>
      <c r="S13" s="32" t="s">
        <v>10</v>
      </c>
      <c r="T13" s="33">
        <v>0.89815270000000003</v>
      </c>
      <c r="U13" s="33">
        <v>1.3918648</v>
      </c>
      <c r="V13" s="33">
        <v>0.82371569488000018</v>
      </c>
      <c r="W13" s="33">
        <v>1.9165790201000004</v>
      </c>
      <c r="X13" s="33">
        <v>2.3811279999999999</v>
      </c>
      <c r="AB13" s="32" t="s">
        <v>10</v>
      </c>
      <c r="AC13" s="36">
        <f t="shared" si="0"/>
        <v>2.7452207999999998</v>
      </c>
      <c r="AD13" s="36">
        <f t="shared" si="1"/>
        <v>3.7751519</v>
      </c>
      <c r="AE13" s="36">
        <f t="shared" si="2"/>
        <v>2.4942115816600006</v>
      </c>
      <c r="AF13" s="36">
        <f t="shared" si="3"/>
        <v>4.8341075387000014</v>
      </c>
      <c r="AG13" s="36">
        <f t="shared" si="4"/>
        <v>7.9828510999999995</v>
      </c>
    </row>
    <row r="14" spans="1:40">
      <c r="A14" s="40" t="s">
        <v>273</v>
      </c>
      <c r="B14" s="41">
        <f>AVERAGE(B2:B13)</f>
        <v>0.88908415833333321</v>
      </c>
      <c r="C14" s="41">
        <f>AVERAGE(C2:C13)</f>
        <v>1.0585449583333331</v>
      </c>
      <c r="D14" s="41">
        <f>AVERAGE(D2:D13)</f>
        <v>1.7221462666583334</v>
      </c>
      <c r="E14" s="41">
        <f>AVERAGE(E2:E13)</f>
        <v>0.98785480617166643</v>
      </c>
      <c r="F14" s="41">
        <f>AVERAGE(F2:F13)</f>
        <v>3.6200555166666657</v>
      </c>
      <c r="J14" s="40" t="s">
        <v>273</v>
      </c>
      <c r="K14" s="41">
        <f>AVERAGE(K2:K13)</f>
        <v>0.93672201666666643</v>
      </c>
      <c r="L14" s="41">
        <f>AVERAGE(L2:L13)</f>
        <v>1.2910292249999999</v>
      </c>
      <c r="M14" s="41">
        <f>AVERAGE(M2:M13)</f>
        <v>1.2241894947305003</v>
      </c>
      <c r="N14" s="41">
        <f>AVERAGE(N2:N13)</f>
        <v>2.6794864083333341</v>
      </c>
      <c r="O14" s="41">
        <f>AVERAGE(O2:O13)</f>
        <v>1.6928391083333336</v>
      </c>
      <c r="P14" s="26"/>
      <c r="S14" s="40" t="s">
        <v>273</v>
      </c>
      <c r="T14" s="41">
        <f>AVERAGE(T2:T13)</f>
        <v>1.4667573333333335</v>
      </c>
      <c r="U14" s="41">
        <f>AVERAGE(U2:U13)</f>
        <v>2.4870945083333336</v>
      </c>
      <c r="V14" s="41">
        <f>AVERAGE(V2:V13)</f>
        <v>2.7812859929208336</v>
      </c>
      <c r="W14" s="41">
        <f>AVERAGE(W2:W13)</f>
        <v>0.9513831258833334</v>
      </c>
      <c r="X14" s="41"/>
      <c r="AB14" s="40" t="s">
        <v>274</v>
      </c>
      <c r="AC14" s="41">
        <f>AVERAGE(AC2:AC13)</f>
        <v>3.2925635083333336</v>
      </c>
      <c r="AD14" s="41">
        <f>AVERAGE(AD2:AD13)</f>
        <v>4.8366686916666657</v>
      </c>
      <c r="AE14" s="41">
        <f>AVERAGE(AE2:AE13)</f>
        <v>5.7276217543096672</v>
      </c>
      <c r="AF14" s="41">
        <f>AVERAGE(AF2:AF13)</f>
        <v>4.6187243403883338</v>
      </c>
      <c r="AG14" s="41">
        <f>AVERAGE(AG2:AG13)</f>
        <v>9.4419729000000014</v>
      </c>
      <c r="AJ14" s="56" t="s">
        <v>275</v>
      </c>
      <c r="AK14" s="57" t="s">
        <v>276</v>
      </c>
      <c r="AL14" s="57" t="s">
        <v>277</v>
      </c>
      <c r="AM14" s="57" t="s">
        <v>278</v>
      </c>
      <c r="AN14" s="58" t="s">
        <v>279</v>
      </c>
    </row>
    <row r="15" spans="1:40" ht="15" customHeight="1" thickBot="1">
      <c r="A15" s="53" t="s">
        <v>138</v>
      </c>
      <c r="B15" s="54">
        <f>SUM(B2:B13)</f>
        <v>10.669009899999999</v>
      </c>
      <c r="C15" s="54">
        <f>SUM(C2:C13)</f>
        <v>12.702539499999997</v>
      </c>
      <c r="D15" s="54">
        <f>SUM(D2:D13)</f>
        <v>20.665755199900001</v>
      </c>
      <c r="E15" s="54">
        <f>SUM(E2:E13)</f>
        <v>11.854257674059998</v>
      </c>
      <c r="J15" s="53" t="s">
        <v>252</v>
      </c>
      <c r="K15" s="54">
        <f>SUM(K2:K13)</f>
        <v>11.240664199999998</v>
      </c>
      <c r="L15" s="54">
        <f>SUM(L2:L13)</f>
        <v>15.492350699999999</v>
      </c>
      <c r="M15" s="54">
        <f>SUM(M2:M13)</f>
        <v>14.690273936766003</v>
      </c>
      <c r="N15" s="54">
        <f>SUM(N2:N13)</f>
        <v>32.153836900000009</v>
      </c>
      <c r="O15" s="33"/>
      <c r="P15" s="26"/>
      <c r="S15" s="53" t="s">
        <v>127</v>
      </c>
      <c r="T15" s="54">
        <f>SUM(T2:T13)</f>
        <v>17.601088000000001</v>
      </c>
      <c r="U15" s="54">
        <f>SUM(U2:U13)</f>
        <v>29.845134100000003</v>
      </c>
      <c r="V15" s="54">
        <f>SUM(V2:V13)</f>
        <v>33.375431915050001</v>
      </c>
      <c r="W15" s="54">
        <f>SUM(W2:W13)</f>
        <v>11.416597510600001</v>
      </c>
      <c r="X15" s="33"/>
      <c r="Z15" s="37"/>
      <c r="AA15" s="37"/>
      <c r="AB15" s="53" t="s">
        <v>126</v>
      </c>
      <c r="AC15" s="54">
        <f>SUM(AC2:AC13)</f>
        <v>39.510762100000001</v>
      </c>
      <c r="AD15" s="54">
        <f>SUM(AD2:AD13)</f>
        <v>58.040024299999992</v>
      </c>
      <c r="AE15" s="54">
        <f>SUM(AE2:AE13)</f>
        <v>68.731461051716011</v>
      </c>
      <c r="AF15" s="54">
        <f>SUM(AF2:AF13)</f>
        <v>55.424692084660009</v>
      </c>
      <c r="AG15" s="33"/>
      <c r="AI15" s="37"/>
      <c r="AJ15" s="61" t="s">
        <v>280</v>
      </c>
      <c r="AK15" s="62">
        <v>14.085100000000001</v>
      </c>
      <c r="AL15" s="62">
        <v>16.542899999999999</v>
      </c>
      <c r="AM15" s="62">
        <v>21.32443</v>
      </c>
      <c r="AN15" s="63">
        <v>6.4912500000000009</v>
      </c>
    </row>
    <row r="16" spans="1:40">
      <c r="A16" s="18" t="s">
        <v>281</v>
      </c>
      <c r="B16" s="35">
        <f>SUM(B2:B4)</f>
        <v>2.4850358999999997</v>
      </c>
      <c r="C16" s="35">
        <f>SUM(C2:C4)</f>
        <v>3.9863037999999995</v>
      </c>
      <c r="D16" s="35">
        <f>SUM(D2:D4)</f>
        <v>5.1352835999999993</v>
      </c>
      <c r="E16" s="35">
        <f>SUM(E2:E4)</f>
        <v>2.2302297000000002</v>
      </c>
      <c r="J16" s="18" t="s">
        <v>242</v>
      </c>
      <c r="K16" s="35">
        <f>SUM(K2:K4)</f>
        <v>2.4938379999999998</v>
      </c>
      <c r="L16" s="35">
        <f>SUM(L2:L4)</f>
        <v>5.0419294000000008</v>
      </c>
      <c r="M16" s="35">
        <f>SUM(M2:M4)</f>
        <v>3.6046912999999998</v>
      </c>
      <c r="N16" s="35">
        <f>SUM(N2:N4)</f>
        <v>5.3011090999999997</v>
      </c>
      <c r="O16" s="35"/>
      <c r="P16" s="26"/>
      <c r="S16" s="18" t="s">
        <v>243</v>
      </c>
      <c r="T16" s="35">
        <f>SUM(T2:T4)</f>
        <v>5.5328689999999998</v>
      </c>
      <c r="U16" s="35">
        <f>SUM(U2:U4)</f>
        <v>11.458453500000001</v>
      </c>
      <c r="V16" s="35">
        <f>SUM(V2:V4)</f>
        <v>9.7258920999999994</v>
      </c>
      <c r="W16" s="35">
        <f>SUM(W2:W4)</f>
        <v>1.5979181999999998</v>
      </c>
      <c r="X16" s="35"/>
      <c r="AB16" s="18" t="s">
        <v>282</v>
      </c>
      <c r="AC16" s="36">
        <f>SUM(AC2:AC4)</f>
        <v>10.511742899999998</v>
      </c>
      <c r="AD16" s="36">
        <f>SUM(AD2:AD4)</f>
        <v>20.4866867</v>
      </c>
      <c r="AE16" s="36">
        <f>SUM(AE2:AE4)</f>
        <v>18.465867000000003</v>
      </c>
      <c r="AH16" s="37"/>
      <c r="AI16" s="37"/>
      <c r="AJ16" s="64" t="s">
        <v>283</v>
      </c>
      <c r="AK16" s="62">
        <v>48.420107100000003</v>
      </c>
      <c r="AL16" s="62">
        <v>60.480223299999999</v>
      </c>
      <c r="AM16" s="62">
        <v>58.325614135400002</v>
      </c>
      <c r="AN16" s="63">
        <v>14.871032</v>
      </c>
    </row>
    <row r="17" spans="1:40">
      <c r="A17" s="18" t="s">
        <v>284</v>
      </c>
      <c r="B17" s="35">
        <f>SUM(B5:B7)</f>
        <v>3.3914483999999998</v>
      </c>
      <c r="C17" s="35">
        <f>SUM(C5:C7)</f>
        <v>4.0275232999999995</v>
      </c>
      <c r="D17" s="35">
        <f>SUM(D5:D7)</f>
        <v>8.1701545785</v>
      </c>
      <c r="E17" s="35">
        <f>SUM(E5:E7)</f>
        <v>3.3713822000000002</v>
      </c>
      <c r="J17" s="18" t="s">
        <v>285</v>
      </c>
      <c r="K17" s="35">
        <f>SUM(K5:K7)</f>
        <v>2.9625748000000001</v>
      </c>
      <c r="L17" s="35">
        <f>SUM(L5:L7)</f>
        <v>3.7723736999999997</v>
      </c>
      <c r="M17" s="35">
        <f>SUM(M5:M7)</f>
        <v>3.8980631868360005</v>
      </c>
      <c r="N17" s="35">
        <f>SUM(N5:N7)</f>
        <v>11.2061098</v>
      </c>
      <c r="O17" s="35"/>
      <c r="S17" s="18" t="s">
        <v>285</v>
      </c>
      <c r="T17" s="35">
        <f>SUM(T5:T7)</f>
        <v>6.2674352999999998</v>
      </c>
      <c r="U17" s="35">
        <f>SUM(U5:U7)</f>
        <v>9.8819572999999998</v>
      </c>
      <c r="V17" s="35">
        <f>SUM(V5:V7)</f>
        <v>10.366274492900001</v>
      </c>
      <c r="W17" s="35">
        <f>SUM(W5:W7)</f>
        <v>2.2276493999999998</v>
      </c>
      <c r="X17" s="35"/>
      <c r="AB17" s="18" t="s">
        <v>284</v>
      </c>
      <c r="AC17" s="36">
        <f>SUM(AC5:AC7)</f>
        <v>12.621458500000001</v>
      </c>
      <c r="AD17" s="36">
        <f>SUM(AD5:AD7)</f>
        <v>17.681854299999998</v>
      </c>
      <c r="AE17" s="36">
        <f>SUM(AE5:AE7)</f>
        <v>22.434492258236006</v>
      </c>
      <c r="AH17" s="37"/>
      <c r="AI17" s="37"/>
      <c r="AJ17" s="61" t="s">
        <v>286</v>
      </c>
      <c r="AK17" s="62">
        <v>125.2596138</v>
      </c>
      <c r="AL17" s="62">
        <v>119.7220303</v>
      </c>
      <c r="AM17" s="62">
        <v>108.86345046169998</v>
      </c>
      <c r="AN17" s="63">
        <v>26.8692101</v>
      </c>
    </row>
    <row r="18" spans="1:40">
      <c r="A18" s="18" t="s">
        <v>287</v>
      </c>
      <c r="B18" s="35">
        <f>SUM(B8:B10)</f>
        <v>2.2553196000000004</v>
      </c>
      <c r="C18" s="35">
        <f>SUM(C8:C10)</f>
        <v>2.1831760999999998</v>
      </c>
      <c r="D18" s="35">
        <f>SUM(D8:D10)</f>
        <v>5.4328951120999998</v>
      </c>
      <c r="E18" s="35">
        <f>SUM(E8:E10)</f>
        <v>2.8492217000000002</v>
      </c>
      <c r="J18" s="18" t="s">
        <v>248</v>
      </c>
      <c r="K18" s="35">
        <f>SUM(K8:K10)</f>
        <v>3.0778726000000001</v>
      </c>
      <c r="L18" s="35">
        <f>SUM(L8:L10)</f>
        <v>3.2822021999999995</v>
      </c>
      <c r="M18" s="35">
        <f>SUM(M8:M10)</f>
        <v>3.4929599516600001</v>
      </c>
      <c r="N18" s="35">
        <f>SUM(N8:N10)</f>
        <v>8.4766005</v>
      </c>
      <c r="O18" s="35"/>
      <c r="S18" s="18" t="s">
        <v>288</v>
      </c>
      <c r="T18" s="35">
        <f>SUM(T8:T10)</f>
        <v>2.9828548000000001</v>
      </c>
      <c r="U18" s="35">
        <f>SUM(U8:U10)</f>
        <v>4.4427878000000005</v>
      </c>
      <c r="V18" s="35">
        <f>SUM(V8:V10)</f>
        <v>10.38964003057</v>
      </c>
      <c r="W18" s="35">
        <f>SUM(W8:W10)</f>
        <v>2.9421002000000001</v>
      </c>
      <c r="X18" s="35"/>
      <c r="AB18" s="18" t="s">
        <v>287</v>
      </c>
      <c r="AC18" s="36">
        <f>SUM(AC8:AC10)</f>
        <v>8.3160470000000011</v>
      </c>
      <c r="AD18" s="36">
        <f>SUM(AD8:AD10)</f>
        <v>9.9081661000000008</v>
      </c>
      <c r="AE18" s="36"/>
      <c r="AJ18" s="61" t="s">
        <v>289</v>
      </c>
      <c r="AK18" s="62">
        <v>187.76482090000002</v>
      </c>
      <c r="AL18" s="62">
        <v>196.74515359999998</v>
      </c>
      <c r="AM18" s="62">
        <v>188.51349459710005</v>
      </c>
      <c r="AN18" s="63">
        <v>48.231492100000004</v>
      </c>
    </row>
    <row r="19" spans="1:40">
      <c r="A19" s="18" t="s">
        <v>290</v>
      </c>
      <c r="B19" s="35">
        <f>SUM(B11:B13)</f>
        <v>2.5372059999999999</v>
      </c>
      <c r="C19" s="35">
        <f>SUM(C11:C13)</f>
        <v>2.5055363000000002</v>
      </c>
      <c r="D19" s="35">
        <f>SUM(D11:D13)</f>
        <v>1.9274219093000002</v>
      </c>
      <c r="E19" s="35">
        <f>SUM(E11:E13)</f>
        <v>3.4034240740599992</v>
      </c>
      <c r="J19" s="18" t="s">
        <v>291</v>
      </c>
      <c r="K19" s="35">
        <f>SUM(K11:K13)</f>
        <v>2.7063787999999995</v>
      </c>
      <c r="L19" s="35">
        <f>SUM(L11:L13)</f>
        <v>3.3958453999999993</v>
      </c>
      <c r="M19" s="35">
        <f>SUM(M11:M13)</f>
        <v>3.6945594982700003</v>
      </c>
      <c r="N19" s="35">
        <f>SUM(N11:N13)</f>
        <v>7.1700175000000028</v>
      </c>
      <c r="O19" s="35"/>
      <c r="S19" s="18" t="s">
        <v>168</v>
      </c>
      <c r="T19" s="35">
        <f>SUM(T11:T13)</f>
        <v>2.8179289000000001</v>
      </c>
      <c r="U19" s="35">
        <f>SUM(U11:U13)</f>
        <v>4.0619355000000006</v>
      </c>
      <c r="V19" s="35">
        <f>SUM(V11:V13)</f>
        <v>2.8936252915799998</v>
      </c>
      <c r="W19" s="35">
        <f>SUM(W11:W13)</f>
        <v>4.6489297106000009</v>
      </c>
      <c r="X19" s="35"/>
      <c r="AB19" s="18" t="s">
        <v>168</v>
      </c>
      <c r="AC19" s="36">
        <f>SUM(AC11:AC13)</f>
        <v>8.061513699999999</v>
      </c>
      <c r="AD19" s="36">
        <f>SUM(AD11:AD13)</f>
        <v>9.9633171999999988</v>
      </c>
      <c r="AE19" s="36"/>
      <c r="AJ19" s="66" t="s">
        <v>292</v>
      </c>
      <c r="AK19" s="19" t="s">
        <v>293</v>
      </c>
      <c r="AL19" s="19" t="s">
        <v>294</v>
      </c>
      <c r="AM19" s="19" t="s">
        <v>295</v>
      </c>
      <c r="AN19" s="67" t="s">
        <v>296</v>
      </c>
    </row>
    <row r="20" spans="1:40">
      <c r="AJ20" s="61" t="s">
        <v>297</v>
      </c>
      <c r="AK20" s="68">
        <v>5.3883847237342408E-2</v>
      </c>
      <c r="AL20" s="68">
        <v>5.4676648232112143E-2</v>
      </c>
      <c r="AM20" s="68">
        <v>4.8823018980241314E-2</v>
      </c>
      <c r="AN20" s="69">
        <v>4.8861497929996243E-2</v>
      </c>
    </row>
    <row r="21" spans="1:40">
      <c r="A21" s="18" t="s">
        <v>298</v>
      </c>
      <c r="B21" s="35">
        <f>SUM(B2:B13)</f>
        <v>10.669009899999999</v>
      </c>
      <c r="C21" s="35">
        <f>SUM(C2:C13)</f>
        <v>12.702539499999997</v>
      </c>
      <c r="D21" s="35">
        <f>SUM(D2:D13)</f>
        <v>20.665755199900001</v>
      </c>
      <c r="E21" s="35">
        <f>SUM(E2:E13)</f>
        <v>11.854257674059998</v>
      </c>
      <c r="J21" s="18" t="s">
        <v>170</v>
      </c>
      <c r="K21" s="35">
        <f>SUM(K2:K13)</f>
        <v>11.240664199999998</v>
      </c>
      <c r="L21" s="35">
        <f>SUM(L2:L13)</f>
        <v>15.492350699999999</v>
      </c>
      <c r="M21" s="35">
        <f>SUM(M2:M13)</f>
        <v>14.690273936766003</v>
      </c>
      <c r="N21" s="35">
        <f>SUM(N2:N13)</f>
        <v>32.153836900000009</v>
      </c>
      <c r="O21" s="35"/>
      <c r="S21" s="18" t="s">
        <v>299</v>
      </c>
      <c r="T21" s="35">
        <f>SUM(T2:T13)</f>
        <v>17.601088000000001</v>
      </c>
      <c r="U21" s="35">
        <f>SUM(U2:U13)</f>
        <v>29.845134100000003</v>
      </c>
      <c r="V21" s="35">
        <f>SUM(V2:V13)</f>
        <v>33.375431915050001</v>
      </c>
      <c r="W21" s="35">
        <f>SUM(W2:W13)</f>
        <v>11.416597510600001</v>
      </c>
      <c r="X21" s="35"/>
      <c r="AB21" s="18" t="s">
        <v>299</v>
      </c>
      <c r="AC21" s="35">
        <f>SUM(AC2:AC13)</f>
        <v>39.510762100000001</v>
      </c>
      <c r="AD21" s="35">
        <f>SUM(AD2:AD13)</f>
        <v>58.040024299999992</v>
      </c>
      <c r="AE21" s="35">
        <f>SUM(AE2:AE13)</f>
        <v>68.731461051716011</v>
      </c>
      <c r="AF21" s="35">
        <f>SUM(AF2:AF13)</f>
        <v>55.424692084660009</v>
      </c>
      <c r="AG21" s="35"/>
      <c r="AJ21" s="64" t="s">
        <v>266</v>
      </c>
      <c r="AK21" s="68">
        <v>0.23477921941257821</v>
      </c>
      <c r="AL21" s="68">
        <v>0.25475968847834091</v>
      </c>
      <c r="AM21" s="68">
        <v>0.19920630532258618</v>
      </c>
      <c r="AN21" s="69">
        <v>0.19102160565189469</v>
      </c>
    </row>
    <row r="22" spans="1:40">
      <c r="A22" s="18" t="s">
        <v>300</v>
      </c>
      <c r="B22" s="60">
        <f>B21/[1]总量!B21</f>
        <v>4.0815279950109959E-2</v>
      </c>
      <c r="C22" s="60">
        <f>C21/[1]总量!C21</f>
        <v>4.1983708049737924E-2</v>
      </c>
      <c r="D22" s="60">
        <f>D21/[1]总量!D21</f>
        <v>4.7314960276346817E-2</v>
      </c>
      <c r="E22" s="60">
        <f>E21/[1]总量!E21</f>
        <v>3.057033208876395E-2</v>
      </c>
      <c r="J22" s="18" t="s">
        <v>300</v>
      </c>
      <c r="K22" s="60">
        <f>K21/[1]总量!I21</f>
        <v>5.4503687096448247E-2</v>
      </c>
      <c r="L22" s="60">
        <f>L21/[1]总量!J21</f>
        <v>6.5258132704830912E-2</v>
      </c>
      <c r="M22" s="60">
        <f>M21/[1]总量!K21</f>
        <v>5.0173414176597576E-2</v>
      </c>
      <c r="N22" s="60">
        <f>N21/[1]总量!L21</f>
        <v>0.12550287626854023</v>
      </c>
      <c r="O22" s="60"/>
      <c r="S22" s="18" t="s">
        <v>300</v>
      </c>
      <c r="T22" s="60">
        <f>T21/[1]总量!P21</f>
        <v>3.3355748318246538E-2</v>
      </c>
      <c r="U22" s="60">
        <f>U21/[1]总量!Q21</f>
        <v>4.6683066314810624E-2</v>
      </c>
      <c r="V22" s="60">
        <f>V21/[1]总量!R21</f>
        <v>4.9612664875505412E-2</v>
      </c>
      <c r="W22" s="60">
        <f>W21/[1]总量!S21</f>
        <v>1.9325271701875552E-2</v>
      </c>
      <c r="X22" s="60"/>
      <c r="AB22" s="18" t="s">
        <v>300</v>
      </c>
      <c r="AC22" s="60">
        <f>AC21/[1]总量!W21</f>
        <v>3.9696860382048456E-2</v>
      </c>
      <c r="AD22" s="60">
        <f>AD21/[1]总量!X21</f>
        <v>4.921675157913484E-2</v>
      </c>
      <c r="AE22" s="60">
        <f>AE21/[1]总量!Y21</f>
        <v>4.9014077824482992E-2</v>
      </c>
      <c r="AF22" s="60">
        <f>AF21/[1]总量!Z21</f>
        <v>4.4888106780154376E-2</v>
      </c>
      <c r="AG22" s="60"/>
      <c r="AJ22" s="61" t="s">
        <v>153</v>
      </c>
      <c r="AK22" s="68">
        <v>0.23737897068371913</v>
      </c>
      <c r="AL22" s="68">
        <v>0.18726642209453723</v>
      </c>
      <c r="AM22" s="68">
        <v>0.16182579745168862</v>
      </c>
      <c r="AN22" s="69">
        <v>0.14256491802408872</v>
      </c>
    </row>
    <row r="23" spans="1:40" ht="15" thickBot="1">
      <c r="A23" s="18" t="s">
        <v>173</v>
      </c>
      <c r="J23" s="18" t="s">
        <v>173</v>
      </c>
      <c r="S23" s="18" t="s">
        <v>173</v>
      </c>
      <c r="AB23" s="18" t="s">
        <v>173</v>
      </c>
      <c r="AJ23" s="70" t="s">
        <v>112</v>
      </c>
      <c r="AK23" s="71">
        <v>0.1886492055269072</v>
      </c>
      <c r="AL23" s="71">
        <v>0.16683585966606715</v>
      </c>
      <c r="AM23" s="71">
        <v>0.1344335614835126</v>
      </c>
      <c r="AN23" s="72">
        <v>0.12082945136157527</v>
      </c>
    </row>
    <row r="24" spans="1:40">
      <c r="A24" s="18" t="s">
        <v>164</v>
      </c>
      <c r="C24" s="35">
        <f>C16-B16</f>
        <v>1.5012678999999998</v>
      </c>
      <c r="D24" s="35">
        <f>D16-C16</f>
        <v>1.1489797999999998</v>
      </c>
      <c r="J24" s="18" t="s">
        <v>164</v>
      </c>
      <c r="L24" s="35">
        <f>L16-K16</f>
        <v>2.548091400000001</v>
      </c>
      <c r="M24" s="35">
        <f>M16-L16</f>
        <v>-1.437238100000001</v>
      </c>
      <c r="N24" s="35">
        <f>N16-M16</f>
        <v>1.6964177999999999</v>
      </c>
      <c r="O24" s="35"/>
      <c r="S24" s="18" t="s">
        <v>301</v>
      </c>
      <c r="U24" s="35">
        <f>U16-T16</f>
        <v>5.9255845000000011</v>
      </c>
      <c r="V24" s="35">
        <f t="shared" ref="V24:W27" si="6">V16-U16</f>
        <v>-1.7325614000000016</v>
      </c>
      <c r="W24" s="35">
        <f t="shared" si="6"/>
        <v>-8.1279738999999989</v>
      </c>
      <c r="X24" s="35"/>
      <c r="AB24" s="18" t="s">
        <v>302</v>
      </c>
      <c r="AD24" s="35">
        <f>AD16-AC16</f>
        <v>9.9749438000000019</v>
      </c>
      <c r="AE24" s="35">
        <f>AE16-AD16</f>
        <v>-2.020819699999997</v>
      </c>
    </row>
    <row r="25" spans="1:40">
      <c r="A25" s="18" t="s">
        <v>303</v>
      </c>
      <c r="C25" s="35">
        <f t="shared" ref="C25:D27" si="7">C17-B17</f>
        <v>0.63607489999999967</v>
      </c>
      <c r="D25" s="35">
        <f t="shared" si="7"/>
        <v>4.1426312785000006</v>
      </c>
      <c r="J25" s="18" t="s">
        <v>303</v>
      </c>
      <c r="L25" s="35">
        <f t="shared" ref="L25:N27" si="8">L17-K17</f>
        <v>0.80979889999999966</v>
      </c>
      <c r="M25" s="35">
        <f t="shared" si="8"/>
        <v>0.12568948683600079</v>
      </c>
      <c r="N25" s="35">
        <f t="shared" si="8"/>
        <v>7.3080466131639996</v>
      </c>
      <c r="O25" s="35"/>
      <c r="S25" s="18" t="s">
        <v>304</v>
      </c>
      <c r="U25" s="35">
        <f>U17-T17</f>
        <v>3.614522</v>
      </c>
      <c r="V25" s="35">
        <f t="shared" si="6"/>
        <v>0.48431719290000075</v>
      </c>
      <c r="W25" s="35">
        <f t="shared" si="6"/>
        <v>-8.1386250928999999</v>
      </c>
      <c r="X25" s="35"/>
      <c r="AB25" s="18" t="s">
        <v>257</v>
      </c>
      <c r="AD25" s="35">
        <f t="shared" ref="AD25:AE27" si="9">AD17-AC17</f>
        <v>5.0603957999999967</v>
      </c>
      <c r="AE25" s="35">
        <f t="shared" si="9"/>
        <v>4.7526379582360079</v>
      </c>
    </row>
    <row r="26" spans="1:40">
      <c r="A26" s="18" t="s">
        <v>258</v>
      </c>
      <c r="C26" s="35">
        <f t="shared" si="7"/>
        <v>-7.2143500000000582E-2</v>
      </c>
      <c r="J26" s="18" t="s">
        <v>258</v>
      </c>
      <c r="L26" s="35">
        <f t="shared" si="8"/>
        <v>0.20432959999999945</v>
      </c>
      <c r="M26" s="35">
        <f t="shared" si="8"/>
        <v>0.21075775166000055</v>
      </c>
      <c r="N26" s="35">
        <f t="shared" si="8"/>
        <v>4.9836405483400004</v>
      </c>
      <c r="O26" s="35"/>
      <c r="S26" s="18" t="s">
        <v>258</v>
      </c>
      <c r="U26" s="35">
        <f>U18-T18</f>
        <v>1.4599330000000004</v>
      </c>
      <c r="V26" s="35">
        <f t="shared" si="6"/>
        <v>5.9468522305699993</v>
      </c>
      <c r="W26" s="35">
        <f t="shared" si="6"/>
        <v>-7.4475398305699994</v>
      </c>
      <c r="X26" s="35"/>
      <c r="AB26" s="18" t="s">
        <v>258</v>
      </c>
      <c r="AD26" s="35">
        <f t="shared" si="9"/>
        <v>1.5921190999999997</v>
      </c>
    </row>
    <row r="27" spans="1:40">
      <c r="A27" s="18" t="s">
        <v>260</v>
      </c>
      <c r="C27" s="35">
        <f t="shared" si="7"/>
        <v>-3.166969999999969E-2</v>
      </c>
      <c r="J27" s="18" t="s">
        <v>260</v>
      </c>
      <c r="L27" s="35">
        <f t="shared" si="8"/>
        <v>0.68946659999999982</v>
      </c>
      <c r="M27" s="35">
        <f t="shared" si="8"/>
        <v>0.29871409827000095</v>
      </c>
      <c r="N27" s="35">
        <f t="shared" si="8"/>
        <v>3.4754580017300025</v>
      </c>
      <c r="O27" s="35"/>
      <c r="S27" s="18" t="s">
        <v>260</v>
      </c>
      <c r="U27" s="35">
        <f>U19-T19</f>
        <v>1.2440066000000005</v>
      </c>
      <c r="V27" s="35">
        <f t="shared" si="6"/>
        <v>-1.1683102084200008</v>
      </c>
      <c r="W27" s="35">
        <f t="shared" si="6"/>
        <v>1.7553044190200011</v>
      </c>
      <c r="X27" s="35"/>
      <c r="AB27" s="18" t="s">
        <v>260</v>
      </c>
      <c r="AD27" s="35">
        <f t="shared" si="9"/>
        <v>1.9018034999999998</v>
      </c>
    </row>
    <row r="47" spans="1:31">
      <c r="A47" s="29" t="s">
        <v>305</v>
      </c>
      <c r="B47" s="29" t="s">
        <v>233</v>
      </c>
      <c r="C47" s="29" t="s">
        <v>234</v>
      </c>
      <c r="D47" s="29" t="s">
        <v>235</v>
      </c>
      <c r="J47" s="29" t="s">
        <v>306</v>
      </c>
      <c r="K47" s="29" t="s">
        <v>233</v>
      </c>
      <c r="L47" s="29" t="s">
        <v>234</v>
      </c>
      <c r="M47" s="29" t="s">
        <v>235</v>
      </c>
      <c r="S47" s="29" t="s">
        <v>307</v>
      </c>
      <c r="T47" s="29" t="s">
        <v>233</v>
      </c>
      <c r="U47" s="29" t="s">
        <v>234</v>
      </c>
      <c r="V47" s="29" t="s">
        <v>235</v>
      </c>
      <c r="AB47" s="29" t="s">
        <v>238</v>
      </c>
      <c r="AC47" s="29" t="s">
        <v>233</v>
      </c>
      <c r="AD47" s="29" t="s">
        <v>234</v>
      </c>
      <c r="AE47" s="29" t="s">
        <v>235</v>
      </c>
    </row>
    <row r="48" spans="1:31">
      <c r="A48" s="32" t="s">
        <v>239</v>
      </c>
      <c r="B48" s="119">
        <f>B2/[1]总量!B2</f>
        <v>3.9642190636982363E-2</v>
      </c>
      <c r="C48" s="119">
        <f>C2/[1]总量!C2</f>
        <v>2.644046236482428E-2</v>
      </c>
      <c r="D48" s="119">
        <f>D2/[1]总量!D2</f>
        <v>4.176786464088398E-2</v>
      </c>
      <c r="J48" s="32" t="s">
        <v>123</v>
      </c>
      <c r="K48" s="119">
        <f>K2/[1]总量!I2</f>
        <v>4.9740626029681045E-2</v>
      </c>
      <c r="L48" s="119">
        <f>L2/[1]总量!J2</f>
        <v>6.7281353172375089E-2</v>
      </c>
      <c r="M48" s="119">
        <f>M2/[1]总量!K2</f>
        <v>6.0709223076923072E-2</v>
      </c>
      <c r="S48" s="32" t="s">
        <v>123</v>
      </c>
      <c r="T48" s="119">
        <f>T2/[1]总量!P2</f>
        <v>7.4528414868629836E-2</v>
      </c>
      <c r="U48" s="119">
        <f>U2/[1]总量!Q2</f>
        <v>3.9566069682151601E-2</v>
      </c>
      <c r="V48" s="119">
        <f>V2/[1]总量!R2</f>
        <v>3.5574349849849855E-2</v>
      </c>
      <c r="AB48" s="32" t="s">
        <v>123</v>
      </c>
      <c r="AC48" s="119">
        <f>AC2/[1]总量!W2</f>
        <v>5.9964368639631227E-2</v>
      </c>
      <c r="AD48" s="119">
        <f>AD2/[1]总量!X2</f>
        <v>4.1215468310234774E-2</v>
      </c>
      <c r="AE48" s="119">
        <f>AE2/[1]总量!Y2</f>
        <v>4.2388883540372672E-2</v>
      </c>
    </row>
    <row r="49" spans="1:31">
      <c r="A49" s="32" t="s">
        <v>0</v>
      </c>
      <c r="B49" s="119">
        <f>B3/[1]总量!B3</f>
        <v>2.9974278112325694E-2</v>
      </c>
      <c r="C49" s="119">
        <f>C3/[1]总量!C3</f>
        <v>5.2183761541549578E-2</v>
      </c>
      <c r="D49" s="119">
        <f>D3/[1]总量!D3</f>
        <v>5.9456230876216973E-2</v>
      </c>
      <c r="J49" s="32" t="s">
        <v>0</v>
      </c>
      <c r="K49" s="119">
        <f>K3/[1]总量!I3</f>
        <v>4.7486926653402914E-2</v>
      </c>
      <c r="L49" s="119">
        <f>L3/[1]总量!J3</f>
        <v>9.5148147064087307E-2</v>
      </c>
      <c r="M49" s="119">
        <f>M3/[1]总量!K3</f>
        <v>5.6160436705362082E-2</v>
      </c>
      <c r="S49" s="32" t="s">
        <v>0</v>
      </c>
      <c r="T49" s="119">
        <f>T3/[1]总量!P3</f>
        <v>2.6124835181712436E-2</v>
      </c>
      <c r="U49" s="119">
        <f>U3/[1]总量!Q3</f>
        <v>7.6371440373563193E-2</v>
      </c>
      <c r="V49" s="119">
        <f>V3/[1]总量!R3</f>
        <v>7.0500351521511018E-2</v>
      </c>
      <c r="AB49" s="32" t="s">
        <v>0</v>
      </c>
      <c r="AC49" s="119">
        <f>AC3/[1]总量!W3</f>
        <v>3.1973652250662524E-2</v>
      </c>
      <c r="AD49" s="119">
        <f>AD3/[1]总量!X3</f>
        <v>7.3981998799716148E-2</v>
      </c>
      <c r="AE49" s="119">
        <f>AE3/[1]总量!Y3</f>
        <v>6.410242478786321E-2</v>
      </c>
    </row>
    <row r="50" spans="1:31">
      <c r="A50" s="32" t="s">
        <v>1</v>
      </c>
      <c r="B50" s="119">
        <f>B4/[1]总量!B4</f>
        <v>5.0407827775679738E-2</v>
      </c>
      <c r="C50" s="119">
        <f>C4/[1]总量!C4</f>
        <v>8.1490480263961856E-2</v>
      </c>
      <c r="D50" s="119">
        <f>D4/[1]总量!D4</f>
        <v>5.7232665036674811E-2</v>
      </c>
      <c r="J50" s="32" t="s">
        <v>1</v>
      </c>
      <c r="K50" s="119">
        <f>K4/[1]总量!I4</f>
        <v>3.6372643667287798E-2</v>
      </c>
      <c r="L50" s="119">
        <f>L4/[1]总量!J4</f>
        <v>9.1936401347569641E-2</v>
      </c>
      <c r="M50" s="119">
        <f>M4/[1]总量!K4</f>
        <v>3.8269287878787882E-2</v>
      </c>
      <c r="S50" s="32" t="s">
        <v>1</v>
      </c>
      <c r="T50" s="119">
        <f>T4/[1]总量!P4</f>
        <v>3.2845684581444073E-2</v>
      </c>
      <c r="U50" s="119">
        <f>U4/[1]总量!Q4</f>
        <v>7.9748356309650062E-2</v>
      </c>
      <c r="V50" s="119">
        <f>V4/[1]总量!R4</f>
        <v>7.000250374812593E-2</v>
      </c>
      <c r="AB50" s="32" t="s">
        <v>1</v>
      </c>
      <c r="AC50" s="119">
        <f>AC4/[1]总量!W4</f>
        <v>3.7944308969817986E-2</v>
      </c>
      <c r="AD50" s="119">
        <f>AD4/[1]总量!X4</f>
        <v>8.2490603734316881E-2</v>
      </c>
      <c r="AE50" s="119">
        <f>AE4/[1]总量!Y4</f>
        <v>5.9852926865671639E-2</v>
      </c>
    </row>
    <row r="51" spans="1:31">
      <c r="A51" s="32" t="s">
        <v>2</v>
      </c>
      <c r="B51" s="119">
        <f>B5/[1]总量!B5</f>
        <v>7.0922527285495543E-2</v>
      </c>
      <c r="C51" s="119">
        <f>C5/[1]总量!C5</f>
        <v>9.3227984999999985E-2</v>
      </c>
      <c r="D51" s="119">
        <f>D5/[1]总量!D5</f>
        <v>9.4383915847176078E-2</v>
      </c>
      <c r="J51" s="32" t="s">
        <v>2</v>
      </c>
      <c r="K51" s="119">
        <f>K5/[1]总量!I5</f>
        <v>4.9684407845246102E-2</v>
      </c>
      <c r="L51" s="119">
        <f>L5/[1]总量!J5</f>
        <v>8.2086191265892755E-2</v>
      </c>
      <c r="M51" s="119">
        <f>M5/[1]总量!K5</f>
        <v>5.0164244575148939E-2</v>
      </c>
      <c r="S51" s="32" t="s">
        <v>2</v>
      </c>
      <c r="T51" s="119">
        <f>T5/[1]总量!P5</f>
        <v>6.7650136597181082E-2</v>
      </c>
      <c r="U51" s="119">
        <f>U5/[1]总量!Q5</f>
        <v>0.11320488829127015</v>
      </c>
      <c r="V51" s="119">
        <f>V5/[1]总量!R5</f>
        <v>8.8751205104364336E-2</v>
      </c>
      <c r="AB51" s="32" t="s">
        <v>2</v>
      </c>
      <c r="AC51" s="119">
        <f>AC5/[1]总量!W5</f>
        <v>6.484890738839072E-2</v>
      </c>
      <c r="AD51" s="119">
        <f>AD5/[1]总量!X5</f>
        <v>0.10206899456207333</v>
      </c>
      <c r="AE51" s="119">
        <f>AE5/[1]总量!Y5</f>
        <v>8.1815654971928498E-2</v>
      </c>
    </row>
    <row r="52" spans="1:31">
      <c r="A52" s="32" t="s">
        <v>3</v>
      </c>
      <c r="B52" s="119">
        <f>B6/[1]总量!B6</f>
        <v>4.9557544758390665E-2</v>
      </c>
      <c r="C52" s="119">
        <f>C6/[1]总量!C6</f>
        <v>7.725563281640821E-2</v>
      </c>
      <c r="D52" s="119">
        <f>D6/[1]总量!D6</f>
        <v>6.6295622068965526E-2</v>
      </c>
      <c r="J52" s="32" t="s">
        <v>3</v>
      </c>
      <c r="K52" s="119">
        <f>K6/[1]总量!I6</f>
        <v>6.9061515097030707E-2</v>
      </c>
      <c r="L52" s="119">
        <f>L6/[1]总量!J6</f>
        <v>6.7649939759036146E-2</v>
      </c>
      <c r="M52" s="119">
        <f>M6/[1]总量!K6</f>
        <v>4.6770207433557059E-2</v>
      </c>
      <c r="S52" s="32" t="s">
        <v>3</v>
      </c>
      <c r="T52" s="119">
        <f>T6/[1]总量!P6</f>
        <v>4.5305975794345546E-2</v>
      </c>
      <c r="U52" s="119">
        <f>U6/[1]总量!Q6</f>
        <v>6.2223849765258209E-2</v>
      </c>
      <c r="V52" s="119">
        <f>V6/[1]总量!R6</f>
        <v>5.0603339642740622E-2</v>
      </c>
      <c r="AB52" s="32" t="s">
        <v>3</v>
      </c>
      <c r="AC52" s="119">
        <f>AC6/[1]总量!W6</f>
        <v>5.1175357339940969E-2</v>
      </c>
      <c r="AD52" s="119">
        <f>AD6/[1]总量!X6</f>
        <v>6.6918547761720126E-2</v>
      </c>
      <c r="AE52" s="119">
        <f>AE6/[1]总量!Y6</f>
        <v>5.4826125272065387E-2</v>
      </c>
    </row>
    <row r="53" spans="1:31">
      <c r="A53" s="32" t="s">
        <v>4</v>
      </c>
      <c r="B53" s="119">
        <f>B7/[1]总量!B7</f>
        <v>4.8953786250294111E-2</v>
      </c>
      <c r="C53" s="119">
        <f>C7/[1]总量!C7</f>
        <v>2.7992013574660635E-2</v>
      </c>
      <c r="D53" s="119">
        <f>D7/[1]总量!D7</f>
        <v>6.7179647019230779E-2</v>
      </c>
      <c r="J53" s="32" t="s">
        <v>4</v>
      </c>
      <c r="K53" s="119">
        <f>K7/[1]总量!I7</f>
        <v>6.7769823893490441E-2</v>
      </c>
      <c r="L53" s="119">
        <f>L7/[1]总量!J7</f>
        <v>6.9038490813648282E-2</v>
      </c>
      <c r="M53" s="119">
        <f>M7/[1]总量!K7</f>
        <v>5.6402181182978732E-2</v>
      </c>
      <c r="S53" s="32" t="s">
        <v>4</v>
      </c>
      <c r="T53" s="119">
        <f>T7/[1]总量!P7</f>
        <v>2.898745986002093E-2</v>
      </c>
      <c r="U53" s="119">
        <f>U7/[1]总量!Q7</f>
        <v>3.0405524119682475E-2</v>
      </c>
      <c r="V53" s="119">
        <f>V7/[1]总量!R7</f>
        <v>4.9184434673003805E-2</v>
      </c>
      <c r="AB53" s="32" t="s">
        <v>4</v>
      </c>
      <c r="AC53" s="119">
        <f>AC7/[1]总量!W7</f>
        <v>4.1887699572658046E-2</v>
      </c>
      <c r="AD53" s="119">
        <f>AD7/[1]总量!X7</f>
        <v>3.6597588759107208E-2</v>
      </c>
      <c r="AE53" s="119">
        <f>AE7/[1]总量!Y7</f>
        <v>5.651459264977779E-2</v>
      </c>
    </row>
    <row r="54" spans="1:31">
      <c r="A54" s="32" t="s">
        <v>5</v>
      </c>
      <c r="B54" s="119">
        <f>B8/[1]总量!B8</f>
        <v>2.9231551804339961E-2</v>
      </c>
      <c r="C54" s="119">
        <f>C8/[1]总量!C8</f>
        <v>3.1996561817387505E-2</v>
      </c>
      <c r="D54" s="119">
        <f>D8/[1]总量!D8</f>
        <v>5.806373038643068E-2</v>
      </c>
      <c r="J54" s="32" t="s">
        <v>5</v>
      </c>
      <c r="K54" s="119">
        <f>K8/[1]总量!I8</f>
        <v>6.1396756816027971E-2</v>
      </c>
      <c r="L54" s="119">
        <f>L8/[1]总量!J8</f>
        <v>7.219084197681512E-2</v>
      </c>
      <c r="M54" s="119">
        <f>M8/[1]总量!K8</f>
        <v>4.5574250868018022E-2</v>
      </c>
      <c r="S54" s="32" t="s">
        <v>5</v>
      </c>
      <c r="T54" s="119">
        <f>T8/[1]总量!P8</f>
        <v>1.7166862635067854E-2</v>
      </c>
      <c r="U54" s="119">
        <f>U8/[1]总量!Q8</f>
        <v>2.5348664047827693E-2</v>
      </c>
      <c r="V54" s="119">
        <f>V8/[1]总量!R8</f>
        <v>6.832629779602889E-2</v>
      </c>
      <c r="AB54" s="32" t="s">
        <v>5</v>
      </c>
      <c r="AC54" s="119">
        <f>AC8/[1]总量!W8</f>
        <v>2.9771804436340032E-2</v>
      </c>
      <c r="AD54" s="119">
        <f>AD8/[1]总量!X8</f>
        <v>3.6069014959252903E-2</v>
      </c>
      <c r="AE54" s="119">
        <f>AE8/[1]总量!Y8</f>
        <v>6.0676105177309418E-2</v>
      </c>
    </row>
    <row r="55" spans="1:31">
      <c r="A55" s="32" t="s">
        <v>6</v>
      </c>
      <c r="B55" s="119">
        <f>B9/[1]总量!B9</f>
        <v>3.5691295172631005E-2</v>
      </c>
      <c r="C55" s="119">
        <f>C9/[1]总量!C9</f>
        <v>2.2425870806566734E-2</v>
      </c>
      <c r="D55" s="119"/>
      <c r="J55" s="32" t="s">
        <v>6</v>
      </c>
      <c r="K55" s="119">
        <f>K9/[1]总量!I9</f>
        <v>7.934261582601615E-2</v>
      </c>
      <c r="L55" s="119">
        <f>L9/[1]总量!J9</f>
        <v>4.2886581786793276E-2</v>
      </c>
      <c r="M55" s="119"/>
      <c r="S55" s="32" t="s">
        <v>6</v>
      </c>
      <c r="T55" s="119">
        <f>T9/[1]总量!P9</f>
        <v>2.2650696487779644E-2</v>
      </c>
      <c r="U55" s="119">
        <f>U9/[1]总量!Q9</f>
        <v>3.2729885263517423E-2</v>
      </c>
      <c r="V55" s="119"/>
      <c r="AB55" s="32" t="s">
        <v>6</v>
      </c>
      <c r="AC55" s="119">
        <f>AC9/[1]总量!W9</f>
        <v>3.5818933811582361E-2</v>
      </c>
      <c r="AD55" s="119">
        <f>AD9/[1]总量!X9</f>
        <v>3.2220048628152344E-2</v>
      </c>
      <c r="AE55" s="119"/>
    </row>
    <row r="56" spans="1:31">
      <c r="A56" s="32" t="s">
        <v>7</v>
      </c>
      <c r="B56" s="119">
        <f>B10/[1]总量!B10</f>
        <v>3.7051836445186705E-2</v>
      </c>
      <c r="C56" s="119">
        <f>C10/[1]总量!C10</f>
        <v>2.5265803379416286E-2</v>
      </c>
      <c r="D56" s="119"/>
      <c r="J56" s="32" t="s">
        <v>7</v>
      </c>
      <c r="K56" s="119">
        <f>K10/[1]总量!I10</f>
        <v>6.0866345996739041E-2</v>
      </c>
      <c r="L56" s="119">
        <f>L10/[1]总量!J10</f>
        <v>4.9788837837837815E-2</v>
      </c>
      <c r="M56" s="119"/>
      <c r="S56" s="32" t="s">
        <v>7</v>
      </c>
      <c r="T56" s="119">
        <f>T10/[1]总量!P10</f>
        <v>2.5026462963875017E-2</v>
      </c>
      <c r="U56" s="119">
        <f>U10/[1]总量!Q10</f>
        <v>2.6669862308288356E-2</v>
      </c>
      <c r="V56" s="119"/>
      <c r="AB56" s="32" t="s">
        <v>7</v>
      </c>
      <c r="AC56" s="119">
        <f>AC10/[1]总量!W10</f>
        <v>3.4427624785888268E-2</v>
      </c>
      <c r="AD56" s="119">
        <f>AD10/[1]总量!X10</f>
        <v>3.0865982501324458E-2</v>
      </c>
      <c r="AE56" s="119"/>
    </row>
    <row r="57" spans="1:31">
      <c r="A57" s="32" t="s">
        <v>8</v>
      </c>
      <c r="B57" s="119">
        <f>B11/[1]总量!B11</f>
        <v>4.2255181077145716E-2</v>
      </c>
      <c r="C57" s="119">
        <f>C11/[1]总量!C11</f>
        <v>1.9074345238095241E-2</v>
      </c>
      <c r="D57" s="119"/>
      <c r="J57" s="32" t="s">
        <v>8</v>
      </c>
      <c r="K57" s="119">
        <f>K11/[1]总量!I11</f>
        <v>6.0302896265353963E-2</v>
      </c>
      <c r="L57" s="119">
        <f>L11/[1]总量!J11</f>
        <v>5.0407042183622811E-2</v>
      </c>
      <c r="M57" s="119"/>
      <c r="S57" s="32" t="s">
        <v>8</v>
      </c>
      <c r="T57" s="119">
        <f>T11/[1]总量!P11</f>
        <v>2.6217161179066965E-2</v>
      </c>
      <c r="U57" s="119">
        <f>U11/[1]总量!Q11</f>
        <v>2.2941210939169159E-2</v>
      </c>
      <c r="V57" s="119"/>
      <c r="AB57" s="32" t="s">
        <v>8</v>
      </c>
      <c r="AC57" s="119">
        <f>AC11/[1]总量!W11</f>
        <v>3.7556112161503237E-2</v>
      </c>
      <c r="AD57" s="119">
        <f>AD11/[1]总量!X11</f>
        <v>2.7583925821844962E-2</v>
      </c>
      <c r="AE57" s="119"/>
    </row>
    <row r="58" spans="1:31">
      <c r="A58" s="32" t="s">
        <v>9</v>
      </c>
      <c r="B58" s="119">
        <f>B12/[1]总量!B12</f>
        <v>3.4304310940506906E-2</v>
      </c>
      <c r="C58" s="119">
        <f>C12/[1]总量!C12</f>
        <v>3.5525590608950837E-2</v>
      </c>
      <c r="D58" s="119"/>
      <c r="J58" s="32" t="s">
        <v>9</v>
      </c>
      <c r="K58" s="119">
        <f>K12/[1]总量!I12</f>
        <v>4.8059145647388377E-2</v>
      </c>
      <c r="L58" s="119">
        <f>L12/[1]总量!J12</f>
        <v>4.4687806533729314E-2</v>
      </c>
      <c r="M58" s="119"/>
      <c r="S58" s="32" t="s">
        <v>9</v>
      </c>
      <c r="T58" s="119">
        <f>T12/[1]总量!P12</f>
        <v>2.0459811491936993E-2</v>
      </c>
      <c r="U58" s="119">
        <f>U12/[1]总量!Q12</f>
        <v>2.5796562223402375E-2</v>
      </c>
      <c r="V58" s="119"/>
      <c r="AB58" s="32" t="s">
        <v>9</v>
      </c>
      <c r="AC58" s="119">
        <f>AC12/[1]总量!W12</f>
        <v>2.9988193304936198E-2</v>
      </c>
      <c r="AD58" s="119">
        <f>AD12/[1]总量!X12</f>
        <v>3.2416762951919496E-2</v>
      </c>
      <c r="AE58" s="119"/>
    </row>
    <row r="59" spans="1:31">
      <c r="A59" s="32" t="s">
        <v>10</v>
      </c>
      <c r="B59" s="119">
        <f>B13/[1]总量!B13</f>
        <v>2.7847813296216658E-2</v>
      </c>
      <c r="C59" s="119">
        <f>C13/[1]总量!C13</f>
        <v>3.6243071256560788E-2</v>
      </c>
      <c r="D59" s="119"/>
      <c r="J59" s="32" t="s">
        <v>10</v>
      </c>
      <c r="K59" s="119">
        <f>K13/[1]总量!I13</f>
        <v>4.298245248029671E-2</v>
      </c>
      <c r="L59" s="119">
        <f>L13/[1]总量!J13</f>
        <v>6.2031411874707801E-2</v>
      </c>
      <c r="M59" s="119"/>
      <c r="S59" s="32" t="s">
        <v>10</v>
      </c>
      <c r="T59" s="119">
        <f>T13/[1]总量!P13</f>
        <v>1.7669736376155813E-2</v>
      </c>
      <c r="U59" s="119">
        <f>U13/[1]总量!Q13</f>
        <v>2.3944001376225699E-2</v>
      </c>
      <c r="V59" s="119"/>
      <c r="AB59" s="32" t="s">
        <v>10</v>
      </c>
      <c r="AC59" s="119">
        <f>AC13/[1]总量!W13</f>
        <v>2.6037233154787544E-2</v>
      </c>
      <c r="AD59" s="119">
        <f>AD13/[1]总量!X13</f>
        <v>3.4740039937604279E-2</v>
      </c>
      <c r="AE59" s="119"/>
    </row>
    <row r="94" spans="2:4">
      <c r="B94" s="18" t="s">
        <v>308</v>
      </c>
      <c r="C94" s="18" t="s">
        <v>309</v>
      </c>
      <c r="D94" s="18" t="s">
        <v>310</v>
      </c>
    </row>
    <row r="95" spans="2:4">
      <c r="B95" s="25" t="s">
        <v>102</v>
      </c>
      <c r="C95" s="37">
        <v>1.2690019098586658</v>
      </c>
      <c r="D95" s="37">
        <v>1.5119967000000001</v>
      </c>
    </row>
    <row r="96" spans="2:4">
      <c r="B96" s="25" t="s">
        <v>103</v>
      </c>
      <c r="C96" s="37">
        <v>1.1635842918072588</v>
      </c>
      <c r="D96" s="37">
        <v>1.3163537105000001</v>
      </c>
    </row>
    <row r="97" spans="2:4">
      <c r="B97" s="25" t="s">
        <v>96</v>
      </c>
      <c r="C97" s="37">
        <v>1.1900444075896439</v>
      </c>
      <c r="D97" s="37">
        <v>2.3377872979000003</v>
      </c>
    </row>
    <row r="98" spans="2:4">
      <c r="B98" s="25" t="s">
        <v>104</v>
      </c>
      <c r="C98" s="37">
        <v>1.2372776855952476</v>
      </c>
      <c r="D98" s="37">
        <v>2.8409558669999999</v>
      </c>
    </row>
  </sheetData>
  <phoneticPr fontId="3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/>
  <dimension ref="A1:AB31"/>
  <sheetViews>
    <sheetView topLeftCell="A16" workbookViewId="0">
      <selection activeCell="M42" sqref="M42"/>
    </sheetView>
  </sheetViews>
  <sheetFormatPr baseColWidth="10" defaultColWidth="8.83203125" defaultRowHeight="14"/>
  <cols>
    <col min="1" max="16384" width="8.83203125" style="18"/>
  </cols>
  <sheetData>
    <row r="1" spans="1:28">
      <c r="A1" s="29" t="s">
        <v>311</v>
      </c>
      <c r="B1" s="29" t="s">
        <v>312</v>
      </c>
      <c r="C1" s="29" t="s">
        <v>313</v>
      </c>
      <c r="D1" s="29" t="s">
        <v>314</v>
      </c>
      <c r="E1" s="29" t="s">
        <v>11</v>
      </c>
      <c r="F1" s="29" t="s">
        <v>12</v>
      </c>
      <c r="G1" s="29" t="s">
        <v>448</v>
      </c>
      <c r="H1" s="29"/>
      <c r="I1" s="29" t="s">
        <v>315</v>
      </c>
      <c r="J1" s="29" t="s">
        <v>312</v>
      </c>
      <c r="K1" s="29" t="s">
        <v>313</v>
      </c>
      <c r="L1" s="29" t="s">
        <v>314</v>
      </c>
      <c r="M1" s="29" t="s">
        <v>11</v>
      </c>
      <c r="N1" s="29" t="s">
        <v>12</v>
      </c>
      <c r="O1" s="29"/>
      <c r="P1" s="29"/>
      <c r="Q1" s="29" t="s">
        <v>316</v>
      </c>
      <c r="R1" s="29" t="s">
        <v>312</v>
      </c>
      <c r="S1" s="29" t="s">
        <v>313</v>
      </c>
      <c r="T1" s="29" t="s">
        <v>314</v>
      </c>
      <c r="U1" s="29" t="s">
        <v>11</v>
      </c>
      <c r="V1" s="29" t="s">
        <v>12</v>
      </c>
      <c r="X1" s="31" t="s">
        <v>317</v>
      </c>
      <c r="Y1" s="29" t="s">
        <v>312</v>
      </c>
      <c r="Z1" s="29" t="s">
        <v>313</v>
      </c>
      <c r="AA1" s="29" t="s">
        <v>314</v>
      </c>
      <c r="AB1" s="29" t="s">
        <v>11</v>
      </c>
    </row>
    <row r="2" spans="1:28">
      <c r="A2" s="32" t="s">
        <v>318</v>
      </c>
      <c r="B2" s="77">
        <v>3.2093443000000001</v>
      </c>
      <c r="C2" s="77">
        <v>2.9185685000000001</v>
      </c>
      <c r="D2" s="77">
        <v>3.6602020999999998</v>
      </c>
      <c r="E2" s="77">
        <v>4.7677233000000001</v>
      </c>
      <c r="F2" s="77">
        <v>4.6745204149999999</v>
      </c>
      <c r="G2" s="77">
        <f>'LLD-1'!M62/10000</f>
        <v>3.9206724999999998</v>
      </c>
      <c r="H2" s="77"/>
      <c r="I2" s="32" t="s">
        <v>318</v>
      </c>
      <c r="J2" s="77">
        <v>1.0879449999999999</v>
      </c>
      <c r="K2" s="77">
        <v>0.54881999999999997</v>
      </c>
      <c r="L2" s="77">
        <v>1.3080759</v>
      </c>
      <c r="M2" s="77">
        <v>0.38380700000000001</v>
      </c>
      <c r="N2" s="77"/>
      <c r="O2" s="77"/>
      <c r="P2" s="77"/>
      <c r="Q2" s="32" t="s">
        <v>318</v>
      </c>
      <c r="R2" s="77">
        <v>2.1914585</v>
      </c>
      <c r="S2" s="77">
        <v>3.8818193000000001</v>
      </c>
      <c r="T2" s="77">
        <v>3.0037720999999999</v>
      </c>
      <c r="U2" s="77">
        <v>2.8236023000000001</v>
      </c>
      <c r="V2" s="77"/>
      <c r="W2" s="77"/>
      <c r="X2" s="32" t="s">
        <v>318</v>
      </c>
      <c r="Y2" s="36">
        <f t="shared" ref="Y2:Y13" si="0">B2+J2+R2</f>
        <v>6.4887478000000005</v>
      </c>
      <c r="Z2" s="36">
        <f t="shared" ref="Z2:Z13" si="1">C2+K2+S2</f>
        <v>7.3492078000000003</v>
      </c>
      <c r="AA2" s="36">
        <f t="shared" ref="AA2:AA13" si="2">D2+L2+T2</f>
        <v>7.9720500999999997</v>
      </c>
      <c r="AB2" s="36">
        <f t="shared" ref="AB2:AB13" si="3">E2+M2+U2</f>
        <v>7.9751326000000002</v>
      </c>
    </row>
    <row r="3" spans="1:28">
      <c r="A3" s="32" t="s">
        <v>0</v>
      </c>
      <c r="B3" s="77">
        <v>2.0162059999999999</v>
      </c>
      <c r="C3" s="77">
        <v>3.1526511999999998</v>
      </c>
      <c r="D3" s="77">
        <v>2.1078407000000001</v>
      </c>
      <c r="E3" s="77">
        <v>6.5756240999999997</v>
      </c>
      <c r="F3" s="77">
        <v>4.0429933000000009</v>
      </c>
      <c r="G3" s="77">
        <f>'LLD-1'!M63/10000</f>
        <v>1.9845724999999999</v>
      </c>
      <c r="H3" s="77"/>
      <c r="I3" s="32" t="s">
        <v>0</v>
      </c>
      <c r="J3" s="77">
        <v>0.47142499999999998</v>
      </c>
      <c r="K3" s="77">
        <v>0.613375</v>
      </c>
      <c r="L3" s="77">
        <v>0.49583070000000001</v>
      </c>
      <c r="M3" s="35">
        <v>0.37306129999999998</v>
      </c>
      <c r="Q3" s="32" t="s">
        <v>0</v>
      </c>
      <c r="R3" s="77">
        <v>1.6696633000000001</v>
      </c>
      <c r="S3" s="77">
        <v>3.6285699999999999</v>
      </c>
      <c r="T3" s="77">
        <v>1.2921606000000001</v>
      </c>
      <c r="U3" s="35">
        <v>2.6556470000000001</v>
      </c>
      <c r="V3" s="35">
        <v>4.9323712000000004</v>
      </c>
      <c r="X3" s="32" t="s">
        <v>0</v>
      </c>
      <c r="Y3" s="36">
        <f t="shared" si="0"/>
        <v>4.1572943000000002</v>
      </c>
      <c r="Z3" s="36">
        <f t="shared" si="1"/>
        <v>7.3945961999999996</v>
      </c>
      <c r="AA3" s="36">
        <f t="shared" si="2"/>
        <v>3.8958320000000004</v>
      </c>
      <c r="AB3" s="36">
        <f t="shared" si="3"/>
        <v>9.6043324000000005</v>
      </c>
    </row>
    <row r="4" spans="1:28">
      <c r="A4" s="32" t="s">
        <v>1</v>
      </c>
      <c r="B4" s="77">
        <v>3.4791004000000001</v>
      </c>
      <c r="C4" s="77">
        <v>3.4823268999999999</v>
      </c>
      <c r="D4" s="77">
        <v>4.7363954000000001</v>
      </c>
      <c r="E4" s="77">
        <v>6.4077719000000002</v>
      </c>
      <c r="F4" s="77">
        <v>3.3821840999999999</v>
      </c>
      <c r="G4" s="77">
        <f>'LLD-1'!M64/10000</f>
        <v>4.7339000000000002</v>
      </c>
      <c r="H4" s="77"/>
      <c r="I4" s="32" t="s">
        <v>1</v>
      </c>
      <c r="J4" s="77">
        <v>0.99115249999999999</v>
      </c>
      <c r="K4" s="77">
        <v>0.48715000000000003</v>
      </c>
      <c r="L4" s="77">
        <v>0.77418500000000001</v>
      </c>
      <c r="M4" s="35">
        <v>0.68473139999999999</v>
      </c>
      <c r="Q4" s="32" t="s">
        <v>1</v>
      </c>
      <c r="R4" s="77">
        <v>2.7359249999999999</v>
      </c>
      <c r="S4" s="77">
        <v>3.8812025000000001</v>
      </c>
      <c r="T4" s="77">
        <v>2.3095458</v>
      </c>
      <c r="U4" s="35">
        <v>2.1026088999999999</v>
      </c>
      <c r="V4" s="35">
        <v>1.3558950000000001</v>
      </c>
      <c r="X4" s="32" t="s">
        <v>1</v>
      </c>
      <c r="Y4" s="36">
        <f t="shared" si="0"/>
        <v>7.2061779000000001</v>
      </c>
      <c r="Z4" s="36">
        <f t="shared" si="1"/>
        <v>7.8506794000000006</v>
      </c>
      <c r="AA4" s="36">
        <f t="shared" si="2"/>
        <v>7.8201262000000007</v>
      </c>
      <c r="AB4" s="36">
        <f t="shared" si="3"/>
        <v>9.1951122000000005</v>
      </c>
    </row>
    <row r="5" spans="1:28">
      <c r="A5" s="32" t="s">
        <v>2</v>
      </c>
      <c r="B5" s="77">
        <v>2.484302</v>
      </c>
      <c r="C5" s="77">
        <v>1.9841995000000003</v>
      </c>
      <c r="D5" s="35">
        <v>3.01</v>
      </c>
      <c r="E5" s="77">
        <v>6.1992238999999998</v>
      </c>
      <c r="F5" s="77">
        <v>3.4443104</v>
      </c>
      <c r="G5" s="77">
        <f>'LLD-1'!M65/10000</f>
        <v>4.2055724000000003</v>
      </c>
      <c r="H5" s="77"/>
      <c r="I5" s="32" t="s">
        <v>2</v>
      </c>
      <c r="J5" s="77">
        <v>0.78842999999999996</v>
      </c>
      <c r="K5" s="77">
        <v>0.29523499999999997</v>
      </c>
      <c r="L5" s="77">
        <v>0.65</v>
      </c>
      <c r="M5" s="35">
        <v>0.53784169999999998</v>
      </c>
      <c r="Q5" s="32" t="s">
        <v>2</v>
      </c>
      <c r="R5" s="77">
        <v>2.0532348999999996</v>
      </c>
      <c r="S5" s="77">
        <v>2.5036025</v>
      </c>
      <c r="T5" s="77">
        <v>1.58</v>
      </c>
      <c r="U5" s="35">
        <v>2.1520628999999998</v>
      </c>
      <c r="V5" s="35">
        <v>1.886252</v>
      </c>
      <c r="X5" s="32" t="s">
        <v>2</v>
      </c>
      <c r="Y5" s="36">
        <f t="shared" si="0"/>
        <v>5.3259668999999992</v>
      </c>
      <c r="Z5" s="36">
        <f t="shared" si="1"/>
        <v>4.7830370000000002</v>
      </c>
      <c r="AA5" s="36">
        <f t="shared" si="2"/>
        <v>5.24</v>
      </c>
      <c r="AB5" s="36">
        <f t="shared" si="3"/>
        <v>8.8891284999999982</v>
      </c>
    </row>
    <row r="6" spans="1:28">
      <c r="A6" s="32" t="s">
        <v>3</v>
      </c>
      <c r="B6" s="77">
        <v>2.0274869999999998</v>
      </c>
      <c r="C6" s="77">
        <v>2.3902439000000002</v>
      </c>
      <c r="D6" s="35">
        <v>5.3601671</v>
      </c>
      <c r="E6" s="77">
        <v>5.519622</v>
      </c>
      <c r="F6" s="77">
        <v>5.8369</v>
      </c>
      <c r="G6" s="77">
        <f>'LLD-1'!M66/10000</f>
        <v>0</v>
      </c>
      <c r="H6" s="35"/>
      <c r="I6" s="32" t="s">
        <v>3</v>
      </c>
      <c r="J6" s="77">
        <v>0.73202500000000004</v>
      </c>
      <c r="K6" s="77">
        <v>0.37542500000000001</v>
      </c>
      <c r="L6" s="37">
        <v>0.5346651</v>
      </c>
      <c r="M6" s="35">
        <v>0.69893070000000002</v>
      </c>
      <c r="Q6" s="32" t="s">
        <v>3</v>
      </c>
      <c r="R6" s="77">
        <v>1.4751298000000002</v>
      </c>
      <c r="S6" s="77">
        <v>2.4721943999999998</v>
      </c>
      <c r="T6" s="37">
        <v>1.9673801500000001</v>
      </c>
      <c r="U6" s="35">
        <v>2.4206894000000001</v>
      </c>
      <c r="V6" s="35"/>
      <c r="X6" s="32" t="s">
        <v>3</v>
      </c>
      <c r="Y6" s="36">
        <f t="shared" si="0"/>
        <v>4.2346418000000003</v>
      </c>
      <c r="Z6" s="36">
        <f t="shared" si="1"/>
        <v>5.2378632999999999</v>
      </c>
      <c r="AA6" s="36">
        <f t="shared" si="2"/>
        <v>7.8622123500000001</v>
      </c>
      <c r="AB6" s="36">
        <f t="shared" si="3"/>
        <v>8.6392421000000006</v>
      </c>
    </row>
    <row r="7" spans="1:28">
      <c r="A7" s="32" t="s">
        <v>4</v>
      </c>
      <c r="B7" s="77">
        <v>2.4073999000000001</v>
      </c>
      <c r="C7" s="77">
        <v>3.3233661999999988</v>
      </c>
      <c r="D7" s="35">
        <v>4.3174410999999999</v>
      </c>
      <c r="E7" s="77">
        <v>4.5263703</v>
      </c>
      <c r="F7" s="77">
        <v>7.6395622000000003</v>
      </c>
      <c r="G7" s="35"/>
      <c r="H7" s="35"/>
      <c r="I7" s="32" t="s">
        <v>4</v>
      </c>
      <c r="J7" s="77">
        <v>0.50280999999999998</v>
      </c>
      <c r="K7" s="77">
        <v>0.70246000000000008</v>
      </c>
      <c r="L7" s="35">
        <v>0.86570150000000001</v>
      </c>
      <c r="M7" s="35">
        <v>0.62739339999999999</v>
      </c>
      <c r="Q7" s="32" t="s">
        <v>4</v>
      </c>
      <c r="R7" s="77">
        <v>1.6046475</v>
      </c>
      <c r="S7" s="77">
        <v>2.8748629000000006</v>
      </c>
      <c r="T7" s="35">
        <v>2.3858940999999998</v>
      </c>
      <c r="U7" s="35">
        <v>1.5477688999999999</v>
      </c>
      <c r="V7" s="35"/>
      <c r="X7" s="32" t="s">
        <v>4</v>
      </c>
      <c r="Y7" s="36">
        <f t="shared" si="0"/>
        <v>4.5148574000000004</v>
      </c>
      <c r="Z7" s="36">
        <f t="shared" si="1"/>
        <v>6.9006890999999992</v>
      </c>
      <c r="AA7" s="36">
        <f t="shared" si="2"/>
        <v>7.5690366999999998</v>
      </c>
      <c r="AB7" s="36">
        <f t="shared" si="3"/>
        <v>6.7015326000000002</v>
      </c>
    </row>
    <row r="8" spans="1:28">
      <c r="A8" s="32" t="s">
        <v>5</v>
      </c>
      <c r="B8" s="77">
        <v>2.0290809999999997</v>
      </c>
      <c r="C8" s="77">
        <v>2.7255249999999993</v>
      </c>
      <c r="D8" s="35">
        <v>3.4610439999999998</v>
      </c>
      <c r="E8" s="77">
        <v>6.2047987999999998</v>
      </c>
      <c r="F8" s="77">
        <v>5.6963358999999993</v>
      </c>
      <c r="G8" s="35"/>
      <c r="H8" s="35"/>
      <c r="I8" s="32" t="s">
        <v>5</v>
      </c>
      <c r="J8" s="77">
        <v>0.6380849999999999</v>
      </c>
      <c r="K8" s="77">
        <v>0.70226500000000003</v>
      </c>
      <c r="L8" s="35">
        <v>0.73593799999999998</v>
      </c>
      <c r="M8" s="35">
        <v>0.53732150000000001</v>
      </c>
      <c r="Q8" s="32" t="s">
        <v>5</v>
      </c>
      <c r="R8" s="77">
        <v>1.8149455999999999</v>
      </c>
      <c r="S8" s="77">
        <v>3.2749608999999995</v>
      </c>
      <c r="T8" s="35">
        <v>2.3003011559999997</v>
      </c>
      <c r="U8" s="35">
        <v>2.5781025999999998</v>
      </c>
      <c r="V8" s="35"/>
      <c r="X8" s="32" t="s">
        <v>5</v>
      </c>
      <c r="Y8" s="36">
        <f t="shared" si="0"/>
        <v>4.4821115999999996</v>
      </c>
      <c r="Z8" s="36">
        <f t="shared" si="1"/>
        <v>6.702750899999999</v>
      </c>
      <c r="AA8" s="36">
        <f t="shared" si="2"/>
        <v>6.4972831559999999</v>
      </c>
      <c r="AB8" s="36">
        <f t="shared" si="3"/>
        <v>9.3202228999999992</v>
      </c>
    </row>
    <row r="9" spans="1:28">
      <c r="A9" s="32" t="s">
        <v>6</v>
      </c>
      <c r="B9" s="77">
        <v>2.1974044000000004</v>
      </c>
      <c r="C9" s="77">
        <v>3.5159125000000002</v>
      </c>
      <c r="D9" s="35">
        <v>4.0984217999999997</v>
      </c>
      <c r="E9" s="77">
        <v>6.6159545</v>
      </c>
      <c r="F9" s="77">
        <v>3.9100976000000003</v>
      </c>
      <c r="I9" s="32" t="s">
        <v>6</v>
      </c>
      <c r="J9" s="77">
        <v>0.56580750000000002</v>
      </c>
      <c r="K9" s="77">
        <v>1.1763055</v>
      </c>
      <c r="L9" s="35">
        <v>0.67992569999999997</v>
      </c>
      <c r="M9" s="35">
        <v>0.67807300000000004</v>
      </c>
      <c r="Q9" s="32" t="s">
        <v>6</v>
      </c>
      <c r="R9" s="77">
        <v>2.5074038000000001</v>
      </c>
      <c r="S9" s="77">
        <v>2.5437338999999999</v>
      </c>
      <c r="T9" s="35">
        <v>1.5650205500000001</v>
      </c>
      <c r="U9" s="35">
        <v>3.1372900000000001</v>
      </c>
      <c r="V9" s="35"/>
      <c r="X9" s="32" t="s">
        <v>6</v>
      </c>
      <c r="Y9" s="36">
        <f t="shared" si="0"/>
        <v>5.2706157000000005</v>
      </c>
      <c r="Z9" s="36">
        <f t="shared" si="1"/>
        <v>7.2359518999999999</v>
      </c>
      <c r="AA9" s="36">
        <f t="shared" si="2"/>
        <v>6.3433680499999996</v>
      </c>
      <c r="AB9" s="36">
        <f t="shared" si="3"/>
        <v>10.4313175</v>
      </c>
    </row>
    <row r="10" spans="1:28">
      <c r="A10" s="32" t="s">
        <v>7</v>
      </c>
      <c r="B10" s="77">
        <v>2.7078196999999995</v>
      </c>
      <c r="C10" s="77">
        <v>4.0452433000000001</v>
      </c>
      <c r="D10" s="35">
        <v>3.5008433999999999</v>
      </c>
      <c r="E10" s="77">
        <v>5.2178060999999998</v>
      </c>
      <c r="F10" s="77">
        <v>3.6086080999999997</v>
      </c>
      <c r="G10" s="35"/>
      <c r="H10" s="35"/>
      <c r="I10" s="32" t="s">
        <v>7</v>
      </c>
      <c r="J10" s="77">
        <v>0.51164500000000002</v>
      </c>
      <c r="K10" s="77">
        <v>1.4315579999999999</v>
      </c>
      <c r="L10" s="35">
        <v>0.90966650000000004</v>
      </c>
      <c r="M10" s="35">
        <v>0.39362130000000001</v>
      </c>
      <c r="Q10" s="32" t="s">
        <v>7</v>
      </c>
      <c r="R10" s="77">
        <v>2.8204215000000001</v>
      </c>
      <c r="S10" s="77">
        <v>2.2407425000000001</v>
      </c>
      <c r="T10" s="35">
        <v>2.2303680269999999</v>
      </c>
      <c r="U10" s="35">
        <v>2.5244542999999999</v>
      </c>
      <c r="V10" s="35"/>
      <c r="X10" s="32" t="s">
        <v>7</v>
      </c>
      <c r="Y10" s="36">
        <f t="shared" si="0"/>
        <v>6.0398861999999998</v>
      </c>
      <c r="Z10" s="36">
        <f t="shared" si="1"/>
        <v>7.7175437999999996</v>
      </c>
      <c r="AA10" s="36">
        <f t="shared" si="2"/>
        <v>6.640877927</v>
      </c>
      <c r="AB10" s="36">
        <f t="shared" si="3"/>
        <v>8.1358817000000005</v>
      </c>
    </row>
    <row r="11" spans="1:28">
      <c r="A11" s="32" t="s">
        <v>8</v>
      </c>
      <c r="B11" s="77">
        <v>1.6408186999999999</v>
      </c>
      <c r="C11" s="77">
        <v>2.9243157000000002</v>
      </c>
      <c r="D11" s="35">
        <v>3.5558475999999999</v>
      </c>
      <c r="E11" s="77">
        <v>5.5234997429000012</v>
      </c>
      <c r="F11" s="77">
        <v>3.7082707000000004</v>
      </c>
      <c r="G11" s="26"/>
      <c r="H11" s="26"/>
      <c r="I11" s="32" t="s">
        <v>8</v>
      </c>
      <c r="J11" s="77">
        <v>0.30856250000000002</v>
      </c>
      <c r="K11" s="77">
        <v>0.89211000000000007</v>
      </c>
      <c r="L11" s="35">
        <v>0.57755449999999997</v>
      </c>
      <c r="M11" s="35">
        <v>0.41921379999999997</v>
      </c>
      <c r="N11" s="26"/>
      <c r="O11" s="26"/>
      <c r="P11" s="26"/>
      <c r="Q11" s="32" t="s">
        <v>8</v>
      </c>
      <c r="R11" s="77">
        <v>2.5582305000000001</v>
      </c>
      <c r="S11" s="77">
        <v>2.31284</v>
      </c>
      <c r="T11" s="35">
        <v>1.85022222</v>
      </c>
      <c r="U11" s="35">
        <v>2.1952647340000002</v>
      </c>
      <c r="V11" s="35"/>
      <c r="X11" s="32" t="s">
        <v>8</v>
      </c>
      <c r="Y11" s="36">
        <f t="shared" si="0"/>
        <v>4.5076117</v>
      </c>
      <c r="Z11" s="36">
        <f t="shared" si="1"/>
        <v>6.1292657000000004</v>
      </c>
      <c r="AA11" s="36">
        <f t="shared" si="2"/>
        <v>5.9836243199999997</v>
      </c>
      <c r="AB11" s="36">
        <f t="shared" si="3"/>
        <v>8.1379782769000002</v>
      </c>
    </row>
    <row r="12" spans="1:28">
      <c r="A12" s="32" t="s">
        <v>9</v>
      </c>
      <c r="B12" s="77">
        <v>2.7177243</v>
      </c>
      <c r="C12" s="77">
        <v>2.4295237999999997</v>
      </c>
      <c r="D12" s="35">
        <v>2.9423518</v>
      </c>
      <c r="E12" s="77">
        <v>5.2254489321599999</v>
      </c>
      <c r="F12" s="77">
        <v>5.0934125000000003</v>
      </c>
      <c r="G12" s="26"/>
      <c r="H12" s="26"/>
      <c r="I12" s="32" t="s">
        <v>9</v>
      </c>
      <c r="J12" s="77">
        <v>0.84365000000000001</v>
      </c>
      <c r="K12" s="77">
        <v>0.77087449999999991</v>
      </c>
      <c r="L12" s="35">
        <v>1.0609002080000001</v>
      </c>
      <c r="M12" s="35">
        <v>0.26815779999999995</v>
      </c>
      <c r="N12" s="26"/>
      <c r="O12" s="26"/>
      <c r="P12" s="26"/>
      <c r="Q12" s="32" t="s">
        <v>9</v>
      </c>
      <c r="R12" s="77">
        <v>3.7522724999999997</v>
      </c>
      <c r="S12" s="77">
        <v>1.6153795</v>
      </c>
      <c r="T12" s="35">
        <v>2.8199827000000002</v>
      </c>
      <c r="U12" s="35">
        <v>2.4740910462799994</v>
      </c>
      <c r="V12" s="35"/>
      <c r="X12" s="32" t="s">
        <v>9</v>
      </c>
      <c r="Y12" s="36">
        <f t="shared" si="0"/>
        <v>7.313646799999999</v>
      </c>
      <c r="Z12" s="36">
        <f t="shared" si="1"/>
        <v>4.8157777999999993</v>
      </c>
      <c r="AA12" s="36">
        <f t="shared" si="2"/>
        <v>6.8232347080000011</v>
      </c>
      <c r="AB12" s="36">
        <f t="shared" si="3"/>
        <v>7.9676977784399998</v>
      </c>
    </row>
    <row r="13" spans="1:28">
      <c r="A13" s="32" t="s">
        <v>10</v>
      </c>
      <c r="B13" s="77">
        <v>3.8834846000000005</v>
      </c>
      <c r="C13" s="77">
        <v>2.6071093999999997</v>
      </c>
      <c r="D13" s="35">
        <v>3.2028552499999998</v>
      </c>
      <c r="E13" s="77">
        <v>6.6902271999999998</v>
      </c>
      <c r="F13" s="77">
        <v>3.7219387000000004</v>
      </c>
      <c r="G13" s="26"/>
      <c r="H13" s="26"/>
      <c r="I13" s="32" t="s">
        <v>10</v>
      </c>
      <c r="J13" s="77">
        <v>1.050022</v>
      </c>
      <c r="K13" s="77">
        <v>0.63062810000000014</v>
      </c>
      <c r="L13" s="35">
        <v>0.54003769999999995</v>
      </c>
      <c r="M13" s="35">
        <v>0.73233599999999999</v>
      </c>
      <c r="N13" s="26"/>
      <c r="O13" s="26"/>
      <c r="P13" s="26"/>
      <c r="Q13" s="32" t="s">
        <v>10</v>
      </c>
      <c r="R13" s="77">
        <v>4.32843</v>
      </c>
      <c r="S13" s="77">
        <v>2.8294788000000004</v>
      </c>
      <c r="T13" s="35">
        <v>2.7859738300000001</v>
      </c>
      <c r="U13" s="35">
        <v>2.8853695069999992</v>
      </c>
      <c r="V13" s="35"/>
      <c r="X13" s="32" t="s">
        <v>10</v>
      </c>
      <c r="Y13" s="36">
        <f t="shared" si="0"/>
        <v>9.2619366000000003</v>
      </c>
      <c r="Z13" s="36">
        <f t="shared" si="1"/>
        <v>6.0672163000000001</v>
      </c>
      <c r="AA13" s="36">
        <f t="shared" si="2"/>
        <v>6.5288667799999995</v>
      </c>
      <c r="AB13" s="36">
        <f t="shared" si="3"/>
        <v>10.307932706999999</v>
      </c>
    </row>
    <row r="14" spans="1:28">
      <c r="A14" s="40" t="s">
        <v>319</v>
      </c>
      <c r="B14" s="41">
        <f>AVERAGE(B2:B13)</f>
        <v>2.5666810249999998</v>
      </c>
      <c r="C14" s="41">
        <f>AVERAGE(C2:C13)</f>
        <v>2.9582488250000001</v>
      </c>
      <c r="D14" s="41">
        <f>AVERAGE(D2:D13)</f>
        <v>3.6627841874999998</v>
      </c>
      <c r="E14" s="41">
        <f>AVERAGE(E2:E13)</f>
        <v>5.7895058979216669</v>
      </c>
      <c r="F14" s="41">
        <f>AVERAGE(F2:F13)</f>
        <v>4.563261159583333</v>
      </c>
      <c r="G14" s="41"/>
      <c r="H14" s="41"/>
      <c r="I14" s="40" t="s">
        <v>320</v>
      </c>
      <c r="J14" s="41">
        <f>AVERAGE(J2:J13)</f>
        <v>0.70762995833333331</v>
      </c>
      <c r="K14" s="41">
        <f>AVERAGE(K2:K13)</f>
        <v>0.71885050833333342</v>
      </c>
      <c r="L14" s="41">
        <f>AVERAGE(L2:L13)</f>
        <v>0.76104006733333318</v>
      </c>
      <c r="M14" s="41">
        <f>AVERAGE(M2:M13)</f>
        <v>0.52787407500000005</v>
      </c>
      <c r="Q14" s="40" t="s">
        <v>320</v>
      </c>
      <c r="R14" s="41">
        <f>AVERAGE(R2:R13)</f>
        <v>2.4593135749999999</v>
      </c>
      <c r="S14" s="41">
        <f>AVERAGE(S2:S13)</f>
        <v>2.8382822666666669</v>
      </c>
      <c r="T14" s="41">
        <f>AVERAGE(T2:T13)</f>
        <v>2.1742184360833332</v>
      </c>
      <c r="U14" s="41">
        <f>AVERAGE(U2:U13)</f>
        <v>2.45807929894</v>
      </c>
      <c r="V14" s="41"/>
      <c r="X14" s="40" t="s">
        <v>124</v>
      </c>
      <c r="Y14" s="41">
        <f>AVERAGE(Y2:Y13)</f>
        <v>5.7336245583333332</v>
      </c>
      <c r="Z14" s="41">
        <f>AVERAGE(Z2:Z13)</f>
        <v>6.5153816000000013</v>
      </c>
      <c r="AA14" s="41">
        <f>AVERAGE(AA2:AA13)</f>
        <v>6.5980426909166674</v>
      </c>
      <c r="AB14" s="41">
        <f>AVERAGE(AB2:AB13)</f>
        <v>8.7754592718616653</v>
      </c>
    </row>
    <row r="15" spans="1:28">
      <c r="J15" s="77"/>
      <c r="K15" s="77"/>
      <c r="L15" s="77"/>
    </row>
    <row r="16" spans="1:28">
      <c r="A16" s="18" t="s">
        <v>164</v>
      </c>
      <c r="B16" s="35">
        <f>SUM(B2:B4)</f>
        <v>8.7046507000000002</v>
      </c>
      <c r="C16" s="35">
        <f>SUM(C2:C4)</f>
        <v>9.5535466000000007</v>
      </c>
      <c r="D16" s="35">
        <f>SUM(D2:D4)</f>
        <v>10.504438199999999</v>
      </c>
      <c r="E16" s="35">
        <f>SUM(E2:E4)</f>
        <v>17.751119299999999</v>
      </c>
      <c r="F16" s="35">
        <f>SUM(F2:F4)</f>
        <v>12.099697815000001</v>
      </c>
      <c r="G16" s="35"/>
      <c r="H16" s="35"/>
      <c r="I16" s="18" t="s">
        <v>164</v>
      </c>
      <c r="J16" s="35">
        <f>SUM(J2:J4)</f>
        <v>2.5505225</v>
      </c>
      <c r="K16" s="35">
        <f>SUM(K2:K4)</f>
        <v>1.6493450000000001</v>
      </c>
      <c r="L16" s="35">
        <f>SUM(L2:L4)</f>
        <v>2.5780916</v>
      </c>
      <c r="M16" s="35">
        <f>SUM(M2:M4)</f>
        <v>1.4415997</v>
      </c>
      <c r="Q16" s="18" t="s">
        <v>164</v>
      </c>
      <c r="R16" s="35">
        <f>SUM(R2:R4)</f>
        <v>6.5970468000000002</v>
      </c>
      <c r="S16" s="35">
        <f>SUM(S2:S4)</f>
        <v>11.3915918</v>
      </c>
      <c r="T16" s="35">
        <f>SUM(T2:T4)</f>
        <v>6.6054785000000003</v>
      </c>
      <c r="U16" s="35">
        <f>SUM(U2:U4)</f>
        <v>7.5818582000000001</v>
      </c>
      <c r="V16" s="35"/>
      <c r="X16" s="18" t="s">
        <v>164</v>
      </c>
      <c r="Y16" s="36">
        <f>SUM(Y2:Y4)</f>
        <v>17.852220000000003</v>
      </c>
      <c r="Z16" s="36">
        <f>SUM(Z2:Z4)</f>
        <v>22.594483400000001</v>
      </c>
      <c r="AA16" s="36">
        <f>SUM(AA2:AA4)</f>
        <v>19.6880083</v>
      </c>
      <c r="AB16" s="36">
        <f>SUM(AB2:AB4)</f>
        <v>26.7745772</v>
      </c>
    </row>
    <row r="17" spans="1:28">
      <c r="A17" s="18" t="s">
        <v>165</v>
      </c>
      <c r="B17" s="35">
        <f>SUM(B5:B7)</f>
        <v>6.9191889</v>
      </c>
      <c r="C17" s="35">
        <f>SUM(C5:C7)</f>
        <v>7.6978095999999994</v>
      </c>
      <c r="D17" s="35">
        <f>SUM(D5:D7)</f>
        <v>12.6876082</v>
      </c>
      <c r="E17" s="35">
        <f>SUM(E5:E7)</f>
        <v>16.245216200000002</v>
      </c>
      <c r="F17" s="35">
        <f>SUM(F5:F7)</f>
        <v>16.920772599999999</v>
      </c>
      <c r="G17" s="35"/>
      <c r="H17" s="35"/>
      <c r="I17" s="18" t="s">
        <v>165</v>
      </c>
      <c r="J17" s="35">
        <f>SUM(J5:J7)</f>
        <v>2.0232650000000003</v>
      </c>
      <c r="K17" s="35">
        <f>SUM(K5:K7)</f>
        <v>1.3731200000000001</v>
      </c>
      <c r="L17" s="35">
        <f>SUM(L5:L7)</f>
        <v>2.0503666000000003</v>
      </c>
      <c r="M17" s="35">
        <f>SUM(M5:M7)</f>
        <v>1.8641657999999999</v>
      </c>
      <c r="Q17" s="18" t="s">
        <v>165</v>
      </c>
      <c r="R17" s="35">
        <f>SUM(R5:R7)</f>
        <v>5.1330121999999996</v>
      </c>
      <c r="S17" s="35">
        <f>SUM(S5:S7)</f>
        <v>7.8506598000000007</v>
      </c>
      <c r="T17" s="35">
        <f>SUM(T5:T7)</f>
        <v>5.9332742500000002</v>
      </c>
      <c r="U17" s="35">
        <f>SUM(U5:U7)</f>
        <v>6.1205211999999989</v>
      </c>
      <c r="V17" s="35"/>
      <c r="X17" s="18" t="s">
        <v>165</v>
      </c>
      <c r="Y17" s="36">
        <f>SUM(Y5:Y7)</f>
        <v>14.0754661</v>
      </c>
      <c r="Z17" s="36">
        <f>SUM(Z5:Z7)</f>
        <v>16.921589400000002</v>
      </c>
      <c r="AA17" s="36">
        <f>SUM(AA5:AA7)</f>
        <v>20.67124905</v>
      </c>
      <c r="AB17" s="36">
        <f>SUM(AB5:AB7)</f>
        <v>24.229903199999999</v>
      </c>
    </row>
    <row r="18" spans="1:28">
      <c r="A18" s="18" t="s">
        <v>167</v>
      </c>
      <c r="B18" s="35">
        <f>SUM(B8:B10)</f>
        <v>6.9343050999999996</v>
      </c>
      <c r="C18" s="35">
        <f>SUM(C8:C10)</f>
        <v>10.286680799999999</v>
      </c>
      <c r="D18" s="35">
        <f>SUM(D8:D10)</f>
        <v>11.060309199999999</v>
      </c>
      <c r="E18" s="35">
        <f>SUM(E8:E10)</f>
        <v>18.0385594</v>
      </c>
      <c r="F18" s="35">
        <f>SUM(F8:F10)</f>
        <v>13.215041599999999</v>
      </c>
      <c r="G18" s="35"/>
      <c r="H18" s="35"/>
      <c r="I18" s="18" t="s">
        <v>167</v>
      </c>
      <c r="J18" s="35">
        <f>SUM(J8:J10)</f>
        <v>1.7155374999999999</v>
      </c>
      <c r="K18" s="35">
        <f>SUM(K8:K10)</f>
        <v>3.3101284999999998</v>
      </c>
      <c r="L18" s="35">
        <f>SUM(L8:L10)</f>
        <v>2.3255302000000002</v>
      </c>
      <c r="M18" s="35">
        <f>SUM(M8:M10)</f>
        <v>1.6090157999999999</v>
      </c>
      <c r="Q18" s="18" t="s">
        <v>167</v>
      </c>
      <c r="R18" s="35">
        <f>SUM(R8:R10)</f>
        <v>7.1427709000000004</v>
      </c>
      <c r="S18" s="35">
        <f>SUM(S8:S10)</f>
        <v>8.059437299999999</v>
      </c>
      <c r="T18" s="35">
        <f>SUM(T8:T10)</f>
        <v>6.0956897329999995</v>
      </c>
      <c r="U18" s="35">
        <f>SUM(U8:U10)</f>
        <v>8.2398468999999999</v>
      </c>
      <c r="V18" s="35"/>
      <c r="X18" s="18" t="s">
        <v>167</v>
      </c>
      <c r="Y18" s="36">
        <f>SUM(Y8:Y10)</f>
        <v>15.7926135</v>
      </c>
      <c r="Z18" s="36">
        <f>SUM(Z8:Z10)</f>
        <v>21.656246599999996</v>
      </c>
      <c r="AA18" s="36">
        <f>SUM(AA8:AA10)</f>
        <v>19.481529133000002</v>
      </c>
      <c r="AB18" s="36">
        <f>SUM(AB8:AB10)</f>
        <v>27.887422100000002</v>
      </c>
    </row>
    <row r="19" spans="1:28">
      <c r="A19" s="18" t="s">
        <v>168</v>
      </c>
      <c r="B19" s="35">
        <f>SUM(B11:B13)</f>
        <v>8.2420276000000001</v>
      </c>
      <c r="C19" s="35">
        <f>SUM(C11:C13)</f>
        <v>7.9609488999999991</v>
      </c>
      <c r="D19" s="35">
        <f>SUM(D11:D13)</f>
        <v>9.7010546499999997</v>
      </c>
      <c r="E19" s="35">
        <f>SUM(E11:E13)</f>
        <v>17.439175875060002</v>
      </c>
      <c r="F19" s="35"/>
      <c r="G19" s="35"/>
      <c r="H19" s="35"/>
      <c r="I19" s="18" t="s">
        <v>168</v>
      </c>
      <c r="J19" s="35">
        <f>SUM(J11:J13)</f>
        <v>2.2022345000000003</v>
      </c>
      <c r="K19" s="35">
        <f>SUM(K11:K13)</f>
        <v>2.2936125999999999</v>
      </c>
      <c r="L19" s="35">
        <f>SUM(L11:L13)</f>
        <v>2.1784924079999999</v>
      </c>
      <c r="M19" s="35">
        <f>SUM(M11:M13)</f>
        <v>1.4197075999999997</v>
      </c>
      <c r="Q19" s="18" t="s">
        <v>168</v>
      </c>
      <c r="R19" s="35">
        <f>SUM(R11:R13)</f>
        <v>10.638933</v>
      </c>
      <c r="S19" s="35">
        <f>SUM(S11:S13)</f>
        <v>6.7576983000000004</v>
      </c>
      <c r="T19" s="35">
        <f>SUM(T11:T13)</f>
        <v>7.4561787499999994</v>
      </c>
      <c r="U19" s="35">
        <f>SUM(U11:U13)</f>
        <v>7.5547252872799993</v>
      </c>
      <c r="V19" s="35"/>
      <c r="X19" s="18" t="s">
        <v>168</v>
      </c>
      <c r="Y19" s="36">
        <f>SUM(Y11:Y13)</f>
        <v>21.083195099999998</v>
      </c>
      <c r="Z19" s="36">
        <f>SUM(Z11:Z13)</f>
        <v>17.012259800000002</v>
      </c>
      <c r="AA19" s="36">
        <f>SUM(AA11:AA13)</f>
        <v>19.335725807999999</v>
      </c>
      <c r="AB19" s="36">
        <f>SUM(AB11:AB13)</f>
        <v>26.413608762339997</v>
      </c>
    </row>
    <row r="21" spans="1:28">
      <c r="A21" s="18" t="s">
        <v>170</v>
      </c>
      <c r="B21" s="35">
        <f>SUM(B2:B13)</f>
        <v>30.800172299999996</v>
      </c>
      <c r="C21" s="35">
        <f>SUM(C2:C13)</f>
        <v>35.498985900000001</v>
      </c>
      <c r="D21" s="35">
        <f>SUM(D2:D13)</f>
        <v>43.953410249999997</v>
      </c>
      <c r="E21" s="35"/>
      <c r="F21" s="35"/>
      <c r="G21" s="35"/>
      <c r="H21" s="35"/>
      <c r="I21" s="18" t="s">
        <v>170</v>
      </c>
      <c r="J21" s="35">
        <f>SUM(J2:J13)</f>
        <v>8.4915594999999993</v>
      </c>
      <c r="K21" s="35">
        <f>SUM(K2:K13)</f>
        <v>8.626206100000001</v>
      </c>
      <c r="L21" s="35">
        <f>SUM(L2:L13)</f>
        <v>9.1324808079999986</v>
      </c>
      <c r="Q21" s="18" t="s">
        <v>170</v>
      </c>
      <c r="R21" s="35">
        <f>SUM(R2:R13)</f>
        <v>29.511762900000001</v>
      </c>
      <c r="S21" s="35">
        <f>SUM(S2:S13)</f>
        <v>34.059387200000003</v>
      </c>
      <c r="T21" s="35">
        <f>SUM(T2:T13)</f>
        <v>26.090621233</v>
      </c>
      <c r="X21" s="18" t="s">
        <v>170</v>
      </c>
      <c r="Y21" s="35">
        <f>SUM(Y2:Y13)</f>
        <v>68.803494700000002</v>
      </c>
      <c r="Z21" s="35">
        <f>SUM(Z2:Z13)</f>
        <v>78.184579200000016</v>
      </c>
      <c r="AA21" s="35">
        <f>SUM(AA2:AA13)</f>
        <v>79.176512291000009</v>
      </c>
    </row>
    <row r="22" spans="1:28">
      <c r="A22" s="18" t="s">
        <v>172</v>
      </c>
      <c r="B22" s="60">
        <f>B21/[1]总量!B21</f>
        <v>0.11782889571937899</v>
      </c>
      <c r="C22" s="60">
        <f>C21/[1]总量!C21</f>
        <v>0.1173292206717691</v>
      </c>
      <c r="D22" s="60">
        <f>D21/[1]总量!D21</f>
        <v>0.10063285081392952</v>
      </c>
      <c r="E22" s="60"/>
      <c r="F22" s="60"/>
      <c r="G22" s="60"/>
      <c r="H22" s="60"/>
      <c r="I22" s="18" t="s">
        <v>172</v>
      </c>
      <c r="J22" s="60">
        <f>J21/[1]总量!I21</f>
        <v>4.1173839349179432E-2</v>
      </c>
      <c r="K22" s="60">
        <f>K21/[1]总量!J21</f>
        <v>3.6336003058142885E-2</v>
      </c>
      <c r="L22" s="60">
        <f>L21/[1]总量!K21</f>
        <v>3.1191231968304929E-2</v>
      </c>
      <c r="Q22" s="18" t="s">
        <v>172</v>
      </c>
      <c r="R22" s="60">
        <f>R21/[1]总量!P21</f>
        <v>5.5927618549499077E-2</v>
      </c>
      <c r="S22" s="60">
        <f>S21/[1]总量!Q21</f>
        <v>5.3274903237892045E-2</v>
      </c>
      <c r="T22" s="60">
        <f>T21/[1]总量!R21</f>
        <v>3.878377517094779E-2</v>
      </c>
      <c r="X22" s="18" t="s">
        <v>172</v>
      </c>
      <c r="Y22" s="60">
        <f>Y21/[1]总量!W21</f>
        <v>6.9127563674680703E-2</v>
      </c>
      <c r="Z22" s="60">
        <f>Z21/[1]总量!X21</f>
        <v>6.6298921446275041E-2</v>
      </c>
      <c r="AA22" s="60">
        <f>AA21/[1]总量!Y21</f>
        <v>5.6462698099523638E-2</v>
      </c>
    </row>
    <row r="23" spans="1:28">
      <c r="A23" s="18" t="s">
        <v>173</v>
      </c>
      <c r="I23" s="18" t="s">
        <v>173</v>
      </c>
      <c r="Q23" s="18" t="s">
        <v>173</v>
      </c>
      <c r="X23" s="18" t="s">
        <v>173</v>
      </c>
    </row>
    <row r="24" spans="1:28">
      <c r="A24" s="18" t="s">
        <v>164</v>
      </c>
      <c r="C24" s="35">
        <f>C16-B16</f>
        <v>0.84889590000000048</v>
      </c>
      <c r="D24" s="35">
        <f>D16-C16</f>
        <v>0.9508915999999985</v>
      </c>
      <c r="E24" s="35"/>
      <c r="F24" s="35"/>
      <c r="G24" s="35"/>
      <c r="H24" s="35"/>
      <c r="I24" s="18" t="s">
        <v>219</v>
      </c>
      <c r="K24" s="35">
        <f>K16-J16</f>
        <v>-0.90117749999999996</v>
      </c>
      <c r="L24" s="35">
        <f>L16-K16</f>
        <v>0.92874659999999998</v>
      </c>
      <c r="Q24" s="18" t="s">
        <v>164</v>
      </c>
      <c r="S24" s="35">
        <f>S16-R16</f>
        <v>4.7945450000000003</v>
      </c>
      <c r="T24" s="35">
        <f>T16-S16</f>
        <v>-4.7861133000000002</v>
      </c>
      <c r="X24" s="18" t="s">
        <v>164</v>
      </c>
      <c r="Z24" s="35">
        <f>Z16-Y16</f>
        <v>4.7422633999999988</v>
      </c>
      <c r="AA24" s="35">
        <f>AA16-Z16</f>
        <v>-2.9064751000000015</v>
      </c>
    </row>
    <row r="25" spans="1:28">
      <c r="A25" s="18" t="s">
        <v>220</v>
      </c>
      <c r="C25" s="35">
        <f t="shared" ref="C25:D27" si="4">C17-B17</f>
        <v>0.77862069999999939</v>
      </c>
      <c r="D25" s="35">
        <f t="shared" si="4"/>
        <v>4.9897986000000003</v>
      </c>
      <c r="E25" s="35"/>
      <c r="F25" s="35"/>
      <c r="G25" s="35"/>
      <c r="H25" s="35"/>
      <c r="I25" s="18" t="s">
        <v>220</v>
      </c>
      <c r="K25" s="35">
        <f t="shared" ref="K25:L27" si="5">K17-J17</f>
        <v>-0.65014500000000019</v>
      </c>
      <c r="L25" s="35">
        <f t="shared" si="5"/>
        <v>0.67724660000000014</v>
      </c>
      <c r="Q25" s="18" t="s">
        <v>165</v>
      </c>
      <c r="S25" s="35">
        <f t="shared" ref="S25:T27" si="6">S17-R17</f>
        <v>2.7176476000000012</v>
      </c>
      <c r="T25" s="35">
        <f t="shared" si="6"/>
        <v>-1.9173855500000005</v>
      </c>
      <c r="X25" s="18" t="s">
        <v>321</v>
      </c>
      <c r="Z25" s="35">
        <f t="shared" ref="Z25:AA27" si="7">Z17-Y17</f>
        <v>2.8461233000000021</v>
      </c>
      <c r="AA25" s="35">
        <f t="shared" si="7"/>
        <v>3.7496596499999981</v>
      </c>
    </row>
    <row r="26" spans="1:28">
      <c r="A26" s="18" t="s">
        <v>322</v>
      </c>
      <c r="C26" s="35">
        <f t="shared" si="4"/>
        <v>3.3523756999999996</v>
      </c>
      <c r="I26" s="18" t="s">
        <v>322</v>
      </c>
      <c r="K26" s="35">
        <f t="shared" si="5"/>
        <v>1.5945909999999999</v>
      </c>
      <c r="Q26" s="18" t="s">
        <v>322</v>
      </c>
      <c r="S26" s="35">
        <f t="shared" si="6"/>
        <v>0.91666639999999866</v>
      </c>
      <c r="X26" s="18" t="s">
        <v>322</v>
      </c>
      <c r="Z26" s="35">
        <f t="shared" si="7"/>
        <v>5.8636330999999959</v>
      </c>
    </row>
    <row r="27" spans="1:28">
      <c r="A27" s="18" t="s">
        <v>323</v>
      </c>
      <c r="C27" s="35">
        <f t="shared" si="4"/>
        <v>-0.28107870000000101</v>
      </c>
      <c r="I27" s="18" t="s">
        <v>323</v>
      </c>
      <c r="K27" s="35">
        <f t="shared" si="5"/>
        <v>9.1378099999999574E-2</v>
      </c>
      <c r="Q27" s="18" t="s">
        <v>323</v>
      </c>
      <c r="S27" s="35">
        <f t="shared" si="6"/>
        <v>-3.8812346999999994</v>
      </c>
      <c r="X27" s="18" t="s">
        <v>323</v>
      </c>
      <c r="Z27" s="35">
        <f t="shared" si="7"/>
        <v>-4.070935299999995</v>
      </c>
    </row>
    <row r="28" spans="1:28">
      <c r="R28" s="77"/>
      <c r="S28" s="77"/>
      <c r="T28" s="77"/>
    </row>
    <row r="29" spans="1:28">
      <c r="M29" s="37"/>
      <c r="N29" s="37"/>
      <c r="O29" s="37"/>
      <c r="P29" s="37"/>
      <c r="Q29" s="35"/>
      <c r="R29" s="35"/>
      <c r="S29" s="35"/>
      <c r="T29" s="77"/>
    </row>
    <row r="30" spans="1:28">
      <c r="M30" s="37"/>
      <c r="N30" s="37"/>
      <c r="O30" s="37"/>
      <c r="P30" s="37"/>
      <c r="Q30" s="35"/>
      <c r="R30" s="35"/>
      <c r="S30" s="35"/>
      <c r="T30" s="77"/>
    </row>
    <row r="31" spans="1:28">
      <c r="M31" s="37"/>
      <c r="N31" s="37"/>
      <c r="O31" s="37"/>
      <c r="P31" s="37"/>
      <c r="Q31" s="35"/>
      <c r="R31" s="35"/>
      <c r="S31" s="35"/>
      <c r="T31" s="77"/>
    </row>
  </sheetData>
  <phoneticPr fontId="3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3"/>
  <dimension ref="A1:AE49"/>
  <sheetViews>
    <sheetView topLeftCell="A31" workbookViewId="0">
      <selection activeCell="O55" sqref="O55"/>
    </sheetView>
  </sheetViews>
  <sheetFormatPr baseColWidth="10" defaultColWidth="8.83203125" defaultRowHeight="14"/>
  <cols>
    <col min="1" max="5" width="8.83203125" style="18"/>
    <col min="6" max="6" width="10.5" style="18" bestFit="1" customWidth="1"/>
    <col min="7" max="16384" width="8.83203125" style="18"/>
  </cols>
  <sheetData>
    <row r="1" spans="1:31">
      <c r="A1" s="29" t="s">
        <v>324</v>
      </c>
      <c r="B1" s="29" t="s">
        <v>325</v>
      </c>
      <c r="C1" s="29" t="s">
        <v>326</v>
      </c>
      <c r="D1" s="29" t="s">
        <v>327</v>
      </c>
      <c r="E1" s="29" t="s">
        <v>328</v>
      </c>
      <c r="F1" s="29" t="s">
        <v>12</v>
      </c>
      <c r="G1" s="29" t="s">
        <v>448</v>
      </c>
      <c r="H1" s="29"/>
      <c r="I1" s="29" t="s">
        <v>329</v>
      </c>
      <c r="J1" s="29" t="s">
        <v>325</v>
      </c>
      <c r="K1" s="29" t="s">
        <v>326</v>
      </c>
      <c r="L1" s="29" t="s">
        <v>327</v>
      </c>
      <c r="M1" s="29" t="s">
        <v>11</v>
      </c>
      <c r="N1" s="29" t="s">
        <v>12</v>
      </c>
      <c r="O1" s="29" t="s">
        <v>448</v>
      </c>
      <c r="P1" s="29"/>
      <c r="Q1" s="29" t="s">
        <v>330</v>
      </c>
      <c r="R1" s="29" t="s">
        <v>325</v>
      </c>
      <c r="S1" s="29" t="s">
        <v>326</v>
      </c>
      <c r="T1" s="29" t="s">
        <v>327</v>
      </c>
      <c r="U1" s="29" t="s">
        <v>11</v>
      </c>
      <c r="V1" s="29" t="s">
        <v>12</v>
      </c>
      <c r="W1" s="29" t="s">
        <v>448</v>
      </c>
      <c r="Y1" s="31" t="s">
        <v>331</v>
      </c>
      <c r="Z1" s="29" t="s">
        <v>325</v>
      </c>
      <c r="AA1" s="29" t="s">
        <v>326</v>
      </c>
      <c r="AB1" s="29" t="s">
        <v>327</v>
      </c>
      <c r="AC1" s="29" t="s">
        <v>11</v>
      </c>
      <c r="AD1" s="29" t="s">
        <v>12</v>
      </c>
      <c r="AE1" s="29" t="s">
        <v>448</v>
      </c>
    </row>
    <row r="2" spans="1:31">
      <c r="A2" s="32" t="s">
        <v>332</v>
      </c>
      <c r="B2" s="77">
        <v>3.5999999999999999E-3</v>
      </c>
      <c r="C2" s="77">
        <v>0.32427999999999996</v>
      </c>
      <c r="D2" s="77">
        <v>1.9119600000000001</v>
      </c>
      <c r="E2" s="77">
        <v>5.3248943000000004</v>
      </c>
      <c r="F2" s="35">
        <v>1.72</v>
      </c>
      <c r="G2" s="35">
        <v>0.23264899999999997</v>
      </c>
      <c r="H2" s="35"/>
      <c r="I2" s="32" t="s">
        <v>332</v>
      </c>
      <c r="J2" s="35">
        <v>0</v>
      </c>
      <c r="K2" s="35">
        <v>0</v>
      </c>
      <c r="L2" s="77">
        <v>1.5116000000000001</v>
      </c>
      <c r="M2" s="77">
        <v>0.77844199999999997</v>
      </c>
      <c r="N2" s="77">
        <v>0.46265754999999997</v>
      </c>
      <c r="O2" s="77">
        <v>7.7299999999999994E-2</v>
      </c>
      <c r="P2" s="5"/>
      <c r="Q2" s="32" t="s">
        <v>332</v>
      </c>
      <c r="R2" s="77">
        <v>0.36831849999999999</v>
      </c>
      <c r="S2" s="77">
        <v>1.1238874999999999</v>
      </c>
      <c r="T2" s="77">
        <v>1.2181299999999999</v>
      </c>
      <c r="U2" s="77">
        <v>4.4731899999999998</v>
      </c>
      <c r="V2" s="77">
        <v>2.9403961500000002</v>
      </c>
      <c r="W2" s="77">
        <v>0.3924725</v>
      </c>
      <c r="Y2" s="32" t="s">
        <v>332</v>
      </c>
      <c r="Z2" s="36">
        <f t="shared" ref="Z2:AE4" si="0">B2+J2+R2</f>
        <v>0.37191849999999999</v>
      </c>
      <c r="AA2" s="36">
        <f t="shared" si="0"/>
        <v>1.4481674999999998</v>
      </c>
      <c r="AB2" s="36">
        <f t="shared" si="0"/>
        <v>4.6416900000000005</v>
      </c>
      <c r="AC2" s="36">
        <f t="shared" si="0"/>
        <v>10.576526300000001</v>
      </c>
      <c r="AD2" s="36">
        <f t="shared" si="0"/>
        <v>5.1230536999999998</v>
      </c>
      <c r="AE2" s="36">
        <f t="shared" si="0"/>
        <v>0.70242150000000003</v>
      </c>
    </row>
    <row r="3" spans="1:31">
      <c r="A3" s="32" t="s">
        <v>0</v>
      </c>
      <c r="B3" s="77">
        <v>1.6999999999999999E-3</v>
      </c>
      <c r="C3" s="77">
        <v>0.48717000000000005</v>
      </c>
      <c r="D3" s="77">
        <v>1.29348</v>
      </c>
      <c r="E3" s="35">
        <v>2.4729719999999999</v>
      </c>
      <c r="F3" s="35">
        <f>F2</f>
        <v>1.72</v>
      </c>
      <c r="G3" s="35">
        <v>0.99146450000000008</v>
      </c>
      <c r="H3" s="35"/>
      <c r="I3" s="32" t="s">
        <v>0</v>
      </c>
      <c r="J3" s="35">
        <v>0</v>
      </c>
      <c r="K3" s="35">
        <v>0</v>
      </c>
      <c r="L3" s="77">
        <v>1.7540036999999999</v>
      </c>
      <c r="M3" s="35">
        <v>0.35120299999999999</v>
      </c>
      <c r="N3" s="35">
        <f>N2</f>
        <v>0.46265754999999997</v>
      </c>
      <c r="O3" s="77">
        <v>0.62402000000000002</v>
      </c>
      <c r="P3" s="5"/>
      <c r="Q3" s="32" t="s">
        <v>0</v>
      </c>
      <c r="R3" s="77">
        <v>0.55058119999999999</v>
      </c>
      <c r="S3" s="77">
        <v>1.8305974999999999</v>
      </c>
      <c r="T3" s="77">
        <v>0.75816050000000001</v>
      </c>
      <c r="U3" s="77">
        <v>2.4245424999999998</v>
      </c>
      <c r="V3" s="77">
        <f>V2</f>
        <v>2.9403961500000002</v>
      </c>
      <c r="W3" s="77">
        <v>1.335474</v>
      </c>
      <c r="X3" s="77"/>
      <c r="Y3" s="32" t="s">
        <v>0</v>
      </c>
      <c r="Z3" s="36">
        <f t="shared" si="0"/>
        <v>0.55228120000000003</v>
      </c>
      <c r="AA3" s="36">
        <f t="shared" si="0"/>
        <v>2.3177675</v>
      </c>
      <c r="AB3" s="36">
        <f t="shared" si="0"/>
        <v>3.8056441999999997</v>
      </c>
      <c r="AC3" s="36">
        <f t="shared" si="0"/>
        <v>5.2487174999999997</v>
      </c>
      <c r="AD3" s="36">
        <f t="shared" si="0"/>
        <v>5.1230536999999998</v>
      </c>
      <c r="AE3" s="36">
        <f t="shared" si="0"/>
        <v>2.9509585</v>
      </c>
    </row>
    <row r="4" spans="1:31">
      <c r="A4" s="32" t="s">
        <v>1</v>
      </c>
      <c r="B4" s="77">
        <v>6.6700999999999996E-2</v>
      </c>
      <c r="C4" s="77">
        <v>0.39924749999999998</v>
      </c>
      <c r="D4" s="37">
        <v>2.4004781999999998</v>
      </c>
      <c r="E4" s="35">
        <v>2.193495</v>
      </c>
      <c r="F4" s="35">
        <v>2.1794150000000001</v>
      </c>
      <c r="G4" s="35">
        <v>0.79969999999999997</v>
      </c>
      <c r="H4" s="35"/>
      <c r="I4" s="32" t="s">
        <v>1</v>
      </c>
      <c r="J4" s="35">
        <v>7.4999999999999993E-6</v>
      </c>
      <c r="K4" s="35">
        <v>0</v>
      </c>
      <c r="L4" s="77">
        <v>1.1336250000000001</v>
      </c>
      <c r="M4" s="35">
        <v>0.50177950000000004</v>
      </c>
      <c r="N4" s="35">
        <v>0.53090999999999999</v>
      </c>
      <c r="O4" s="77">
        <v>1.1621999999999999</v>
      </c>
      <c r="P4" s="150"/>
      <c r="Q4" s="32" t="s">
        <v>1</v>
      </c>
      <c r="R4" s="77">
        <v>0.71867899999999996</v>
      </c>
      <c r="S4" s="77">
        <v>1.4135650000000002</v>
      </c>
      <c r="T4" s="77">
        <v>0.69330510000000001</v>
      </c>
      <c r="U4" s="77">
        <v>4.9878970000000002</v>
      </c>
      <c r="V4" s="77">
        <v>2.4828674999999998</v>
      </c>
      <c r="W4" s="77">
        <v>0.46600000000000003</v>
      </c>
      <c r="X4" s="77"/>
      <c r="Y4" s="32" t="s">
        <v>1</v>
      </c>
      <c r="Z4" s="36">
        <f t="shared" si="0"/>
        <v>0.78538749999999991</v>
      </c>
      <c r="AA4" s="36">
        <f t="shared" si="0"/>
        <v>1.8128125000000002</v>
      </c>
      <c r="AB4" s="36">
        <f t="shared" si="0"/>
        <v>4.2274082999999996</v>
      </c>
      <c r="AC4" s="36">
        <f t="shared" si="0"/>
        <v>7.6831715000000003</v>
      </c>
      <c r="AD4" s="36">
        <f t="shared" si="0"/>
        <v>5.1931925000000003</v>
      </c>
      <c r="AE4" s="36">
        <f t="shared" si="0"/>
        <v>2.4279000000000002</v>
      </c>
    </row>
    <row r="5" spans="1:31">
      <c r="A5" s="32" t="s">
        <v>2</v>
      </c>
      <c r="B5" s="77">
        <v>1.4200000000000001E-2</v>
      </c>
      <c r="C5" s="77">
        <v>0.21246999999999999</v>
      </c>
      <c r="D5" s="37">
        <v>2.2310124999999998</v>
      </c>
      <c r="E5" s="35">
        <v>1.9462619999999999</v>
      </c>
      <c r="F5" s="35">
        <v>1.5048065000000002</v>
      </c>
      <c r="G5" s="35"/>
      <c r="H5" s="35"/>
      <c r="I5" s="32" t="s">
        <v>2</v>
      </c>
      <c r="J5" s="35">
        <v>2.1499999999999999E-4</v>
      </c>
      <c r="K5" s="35">
        <v>3.5000000000000004E-6</v>
      </c>
      <c r="L5" s="120">
        <v>1.7226329009999999</v>
      </c>
      <c r="M5" s="35">
        <v>0.1556295</v>
      </c>
      <c r="N5" s="35">
        <v>0.58499999999999996</v>
      </c>
      <c r="O5" s="35"/>
      <c r="P5" s="77"/>
      <c r="Q5" s="32" t="s">
        <v>2</v>
      </c>
      <c r="R5" s="77">
        <v>0.43775500000000001</v>
      </c>
      <c r="S5" s="77">
        <v>1.2171149999999999</v>
      </c>
      <c r="T5" s="77">
        <v>1.4</v>
      </c>
      <c r="U5" s="77">
        <v>4.5708688000000004</v>
      </c>
      <c r="V5" s="77">
        <v>1.440005</v>
      </c>
      <c r="W5" s="77"/>
      <c r="X5" s="77"/>
      <c r="Y5" s="32" t="s">
        <v>2</v>
      </c>
      <c r="Z5" s="36">
        <f t="shared" ref="Z5:Z13" si="1">B5+J5+R5</f>
        <v>0.45217000000000002</v>
      </c>
      <c r="AA5" s="36">
        <f t="shared" ref="AA5:AA13" si="2">C5+K5+S5</f>
        <v>1.4295884999999999</v>
      </c>
      <c r="AB5" s="36">
        <f t="shared" ref="AB5:AB13" si="3">D5+L5+T5</f>
        <v>5.3536454009999996</v>
      </c>
      <c r="AC5" s="36">
        <f t="shared" ref="AC5:AC13" si="4">E5+M5+U5</f>
        <v>6.6727603000000002</v>
      </c>
      <c r="AD5" s="36">
        <f t="shared" ref="AD5:AD13" si="5">F5+N5+V5</f>
        <v>3.5298115000000001</v>
      </c>
    </row>
    <row r="6" spans="1:31">
      <c r="A6" s="32" t="s">
        <v>3</v>
      </c>
      <c r="B6" s="77">
        <v>5.9999999999999995E-5</v>
      </c>
      <c r="C6" s="77">
        <v>0.1711</v>
      </c>
      <c r="D6" s="37">
        <v>3.3920927999999999</v>
      </c>
      <c r="E6" s="35">
        <v>1.8301425</v>
      </c>
      <c r="F6" s="35">
        <v>3.8334999999999999</v>
      </c>
      <c r="G6" s="35"/>
      <c r="H6" s="35"/>
      <c r="I6" s="32" t="s">
        <v>3</v>
      </c>
      <c r="J6" s="35">
        <v>0</v>
      </c>
      <c r="K6" s="35">
        <v>0</v>
      </c>
      <c r="L6" s="37">
        <v>1.83988</v>
      </c>
      <c r="M6" s="35">
        <v>0.1834665</v>
      </c>
      <c r="N6" s="35">
        <v>2.1866880000000002</v>
      </c>
      <c r="O6" s="35"/>
      <c r="Q6" s="32" t="s">
        <v>3</v>
      </c>
      <c r="R6" s="77">
        <v>0.11433</v>
      </c>
      <c r="S6" s="77">
        <v>0.22998250000000001</v>
      </c>
      <c r="T6" s="77">
        <v>0.97226265000000001</v>
      </c>
      <c r="U6" s="77">
        <v>3.7415075</v>
      </c>
      <c r="V6" s="77">
        <v>2.6436999999999999</v>
      </c>
      <c r="W6" s="77"/>
      <c r="X6" s="77"/>
      <c r="Y6" s="32" t="s">
        <v>3</v>
      </c>
      <c r="Z6" s="36">
        <f t="shared" si="1"/>
        <v>0.11439000000000001</v>
      </c>
      <c r="AA6" s="36">
        <f t="shared" si="2"/>
        <v>0.40108250000000001</v>
      </c>
      <c r="AB6" s="36">
        <f t="shared" si="3"/>
        <v>6.2042354499999997</v>
      </c>
      <c r="AC6" s="36">
        <f t="shared" si="4"/>
        <v>5.7551164999999997</v>
      </c>
      <c r="AD6" s="36">
        <f t="shared" si="5"/>
        <v>8.663888</v>
      </c>
    </row>
    <row r="7" spans="1:31">
      <c r="A7" s="32" t="s">
        <v>4</v>
      </c>
      <c r="B7" s="77">
        <v>3.3E-3</v>
      </c>
      <c r="C7" s="77">
        <v>0.1033</v>
      </c>
      <c r="D7" s="35">
        <v>1.9771075</v>
      </c>
      <c r="E7" s="35">
        <v>1.4104000000000001</v>
      </c>
      <c r="F7" s="35">
        <v>6.2451999999999996</v>
      </c>
      <c r="G7" s="35"/>
      <c r="H7" s="35"/>
      <c r="I7" s="32" t="s">
        <v>4</v>
      </c>
      <c r="J7" s="35">
        <v>0</v>
      </c>
      <c r="K7" s="35">
        <v>0</v>
      </c>
      <c r="L7" s="35">
        <v>1.6080464999999999</v>
      </c>
      <c r="M7" s="35">
        <v>0.6741625</v>
      </c>
      <c r="N7" s="77">
        <v>2.7248099999999997</v>
      </c>
      <c r="O7" s="77"/>
      <c r="Q7" s="32" t="s">
        <v>4</v>
      </c>
      <c r="R7" s="77">
        <v>4.6800000000000001E-2</v>
      </c>
      <c r="S7" s="77">
        <v>0.36377500000000002</v>
      </c>
      <c r="T7" s="77">
        <v>0.60694155000000005</v>
      </c>
      <c r="U7" s="77">
        <v>2.8366980000000002</v>
      </c>
      <c r="V7" s="77">
        <v>5.0829000000000004</v>
      </c>
      <c r="W7" s="77"/>
      <c r="X7" s="77"/>
      <c r="Y7" s="32" t="s">
        <v>4</v>
      </c>
      <c r="Z7" s="36">
        <f t="shared" si="1"/>
        <v>5.0099999999999999E-2</v>
      </c>
      <c r="AA7" s="36">
        <f t="shared" si="2"/>
        <v>0.46707500000000002</v>
      </c>
      <c r="AB7" s="36">
        <f t="shared" si="3"/>
        <v>4.1920955500000003</v>
      </c>
      <c r="AC7" s="36">
        <f t="shared" si="4"/>
        <v>4.9212605000000007</v>
      </c>
      <c r="AD7" s="36">
        <f t="shared" si="5"/>
        <v>14.052909999999999</v>
      </c>
    </row>
    <row r="8" spans="1:31">
      <c r="A8" s="32" t="s">
        <v>5</v>
      </c>
      <c r="B8" s="77">
        <v>0</v>
      </c>
      <c r="C8" s="77">
        <v>0</v>
      </c>
      <c r="D8" s="35">
        <v>1.549749</v>
      </c>
      <c r="E8" s="35">
        <v>2.8909294999999999</v>
      </c>
      <c r="F8" s="35">
        <v>3.2603</v>
      </c>
      <c r="G8" s="35"/>
      <c r="H8" s="35"/>
      <c r="I8" s="32" t="s">
        <v>5</v>
      </c>
      <c r="J8" s="35">
        <v>0</v>
      </c>
      <c r="K8" s="35">
        <v>2.5000000000000001E-5</v>
      </c>
      <c r="L8" s="35">
        <v>1.356519</v>
      </c>
      <c r="M8" s="35">
        <v>1.2137614999999999</v>
      </c>
      <c r="N8" s="35">
        <v>1.3641000000000001</v>
      </c>
      <c r="O8" s="35"/>
      <c r="Q8" s="32" t="s">
        <v>5</v>
      </c>
      <c r="R8" s="77">
        <v>0.13393150000000001</v>
      </c>
      <c r="S8" s="77">
        <v>0.213675</v>
      </c>
      <c r="T8" s="77">
        <v>0.81835800000000003</v>
      </c>
      <c r="U8" s="77">
        <v>2.6268500000000001</v>
      </c>
      <c r="V8" s="77">
        <v>4.1904000000000003</v>
      </c>
      <c r="W8" s="77"/>
      <c r="X8" s="77"/>
      <c r="Y8" s="32" t="s">
        <v>5</v>
      </c>
      <c r="Z8" s="36">
        <f t="shared" si="1"/>
        <v>0.13393150000000001</v>
      </c>
      <c r="AA8" s="36">
        <f t="shared" si="2"/>
        <v>0.2137</v>
      </c>
      <c r="AB8" s="36">
        <f t="shared" si="3"/>
        <v>3.7246259999999998</v>
      </c>
      <c r="AC8" s="36">
        <f t="shared" si="4"/>
        <v>6.731541</v>
      </c>
      <c r="AD8" s="36">
        <f t="shared" si="5"/>
        <v>8.8148</v>
      </c>
    </row>
    <row r="9" spans="1:31">
      <c r="A9" s="32" t="s">
        <v>6</v>
      </c>
      <c r="B9" s="77">
        <v>5.1000000000000004E-3</v>
      </c>
      <c r="C9" s="77">
        <v>8.768999999999999E-2</v>
      </c>
      <c r="D9" s="35">
        <v>2.0350130000000002</v>
      </c>
      <c r="E9" s="35">
        <v>2.2802573000000002</v>
      </c>
      <c r="F9" s="35">
        <v>1.827</v>
      </c>
      <c r="G9" s="35"/>
      <c r="H9" s="35"/>
      <c r="I9" s="32" t="s">
        <v>6</v>
      </c>
      <c r="J9" s="35">
        <v>5.3600000000000002E-4</v>
      </c>
      <c r="K9" s="35">
        <v>1.0000000000000001E-5</v>
      </c>
      <c r="L9" s="35">
        <v>1.1565000000000001</v>
      </c>
      <c r="M9" s="35">
        <v>0.86941650000000004</v>
      </c>
      <c r="N9" s="35">
        <v>0.30917</v>
      </c>
      <c r="O9" s="35"/>
      <c r="Q9" s="32" t="s">
        <v>6</v>
      </c>
      <c r="R9" s="77">
        <v>0.3369375</v>
      </c>
      <c r="S9" s="77">
        <v>1.2012700000000001</v>
      </c>
      <c r="T9" s="77">
        <v>0.95721947899999993</v>
      </c>
      <c r="U9" s="77">
        <v>3.7134649999999998</v>
      </c>
      <c r="V9" s="77">
        <v>3.5926999999999998</v>
      </c>
      <c r="W9" s="77"/>
      <c r="X9" s="77"/>
      <c r="Y9" s="32" t="s">
        <v>6</v>
      </c>
      <c r="Z9" s="36">
        <f t="shared" si="1"/>
        <v>0.34257349999999998</v>
      </c>
      <c r="AA9" s="36">
        <f t="shared" si="2"/>
        <v>1.2889699999999999</v>
      </c>
      <c r="AB9" s="36">
        <f t="shared" si="3"/>
        <v>4.1487324790000004</v>
      </c>
      <c r="AC9" s="36">
        <f t="shared" si="4"/>
        <v>6.8631387999999998</v>
      </c>
      <c r="AD9" s="36">
        <f t="shared" si="5"/>
        <v>5.7288699999999997</v>
      </c>
    </row>
    <row r="10" spans="1:31">
      <c r="A10" s="32" t="s">
        <v>7</v>
      </c>
      <c r="B10" s="77">
        <v>1.6999999999999999E-3</v>
      </c>
      <c r="C10" s="77">
        <v>0.34563500000000003</v>
      </c>
      <c r="D10" s="35">
        <v>2.044305</v>
      </c>
      <c r="E10" s="35">
        <v>1.2801674999999999</v>
      </c>
      <c r="F10" s="35">
        <v>2.2107174999999999</v>
      </c>
      <c r="G10" s="35"/>
      <c r="H10" s="35"/>
      <c r="I10" s="32" t="s">
        <v>7</v>
      </c>
      <c r="J10" s="35">
        <v>0</v>
      </c>
      <c r="K10" s="35">
        <v>2.5999999999999999E-3</v>
      </c>
      <c r="L10" s="35">
        <v>1.2920316000000001</v>
      </c>
      <c r="M10" s="35">
        <v>0.86017200000000005</v>
      </c>
      <c r="N10" s="77">
        <v>0.69659499999999996</v>
      </c>
      <c r="Q10" s="32" t="s">
        <v>7</v>
      </c>
      <c r="R10" s="77">
        <v>0.30817499999999998</v>
      </c>
      <c r="S10" s="77">
        <v>1.3084751999999999</v>
      </c>
      <c r="T10" s="77">
        <v>1.8128725000000001</v>
      </c>
      <c r="U10" s="77">
        <v>3.31453</v>
      </c>
      <c r="V10" s="77">
        <v>3.9586000000000001</v>
      </c>
      <c r="Y10" s="32" t="s">
        <v>7</v>
      </c>
      <c r="Z10" s="36">
        <f t="shared" si="1"/>
        <v>0.30987499999999996</v>
      </c>
      <c r="AA10" s="36">
        <f t="shared" si="2"/>
        <v>1.6567102</v>
      </c>
      <c r="AB10" s="36">
        <f t="shared" si="3"/>
        <v>5.1492091000000002</v>
      </c>
      <c r="AC10" s="36">
        <f t="shared" si="4"/>
        <v>5.4548695</v>
      </c>
      <c r="AD10" s="36">
        <f t="shared" si="5"/>
        <v>6.8659125000000003</v>
      </c>
    </row>
    <row r="11" spans="1:31">
      <c r="A11" s="32" t="s">
        <v>8</v>
      </c>
      <c r="B11" s="77">
        <v>5.0000000000000004E-6</v>
      </c>
      <c r="C11" s="77">
        <v>0.49910749999999998</v>
      </c>
      <c r="D11" s="35">
        <v>3.3486400000000001</v>
      </c>
      <c r="E11" s="35">
        <v>1.5594725</v>
      </c>
      <c r="F11" s="35">
        <v>3.1968799999999997</v>
      </c>
      <c r="G11" s="35"/>
      <c r="H11" s="35"/>
      <c r="I11" s="32" t="s">
        <v>8</v>
      </c>
      <c r="J11" s="35">
        <v>4.0000000000000003E-5</v>
      </c>
      <c r="K11" s="35">
        <v>4.55225E-2</v>
      </c>
      <c r="L11" s="38">
        <v>1.0665692150000001</v>
      </c>
      <c r="M11" s="35">
        <v>1.7705359999999997</v>
      </c>
      <c r="N11" s="77">
        <v>0.62919999999999998</v>
      </c>
      <c r="O11" s="26"/>
      <c r="P11" s="26"/>
      <c r="Q11" s="32" t="s">
        <v>8</v>
      </c>
      <c r="R11" s="77">
        <v>0.53678999999999999</v>
      </c>
      <c r="S11" s="77">
        <v>1.5632375000000003</v>
      </c>
      <c r="T11" s="35">
        <v>2.775764702</v>
      </c>
      <c r="U11" s="77">
        <v>2.6672606000000001</v>
      </c>
      <c r="V11" s="77">
        <v>1.8682575000000001</v>
      </c>
      <c r="Y11" s="32" t="s">
        <v>8</v>
      </c>
      <c r="Z11" s="36">
        <f t="shared" si="1"/>
        <v>0.53683499999999995</v>
      </c>
      <c r="AA11" s="36">
        <f t="shared" si="2"/>
        <v>2.1078675000000002</v>
      </c>
      <c r="AB11" s="36">
        <f t="shared" si="3"/>
        <v>7.190973917</v>
      </c>
      <c r="AC11" s="36">
        <f t="shared" si="4"/>
        <v>5.9972691000000005</v>
      </c>
      <c r="AD11" s="36">
        <f t="shared" si="5"/>
        <v>5.6943374999999996</v>
      </c>
    </row>
    <row r="12" spans="1:31">
      <c r="A12" s="32" t="s">
        <v>9</v>
      </c>
      <c r="B12" s="77">
        <v>3.3999999999999998E-3</v>
      </c>
      <c r="C12" s="77">
        <v>1.14574</v>
      </c>
      <c r="D12" s="35">
        <v>2.1448725</v>
      </c>
      <c r="E12" s="35">
        <v>1.7500576879999996</v>
      </c>
      <c r="F12" s="35">
        <v>2.1701725000000001</v>
      </c>
      <c r="G12" s="35"/>
      <c r="H12" s="35"/>
      <c r="I12" s="32" t="s">
        <v>9</v>
      </c>
      <c r="J12" s="35">
        <v>1.4999999999999999E-5</v>
      </c>
      <c r="K12" s="35">
        <v>5.20172E-2</v>
      </c>
      <c r="L12" s="35">
        <v>1.0453675</v>
      </c>
      <c r="M12" s="35">
        <v>1.1372430000000002</v>
      </c>
      <c r="N12" s="77">
        <v>0.3713051</v>
      </c>
      <c r="O12" s="26"/>
      <c r="P12" s="26"/>
      <c r="Q12" s="32" t="s">
        <v>9</v>
      </c>
      <c r="R12" s="77">
        <v>0.466005</v>
      </c>
      <c r="S12" s="77">
        <v>1.1297929999999998</v>
      </c>
      <c r="T12" s="35">
        <v>3.36036</v>
      </c>
      <c r="U12" s="77">
        <v>2.864019968</v>
      </c>
      <c r="V12" s="77">
        <v>2.2447175000000001</v>
      </c>
      <c r="Y12" s="32" t="s">
        <v>9</v>
      </c>
      <c r="Z12" s="36">
        <f t="shared" si="1"/>
        <v>0.46942</v>
      </c>
      <c r="AA12" s="36">
        <f t="shared" si="2"/>
        <v>2.3275502000000001</v>
      </c>
      <c r="AB12" s="36">
        <f t="shared" si="3"/>
        <v>6.5506000000000002</v>
      </c>
      <c r="AC12" s="36">
        <f t="shared" si="4"/>
        <v>5.7513206559999999</v>
      </c>
      <c r="AD12" s="36">
        <f t="shared" si="5"/>
        <v>4.7861951000000005</v>
      </c>
    </row>
    <row r="13" spans="1:31">
      <c r="A13" s="32" t="s">
        <v>10</v>
      </c>
      <c r="B13" s="77">
        <v>0</v>
      </c>
      <c r="C13" s="77">
        <v>2.2968500000000001</v>
      </c>
      <c r="D13" s="35">
        <v>3.182871</v>
      </c>
      <c r="E13" s="35">
        <v>2.9747499999999998</v>
      </c>
      <c r="F13" s="35">
        <v>0.41646850000000002</v>
      </c>
      <c r="G13" s="35"/>
      <c r="H13" s="35"/>
      <c r="I13" s="32" t="s">
        <v>10</v>
      </c>
      <c r="J13" s="35">
        <v>6.3499999999999999E-5</v>
      </c>
      <c r="K13" s="35">
        <v>0.3241945</v>
      </c>
      <c r="L13" s="35">
        <v>0.96474950000000004</v>
      </c>
      <c r="M13" s="35">
        <v>1.2170299999999998</v>
      </c>
      <c r="N13" s="77">
        <v>8.1799999999999998E-2</v>
      </c>
      <c r="O13" s="26"/>
      <c r="P13" s="26"/>
      <c r="Q13" s="32" t="s">
        <v>10</v>
      </c>
      <c r="R13" s="77">
        <v>0.39479999999999998</v>
      </c>
      <c r="S13" s="77">
        <v>1.908175</v>
      </c>
      <c r="T13" s="77">
        <v>3.9141767999999999</v>
      </c>
      <c r="U13" s="77">
        <v>4.9105311450000002</v>
      </c>
      <c r="V13" s="77">
        <v>0.74261850000000007</v>
      </c>
      <c r="Y13" s="32" t="s">
        <v>10</v>
      </c>
      <c r="Z13" s="36">
        <f t="shared" si="1"/>
        <v>0.39486349999999998</v>
      </c>
      <c r="AA13" s="36">
        <f t="shared" si="2"/>
        <v>4.5292195</v>
      </c>
      <c r="AB13" s="36">
        <f t="shared" si="3"/>
        <v>8.0617973000000003</v>
      </c>
      <c r="AC13" s="36">
        <f t="shared" si="4"/>
        <v>9.1023111449999998</v>
      </c>
      <c r="AD13" s="36">
        <f t="shared" si="5"/>
        <v>1.2408870000000001</v>
      </c>
    </row>
    <row r="14" spans="1:31">
      <c r="A14" s="40" t="s">
        <v>319</v>
      </c>
      <c r="B14" s="41">
        <f>AVERAGE(B2:B13)</f>
        <v>8.3138333333333328E-3</v>
      </c>
      <c r="C14" s="41">
        <f>AVERAGE(C2:C13)</f>
        <v>0.50604916666666666</v>
      </c>
      <c r="D14" s="41">
        <f>AVERAGE(D2:D13)</f>
        <v>2.2926317916666665</v>
      </c>
      <c r="E14" s="41">
        <f>AVERAGE(E2:E13)</f>
        <v>2.3261500239999999</v>
      </c>
      <c r="F14" s="41">
        <f>AVERAGE(F2:F13)</f>
        <v>2.5237050000000001</v>
      </c>
      <c r="G14" s="41"/>
      <c r="H14" s="41"/>
      <c r="I14" s="40" t="s">
        <v>319</v>
      </c>
      <c r="J14" s="41">
        <f>AVERAGE(J2:J13)</f>
        <v>7.3083333333333339E-5</v>
      </c>
      <c r="K14" s="41">
        <f>AVERAGE(K2:K13)</f>
        <v>3.5364391666666668E-2</v>
      </c>
      <c r="L14" s="41">
        <f>AVERAGE(L2:L13)</f>
        <v>1.3709604096666668</v>
      </c>
      <c r="M14" s="41">
        <f>AVERAGE(M2:M13)</f>
        <v>0.80940350000000005</v>
      </c>
      <c r="N14" s="41">
        <f>AVERAGE(N2:N13)</f>
        <v>0.86707443333333345</v>
      </c>
      <c r="Q14" s="40" t="s">
        <v>333</v>
      </c>
      <c r="R14" s="41">
        <f>AVERAGE(R2:R13)</f>
        <v>0.36775855833333332</v>
      </c>
      <c r="S14" s="41">
        <f>AVERAGE(S2:S13)</f>
        <v>1.1252956833333332</v>
      </c>
      <c r="T14" s="41">
        <f>AVERAGE(T2:T13)</f>
        <v>1.6072959400833333</v>
      </c>
      <c r="U14" s="41">
        <f>AVERAGE(U2:U13)</f>
        <v>3.5942800427500003</v>
      </c>
      <c r="V14" s="41">
        <f>AVERAGE(V2:V13)</f>
        <v>2.8439631916666666</v>
      </c>
      <c r="W14" s="35"/>
      <c r="X14" s="35"/>
      <c r="Y14" s="40" t="s">
        <v>334</v>
      </c>
      <c r="Z14" s="41">
        <f>AVERAGE(Z2:Z13)</f>
        <v>0.37614547499999995</v>
      </c>
      <c r="AA14" s="41">
        <f>AVERAGE(AA2:AA13)</f>
        <v>1.6667092416666669</v>
      </c>
      <c r="AB14" s="41">
        <f>AVERAGE(AB2:AB13)</f>
        <v>5.2708881414166671</v>
      </c>
      <c r="AC14" s="41">
        <f>AVERAGE(AC2:AC13)</f>
        <v>6.7298335667500018</v>
      </c>
      <c r="AD14" s="41">
        <f>AVERAGE(AD2:AD13)</f>
        <v>6.234742625</v>
      </c>
    </row>
    <row r="15" spans="1:31" ht="15" thickBot="1">
      <c r="A15" s="53" t="s">
        <v>335</v>
      </c>
      <c r="B15" s="54">
        <f>SUM(B2:B13)</f>
        <v>9.9765999999999994E-2</v>
      </c>
      <c r="C15" s="54">
        <f>SUM(C2:C13)</f>
        <v>6.0725899999999999</v>
      </c>
      <c r="D15" s="54">
        <f>SUM(D2:D13)</f>
        <v>27.511581499999998</v>
      </c>
      <c r="E15" s="54">
        <f>SUM(E2:E13)</f>
        <v>27.913800287999997</v>
      </c>
      <c r="F15" s="54">
        <f>SUM(F2:F13)</f>
        <v>30.284460000000003</v>
      </c>
      <c r="G15" s="54"/>
      <c r="H15" s="33"/>
      <c r="I15" s="53" t="s">
        <v>252</v>
      </c>
      <c r="J15" s="54">
        <f>SUM(J2:J13)</f>
        <v>8.7700000000000007E-4</v>
      </c>
      <c r="K15" s="54">
        <f>SUM(K2:K13)</f>
        <v>0.42437269999999999</v>
      </c>
      <c r="L15" s="54">
        <f>SUM(L2:L13)</f>
        <v>16.451524916</v>
      </c>
      <c r="M15" s="54">
        <f>SUM(M2:M13)</f>
        <v>9.7128420000000002</v>
      </c>
      <c r="N15" s="54">
        <f>SUM(N2:N13)</f>
        <v>10.404893200000002</v>
      </c>
      <c r="Q15" s="53" t="s">
        <v>126</v>
      </c>
      <c r="R15" s="54">
        <f>SUM(R2:R13)</f>
        <v>4.4131026999999996</v>
      </c>
      <c r="S15" s="54">
        <f>SUM(S2:S13)</f>
        <v>13.503548199999999</v>
      </c>
      <c r="T15" s="54">
        <f>SUM(T2:T13)</f>
        <v>19.287551280999999</v>
      </c>
      <c r="U15" s="54">
        <f>SUM(U2:U13)</f>
        <v>43.131360513000004</v>
      </c>
      <c r="V15" s="54">
        <f>SUM(V2:V13)</f>
        <v>34.127558299999997</v>
      </c>
      <c r="Y15" s="53" t="s">
        <v>336</v>
      </c>
      <c r="Z15" s="54">
        <f>SUM(Z2:Z13)</f>
        <v>4.5137456999999994</v>
      </c>
      <c r="AA15" s="54">
        <f>SUM(AA2:AA13)</f>
        <v>20.000510900000002</v>
      </c>
      <c r="AB15" s="54">
        <f>SUM(AB2:AB13)</f>
        <v>63.250657697000008</v>
      </c>
      <c r="AC15" s="54">
        <f t="shared" ref="AC15:AD15" si="6">SUM(AC2:AC13)</f>
        <v>80.758002801000018</v>
      </c>
      <c r="AD15" s="54">
        <f t="shared" si="6"/>
        <v>74.816911500000003</v>
      </c>
    </row>
    <row r="16" spans="1:31">
      <c r="B16" s="35"/>
      <c r="C16" s="35"/>
      <c r="D16" s="35">
        <f>D15-C15</f>
        <v>21.4389915</v>
      </c>
      <c r="E16" s="35">
        <f>E15-D15</f>
        <v>0.40221878799999899</v>
      </c>
      <c r="F16" s="35"/>
      <c r="G16" s="35"/>
      <c r="H16" s="35"/>
      <c r="J16" s="35"/>
      <c r="K16" s="35"/>
      <c r="L16" s="35">
        <f>L15-K15</f>
        <v>16.027152216000001</v>
      </c>
      <c r="R16" s="35"/>
      <c r="S16" s="35"/>
      <c r="T16" s="35">
        <f>T15-S15</f>
        <v>5.7840030809999998</v>
      </c>
      <c r="Z16" s="35"/>
      <c r="AA16" s="35"/>
      <c r="AB16" s="35">
        <f>AB15-AA15</f>
        <v>43.250146797000006</v>
      </c>
    </row>
    <row r="17" spans="1:29">
      <c r="B17" s="35"/>
      <c r="C17" s="35"/>
      <c r="D17" s="35"/>
      <c r="E17" s="35"/>
      <c r="F17" s="35"/>
      <c r="G17" s="35"/>
      <c r="H17" s="35"/>
      <c r="J17" s="35"/>
      <c r="K17" s="35"/>
      <c r="L17" s="35"/>
      <c r="R17" s="35"/>
      <c r="S17" s="35"/>
      <c r="T17" s="35"/>
      <c r="Z17" s="35"/>
      <c r="AA17" s="35"/>
      <c r="AB17" s="35"/>
    </row>
    <row r="18" spans="1:29">
      <c r="A18" s="18" t="s">
        <v>282</v>
      </c>
      <c r="B18" s="35">
        <f>SUM(B2:B4)</f>
        <v>7.2000999999999996E-2</v>
      </c>
      <c r="C18" s="35">
        <f>SUM(C2:C4)</f>
        <v>1.2106975</v>
      </c>
      <c r="D18" s="35">
        <f>SUM(D2:D4)</f>
        <v>5.6059181999999996</v>
      </c>
      <c r="E18" s="35">
        <f>SUM(E2:E4)</f>
        <v>9.9913613000000012</v>
      </c>
      <c r="F18" s="35"/>
      <c r="G18" s="35"/>
      <c r="H18" s="35"/>
      <c r="I18" s="18" t="s">
        <v>242</v>
      </c>
      <c r="J18" s="35">
        <f>SUM(J2:J4)</f>
        <v>7.4999999999999993E-6</v>
      </c>
      <c r="K18" s="35">
        <f>SUM(K2:K4)</f>
        <v>0</v>
      </c>
      <c r="L18" s="35">
        <f>SUM(L2:L4)</f>
        <v>4.3992287000000001</v>
      </c>
      <c r="M18" s="35">
        <f>SUM(M2:M4)</f>
        <v>1.6314245000000001</v>
      </c>
      <c r="Q18" s="18" t="s">
        <v>337</v>
      </c>
      <c r="R18" s="35">
        <f>SUM(R2:R4)</f>
        <v>1.6375786999999999</v>
      </c>
      <c r="S18" s="35">
        <f>SUM(S2:S4)</f>
        <v>4.3680500000000002</v>
      </c>
      <c r="T18" s="35">
        <f>SUM(T2:T4)</f>
        <v>2.6695956000000001</v>
      </c>
      <c r="U18" s="35">
        <f>SUM(U2:U4)</f>
        <v>11.8856295</v>
      </c>
      <c r="Y18" s="18" t="s">
        <v>338</v>
      </c>
      <c r="Z18" s="36">
        <f>SUM(Z2:Z4)</f>
        <v>1.7095871999999999</v>
      </c>
      <c r="AA18" s="36">
        <f>SUM(AA2:AA4)</f>
        <v>5.5787475000000004</v>
      </c>
      <c r="AB18" s="36">
        <f>SUM(AB2:AB4)</f>
        <v>12.674742500000001</v>
      </c>
      <c r="AC18" s="36">
        <f>SUM(AC2:AC4)</f>
        <v>23.508415300000003</v>
      </c>
    </row>
    <row r="19" spans="1:29">
      <c r="A19" s="18" t="s">
        <v>339</v>
      </c>
      <c r="B19" s="35">
        <f>SUM(B5:B7)</f>
        <v>1.7559999999999999E-2</v>
      </c>
      <c r="C19" s="35">
        <f>SUM(C5:C7)</f>
        <v>0.48686999999999997</v>
      </c>
      <c r="D19" s="35">
        <f>SUM(D5:D7)</f>
        <v>7.6002127999999995</v>
      </c>
      <c r="E19" s="35">
        <f>SUM(E5:E7)</f>
        <v>5.1868045</v>
      </c>
      <c r="F19" s="35"/>
      <c r="G19" s="35"/>
      <c r="H19" s="35"/>
      <c r="I19" s="18" t="s">
        <v>246</v>
      </c>
      <c r="J19" s="35">
        <f>SUM(J5:J7)</f>
        <v>2.1499999999999999E-4</v>
      </c>
      <c r="K19" s="35">
        <f>SUM(K5:K7)</f>
        <v>3.5000000000000004E-6</v>
      </c>
      <c r="L19" s="35">
        <f>SUM(L5:L7)</f>
        <v>5.1705594010000002</v>
      </c>
      <c r="M19" s="35">
        <f>SUM(M5:M7)</f>
        <v>1.0132585000000001</v>
      </c>
      <c r="Q19" s="18" t="s">
        <v>340</v>
      </c>
      <c r="R19" s="35">
        <f>SUM(R5:R7)</f>
        <v>0.598885</v>
      </c>
      <c r="S19" s="35">
        <f>SUM(S5:S7)</f>
        <v>1.8108724999999999</v>
      </c>
      <c r="T19" s="35">
        <f>SUM(T5:T7)</f>
        <v>2.9792041999999999</v>
      </c>
      <c r="U19" s="35">
        <f>SUM(U5:U7)</f>
        <v>11.149074300000001</v>
      </c>
      <c r="Y19" s="18" t="s">
        <v>341</v>
      </c>
      <c r="Z19" s="36">
        <f>SUM(Z5:Z7)</f>
        <v>0.6166600000000001</v>
      </c>
      <c r="AA19" s="36">
        <f>SUM(AA5:AA7)</f>
        <v>2.2977460000000001</v>
      </c>
      <c r="AB19" s="36">
        <f>SUM(AB5:AB7)</f>
        <v>15.749976401000001</v>
      </c>
      <c r="AC19" s="36">
        <f>SUM(AC5:AC7)</f>
        <v>17.349137300000002</v>
      </c>
    </row>
    <row r="20" spans="1:29">
      <c r="A20" s="18" t="s">
        <v>247</v>
      </c>
      <c r="B20" s="35">
        <f>SUM(B8:B10)</f>
        <v>6.8000000000000005E-3</v>
      </c>
      <c r="C20" s="35">
        <f>SUM(C8:C10)</f>
        <v>0.43332500000000002</v>
      </c>
      <c r="D20" s="35">
        <f>SUM(D8:D10)</f>
        <v>5.6290670000000009</v>
      </c>
      <c r="E20" s="35">
        <f>SUM(E8:E10)</f>
        <v>6.4513543000000002</v>
      </c>
      <c r="F20" s="35"/>
      <c r="G20" s="35"/>
      <c r="H20" s="35"/>
      <c r="I20" s="18" t="s">
        <v>287</v>
      </c>
      <c r="J20" s="35">
        <f>SUM(J8:J10)</f>
        <v>5.3600000000000002E-4</v>
      </c>
      <c r="K20" s="35">
        <f>SUM(K8:K10)</f>
        <v>2.6349999999999998E-3</v>
      </c>
      <c r="L20" s="35">
        <f>SUM(L8:L10)</f>
        <v>3.8050505999999999</v>
      </c>
      <c r="M20" s="35">
        <f>SUM(M8:M10)</f>
        <v>2.9433500000000001</v>
      </c>
      <c r="Q20" s="18" t="s">
        <v>342</v>
      </c>
      <c r="R20" s="35">
        <f>SUM(R8:R10)</f>
        <v>0.77904399999999996</v>
      </c>
      <c r="S20" s="35">
        <f>SUM(S8:S10)</f>
        <v>2.7234202000000001</v>
      </c>
      <c r="T20" s="35">
        <f>SUM(T8:T10)</f>
        <v>3.588449979</v>
      </c>
      <c r="U20" s="35">
        <f>SUM(U8:U10)</f>
        <v>9.6548449999999999</v>
      </c>
      <c r="Y20" s="18" t="s">
        <v>167</v>
      </c>
      <c r="Z20" s="36">
        <f>SUM(Z8:Z10)</f>
        <v>0.78637999999999986</v>
      </c>
      <c r="AA20" s="36">
        <f>SUM(AA8:AA10)</f>
        <v>3.1593802000000002</v>
      </c>
      <c r="AB20" s="36">
        <f>SUM(AB8:AB10)</f>
        <v>13.022567579</v>
      </c>
      <c r="AC20" s="36">
        <f>SUM(AC8:AC10)</f>
        <v>19.049549299999999</v>
      </c>
    </row>
    <row r="21" spans="1:29">
      <c r="A21" s="18" t="s">
        <v>168</v>
      </c>
      <c r="B21" s="35">
        <f>SUM(B11:B13)</f>
        <v>3.4049999999999996E-3</v>
      </c>
      <c r="C21" s="35">
        <f>SUM(C11:C13)</f>
        <v>3.9416975000000001</v>
      </c>
      <c r="D21" s="35">
        <f>SUM(D11:D13)</f>
        <v>8.6763835</v>
      </c>
      <c r="E21" s="35">
        <f>SUM(E11:E13)</f>
        <v>6.2842801879999994</v>
      </c>
      <c r="F21" s="35"/>
      <c r="G21" s="35"/>
      <c r="H21" s="35"/>
      <c r="I21" s="18" t="s">
        <v>168</v>
      </c>
      <c r="J21" s="35">
        <f>SUM(J11:J13)</f>
        <v>1.1850000000000001E-4</v>
      </c>
      <c r="K21" s="35">
        <f>SUM(K11:K13)</f>
        <v>0.4217342</v>
      </c>
      <c r="L21" s="35">
        <f>SUM(L11:L13)</f>
        <v>3.0766862150000001</v>
      </c>
      <c r="M21" s="35">
        <f>SUM(M11:M13)</f>
        <v>4.1248089999999991</v>
      </c>
      <c r="Q21" s="18" t="s">
        <v>168</v>
      </c>
      <c r="R21" s="35">
        <f>SUM(R11:R13)</f>
        <v>1.3975949999999999</v>
      </c>
      <c r="S21" s="35">
        <f>SUM(S11:S13)</f>
        <v>4.6012054999999998</v>
      </c>
      <c r="T21" s="35">
        <f>SUM(T11:T13)</f>
        <v>10.050301502</v>
      </c>
      <c r="U21" s="35">
        <f>SUM(U11:U13)</f>
        <v>10.441811713</v>
      </c>
      <c r="Y21" s="18" t="s">
        <v>343</v>
      </c>
      <c r="Z21" s="36">
        <f>SUM(Z11:Z13)</f>
        <v>1.4011184999999999</v>
      </c>
      <c r="AA21" s="36">
        <f>SUM(AA11:AA13)</f>
        <v>8.9646372000000003</v>
      </c>
      <c r="AB21" s="36">
        <f>SUM(AB11:AB13)</f>
        <v>21.803371216999999</v>
      </c>
      <c r="AC21" s="36">
        <f>SUM(AC11:AC13)</f>
        <v>20.850900901000003</v>
      </c>
    </row>
    <row r="23" spans="1:29">
      <c r="A23" s="18" t="s">
        <v>170</v>
      </c>
      <c r="B23" s="35">
        <f>SUM(B2:B13)</f>
        <v>9.9765999999999994E-2</v>
      </c>
      <c r="C23" s="35">
        <f>SUM(C2:C13)</f>
        <v>6.0725899999999999</v>
      </c>
      <c r="D23" s="35">
        <f>SUM(D2:D13)</f>
        <v>27.511581499999998</v>
      </c>
      <c r="E23" s="35"/>
      <c r="F23" s="35"/>
      <c r="G23" s="35"/>
      <c r="H23" s="35"/>
      <c r="I23" s="18" t="s">
        <v>344</v>
      </c>
      <c r="J23" s="35">
        <f>SUM(J2:J13)</f>
        <v>8.7700000000000007E-4</v>
      </c>
      <c r="K23" s="35">
        <f>SUM(K2:K13)</f>
        <v>0.42437269999999999</v>
      </c>
      <c r="L23" s="35">
        <f>SUM(L2:L13)</f>
        <v>16.451524916</v>
      </c>
      <c r="Q23" s="18" t="s">
        <v>344</v>
      </c>
      <c r="R23" s="35">
        <f>SUM(R2:R13)</f>
        <v>4.4131026999999996</v>
      </c>
      <c r="S23" s="35">
        <f>SUM(S2:S13)</f>
        <v>13.503548199999999</v>
      </c>
      <c r="T23" s="35">
        <f>SUM(T2:T13)</f>
        <v>19.287551280999999</v>
      </c>
      <c r="Y23" s="18" t="s">
        <v>344</v>
      </c>
      <c r="Z23" s="35">
        <f>SUM(Z2:Z13)</f>
        <v>4.5137456999999994</v>
      </c>
      <c r="AA23" s="35">
        <f>SUM(AA2:AA13)</f>
        <v>20.000510900000002</v>
      </c>
      <c r="AB23" s="35">
        <f>SUM(AB2:AB13)</f>
        <v>63.250657697000008</v>
      </c>
    </row>
    <row r="24" spans="1:29">
      <c r="A24" s="18" t="s">
        <v>172</v>
      </c>
      <c r="B24" s="60">
        <f>B23/[1]总量!B21</f>
        <v>3.8166402109184191E-4</v>
      </c>
      <c r="C24" s="60">
        <f>C23/[1]总量!C21</f>
        <v>2.0070777631965488E-2</v>
      </c>
      <c r="D24" s="60">
        <f>D23/[1]总量!D21</f>
        <v>6.2988716029031291E-2</v>
      </c>
      <c r="E24" s="60"/>
      <c r="F24" s="60"/>
      <c r="G24" s="60"/>
      <c r="H24" s="60"/>
      <c r="I24" s="18" t="s">
        <v>345</v>
      </c>
      <c r="J24" s="60">
        <f>J23/[1]总量!I21</f>
        <v>4.2523940519088831E-6</v>
      </c>
      <c r="K24" s="60">
        <f>K23/[1]总量!J21</f>
        <v>1.7875770119835589E-3</v>
      </c>
      <c r="L24" s="60">
        <f>L23/[1]总量!K21</f>
        <v>5.6188821052631586E-2</v>
      </c>
      <c r="Q24" s="18" t="s">
        <v>345</v>
      </c>
      <c r="R24" s="60">
        <f>R23/[1]总量!P21</f>
        <v>8.3632524855153413E-3</v>
      </c>
      <c r="S24" s="60">
        <f>S23/[1]总量!Q21</f>
        <v>2.1121936795246016E-2</v>
      </c>
      <c r="T24" s="60">
        <f>T23/[1]总量!R21</f>
        <v>2.8670994293316682E-2</v>
      </c>
      <c r="Y24" s="18" t="s">
        <v>172</v>
      </c>
      <c r="Z24" s="60">
        <f>Z23/[1]总量!W21</f>
        <v>4.5350057384231411E-3</v>
      </c>
      <c r="AA24" s="60">
        <f>AA23/[1]总量!X21</f>
        <v>1.6960023506073528E-2</v>
      </c>
      <c r="AB24" s="60">
        <f>AB23/[1]总量!Y21</f>
        <v>4.5105583547508349E-2</v>
      </c>
    </row>
    <row r="25" spans="1:29">
      <c r="A25" s="18" t="s">
        <v>173</v>
      </c>
      <c r="I25" s="18" t="s">
        <v>173</v>
      </c>
      <c r="Q25" s="18" t="s">
        <v>173</v>
      </c>
      <c r="Y25" s="18" t="s">
        <v>173</v>
      </c>
    </row>
    <row r="26" spans="1:29">
      <c r="A26" s="18" t="s">
        <v>164</v>
      </c>
      <c r="C26" s="35">
        <f t="shared" ref="C26:E29" si="7">C18-B18</f>
        <v>1.1386965</v>
      </c>
      <c r="D26" s="35">
        <f t="shared" si="7"/>
        <v>4.3952206999999994</v>
      </c>
      <c r="E26" s="35">
        <f t="shared" si="7"/>
        <v>4.3854431000000016</v>
      </c>
      <c r="F26" s="35"/>
      <c r="G26" s="35"/>
      <c r="H26" s="35"/>
      <c r="I26" s="18" t="s">
        <v>164</v>
      </c>
      <c r="K26" s="35">
        <f t="shared" ref="K26:M29" si="8">K18-J18</f>
        <v>-7.4999999999999993E-6</v>
      </c>
      <c r="L26" s="35">
        <f t="shared" si="8"/>
        <v>4.3992287000000001</v>
      </c>
      <c r="M26" s="35">
        <f t="shared" si="8"/>
        <v>-2.7678042</v>
      </c>
      <c r="Q26" s="18" t="s">
        <v>164</v>
      </c>
      <c r="S26" s="35">
        <f t="shared" ref="S26:U28" si="9">S18-R18</f>
        <v>2.7304713000000005</v>
      </c>
      <c r="T26" s="35">
        <f t="shared" si="9"/>
        <v>-1.6984544000000001</v>
      </c>
      <c r="U26" s="35">
        <f t="shared" si="9"/>
        <v>9.2160338999999993</v>
      </c>
      <c r="Y26" s="18" t="s">
        <v>164</v>
      </c>
      <c r="AA26" s="35">
        <f t="shared" ref="AA26:AC29" si="10">AA18-Z18</f>
        <v>3.8691603000000008</v>
      </c>
      <c r="AB26" s="35">
        <f t="shared" si="10"/>
        <v>7.0959950000000003</v>
      </c>
      <c r="AC26" s="35">
        <f t="shared" si="10"/>
        <v>10.833672800000002</v>
      </c>
    </row>
    <row r="27" spans="1:29">
      <c r="A27" s="18" t="s">
        <v>165</v>
      </c>
      <c r="C27" s="35">
        <f t="shared" si="7"/>
        <v>0.46930999999999995</v>
      </c>
      <c r="D27" s="35">
        <f t="shared" si="7"/>
        <v>7.1133427999999999</v>
      </c>
      <c r="E27" s="35">
        <f t="shared" si="7"/>
        <v>-2.4134082999999995</v>
      </c>
      <c r="F27" s="35"/>
      <c r="G27" s="35"/>
      <c r="H27" s="35"/>
      <c r="I27" s="18" t="s">
        <v>165</v>
      </c>
      <c r="K27" s="35">
        <f t="shared" si="8"/>
        <v>-2.1149999999999999E-4</v>
      </c>
      <c r="L27" s="35">
        <f t="shared" si="8"/>
        <v>5.1705559010000002</v>
      </c>
      <c r="M27" s="35">
        <f t="shared" si="8"/>
        <v>-4.1573009010000002</v>
      </c>
      <c r="Q27" s="18" t="s">
        <v>165</v>
      </c>
      <c r="S27" s="35">
        <f t="shared" si="9"/>
        <v>1.2119874999999998</v>
      </c>
      <c r="T27" s="35">
        <f t="shared" si="9"/>
        <v>1.1683317</v>
      </c>
      <c r="U27" s="35">
        <f t="shared" si="9"/>
        <v>8.1698701000000007</v>
      </c>
      <c r="Y27" s="18" t="s">
        <v>165</v>
      </c>
      <c r="AA27" s="35">
        <f t="shared" si="10"/>
        <v>1.6810860000000001</v>
      </c>
      <c r="AB27" s="35">
        <f t="shared" si="10"/>
        <v>13.452230401000001</v>
      </c>
      <c r="AC27" s="35">
        <f t="shared" si="10"/>
        <v>1.599160899000001</v>
      </c>
    </row>
    <row r="28" spans="1:29">
      <c r="A28" s="18" t="s">
        <v>167</v>
      </c>
      <c r="C28" s="35">
        <f t="shared" si="7"/>
        <v>0.42652500000000004</v>
      </c>
      <c r="D28" s="35">
        <f t="shared" si="7"/>
        <v>5.195742000000001</v>
      </c>
      <c r="E28" s="35">
        <f t="shared" si="7"/>
        <v>0.82228729999999928</v>
      </c>
      <c r="F28" s="35"/>
      <c r="G28" s="35"/>
      <c r="H28" s="35"/>
      <c r="I28" s="18" t="s">
        <v>167</v>
      </c>
      <c r="K28" s="35">
        <f t="shared" si="8"/>
        <v>2.0989999999999997E-3</v>
      </c>
      <c r="L28" s="35">
        <f t="shared" si="8"/>
        <v>3.8024155999999998</v>
      </c>
      <c r="M28" s="35">
        <f t="shared" si="8"/>
        <v>-0.86170059999999982</v>
      </c>
      <c r="Q28" s="18" t="s">
        <v>167</v>
      </c>
      <c r="S28" s="35">
        <f t="shared" si="9"/>
        <v>1.9443762000000002</v>
      </c>
      <c r="T28" s="35">
        <f t="shared" si="9"/>
        <v>0.86502977899999989</v>
      </c>
      <c r="U28" s="35">
        <f t="shared" si="9"/>
        <v>6.0663950209999999</v>
      </c>
      <c r="Y28" s="18" t="s">
        <v>167</v>
      </c>
      <c r="AA28" s="35">
        <f t="shared" si="10"/>
        <v>2.3730002000000003</v>
      </c>
      <c r="AB28" s="35">
        <f t="shared" si="10"/>
        <v>9.8631873789999993</v>
      </c>
      <c r="AC28" s="35">
        <f t="shared" si="10"/>
        <v>6.0269817209999985</v>
      </c>
    </row>
    <row r="29" spans="1:29">
      <c r="A29" s="18" t="s">
        <v>168</v>
      </c>
      <c r="C29" s="35">
        <f>C21-B21</f>
        <v>3.9382925000000002</v>
      </c>
      <c r="D29" s="35">
        <f t="shared" si="7"/>
        <v>4.734686</v>
      </c>
      <c r="E29" s="35"/>
      <c r="F29" s="35"/>
      <c r="G29" s="35"/>
      <c r="H29" s="35"/>
      <c r="I29" s="18" t="s">
        <v>168</v>
      </c>
      <c r="K29" s="35">
        <f>K21-J21</f>
        <v>0.42161569999999998</v>
      </c>
      <c r="L29" s="35">
        <f t="shared" si="8"/>
        <v>2.6549520150000001</v>
      </c>
      <c r="M29" s="35"/>
      <c r="Q29" s="18" t="s">
        <v>168</v>
      </c>
      <c r="S29" s="35">
        <f>S21-R21</f>
        <v>3.2036104999999999</v>
      </c>
      <c r="T29" s="35">
        <f>T21-S21</f>
        <v>5.4490960020000001</v>
      </c>
      <c r="U29" s="35"/>
      <c r="Y29" s="18" t="s">
        <v>168</v>
      </c>
      <c r="AA29" s="35">
        <f>AA21-Z21</f>
        <v>7.5635187000000004</v>
      </c>
      <c r="AB29" s="35">
        <f t="shared" si="10"/>
        <v>12.838734016999998</v>
      </c>
      <c r="AC29" s="35"/>
    </row>
    <row r="48" spans="18:24">
      <c r="R48" s="37">
        <v>3.3920927999999999</v>
      </c>
      <c r="S48" s="35">
        <v>1.9771075</v>
      </c>
      <c r="T48" s="35">
        <v>1.549749</v>
      </c>
      <c r="U48" s="35">
        <v>2.0350130000000002</v>
      </c>
      <c r="V48" s="35"/>
      <c r="W48" s="35"/>
      <c r="X48" s="35"/>
    </row>
    <row r="49" spans="18:24">
      <c r="R49" s="37">
        <v>1.83988</v>
      </c>
      <c r="S49" s="35">
        <v>1.6080464999999999</v>
      </c>
      <c r="T49" s="35">
        <v>1.356519</v>
      </c>
      <c r="U49" s="35">
        <v>1.1565000000000001</v>
      </c>
      <c r="V49" s="35"/>
      <c r="W49" s="35"/>
      <c r="X49" s="35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2FEF0-69E6-4839-A402-87A518319EAE}">
  <dimension ref="A1"/>
  <sheetViews>
    <sheetView topLeftCell="A2" workbookViewId="0">
      <selection activeCell="I18" sqref="I18"/>
    </sheetView>
  </sheetViews>
  <sheetFormatPr baseColWidth="10" defaultColWidth="8.83203125" defaultRowHeight="14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085C5-7438-4D22-A46E-8383724A6C45}">
  <sheetPr>
    <tabColor rgb="FFFF0000"/>
  </sheetPr>
  <dimension ref="A1:O50"/>
  <sheetViews>
    <sheetView workbookViewId="0">
      <selection activeCell="E28" sqref="E27:E28"/>
    </sheetView>
  </sheetViews>
  <sheetFormatPr baseColWidth="10" defaultColWidth="8.83203125" defaultRowHeight="14"/>
  <cols>
    <col min="1" max="2" width="13.1640625" customWidth="1"/>
    <col min="4" max="5" width="13.1640625" customWidth="1"/>
    <col min="6" max="6" width="11.6640625" style="127" bestFit="1" customWidth="1"/>
    <col min="9" max="9" width="11.6640625" style="127" bestFit="1" customWidth="1"/>
    <col min="10" max="10" width="13.1640625" customWidth="1"/>
  </cols>
  <sheetData>
    <row r="1" spans="1:15" ht="15" thickBot="1">
      <c r="A1" t="s">
        <v>405</v>
      </c>
      <c r="B1" t="s">
        <v>23</v>
      </c>
      <c r="D1" t="s">
        <v>405</v>
      </c>
      <c r="E1" t="s">
        <v>17</v>
      </c>
      <c r="G1" t="s">
        <v>405</v>
      </c>
      <c r="H1" t="s">
        <v>37</v>
      </c>
    </row>
    <row r="2" spans="1:15" ht="15" thickBot="1">
      <c r="A2" t="s">
        <v>66</v>
      </c>
      <c r="B2" s="11">
        <v>67247.625</v>
      </c>
      <c r="C2" s="11"/>
      <c r="D2" t="s">
        <v>449</v>
      </c>
      <c r="E2" s="11">
        <v>117505.02499999999</v>
      </c>
      <c r="G2" t="s">
        <v>66</v>
      </c>
      <c r="H2">
        <v>134745</v>
      </c>
      <c r="L2" s="152"/>
      <c r="M2" s="152"/>
      <c r="N2" s="152"/>
      <c r="O2" s="152"/>
    </row>
    <row r="3" spans="1:15" ht="15" thickBot="1">
      <c r="A3" t="s">
        <v>67</v>
      </c>
      <c r="B3" s="11">
        <v>27506.366000000002</v>
      </c>
      <c r="C3" s="11"/>
      <c r="D3" t="s">
        <v>450</v>
      </c>
      <c r="E3" s="11">
        <v>81638.774999999994</v>
      </c>
      <c r="G3" t="s">
        <v>67</v>
      </c>
      <c r="H3">
        <v>96418.540999999997</v>
      </c>
      <c r="L3" s="153"/>
      <c r="M3" s="153"/>
      <c r="N3" s="153"/>
      <c r="O3" s="153"/>
    </row>
    <row r="4" spans="1:15" ht="15" thickBot="1">
      <c r="A4" t="s">
        <v>73</v>
      </c>
      <c r="B4" s="11">
        <v>24701.75</v>
      </c>
      <c r="C4" s="11"/>
      <c r="D4" t="s">
        <v>451</v>
      </c>
      <c r="E4" s="11">
        <v>49940.739000000001</v>
      </c>
      <c r="G4" t="s">
        <v>517</v>
      </c>
      <c r="H4">
        <v>92979.417000000001</v>
      </c>
      <c r="L4" s="153"/>
      <c r="M4" s="153"/>
      <c r="N4" s="153"/>
      <c r="O4" s="153"/>
    </row>
    <row r="5" spans="1:15" ht="15" thickBot="1">
      <c r="A5" t="s">
        <v>517</v>
      </c>
      <c r="B5" s="11">
        <v>16084.325000000001</v>
      </c>
      <c r="C5" s="11"/>
      <c r="D5" t="s">
        <v>452</v>
      </c>
      <c r="E5" s="11">
        <v>38204.646999999997</v>
      </c>
      <c r="G5" t="s">
        <v>63</v>
      </c>
      <c r="H5">
        <v>56191.188000000002</v>
      </c>
      <c r="L5" s="153"/>
      <c r="M5" s="153"/>
      <c r="N5" s="153"/>
      <c r="O5" s="153"/>
    </row>
    <row r="6" spans="1:15" ht="15" thickBot="1">
      <c r="A6" t="s">
        <v>70</v>
      </c>
      <c r="B6" s="11">
        <v>15623.718000000001</v>
      </c>
      <c r="C6" s="11"/>
      <c r="D6" t="s">
        <v>453</v>
      </c>
      <c r="E6" s="11">
        <v>37082.707000000002</v>
      </c>
      <c r="G6" t="s">
        <v>518</v>
      </c>
      <c r="H6">
        <v>20899.560000000001</v>
      </c>
      <c r="L6" s="153"/>
      <c r="M6" s="153"/>
      <c r="N6" s="153"/>
      <c r="O6" s="153"/>
    </row>
    <row r="7" spans="1:15" ht="15" thickBot="1">
      <c r="A7" t="s">
        <v>77</v>
      </c>
      <c r="B7" s="11">
        <v>11062.775</v>
      </c>
      <c r="C7" s="11"/>
      <c r="D7" t="s">
        <v>454</v>
      </c>
      <c r="E7" s="11">
        <v>36867.230000000003</v>
      </c>
      <c r="G7" t="s">
        <v>73</v>
      </c>
      <c r="H7">
        <v>18591.464</v>
      </c>
      <c r="L7" s="153"/>
      <c r="M7" s="153"/>
      <c r="N7" s="153"/>
      <c r="O7" s="153"/>
    </row>
    <row r="8" spans="1:15" ht="15" thickBot="1">
      <c r="A8" t="s">
        <v>63</v>
      </c>
      <c r="B8" s="11">
        <v>10665.325000000001</v>
      </c>
      <c r="C8" s="11"/>
      <c r="D8" t="s">
        <v>455</v>
      </c>
      <c r="E8" s="11">
        <v>31968.799999999999</v>
      </c>
      <c r="G8" t="s">
        <v>519</v>
      </c>
      <c r="H8">
        <v>18364.5</v>
      </c>
      <c r="L8" s="153"/>
      <c r="M8" s="153"/>
      <c r="N8" s="153"/>
      <c r="O8" s="153"/>
    </row>
    <row r="9" spans="1:15" ht="15" thickBot="1">
      <c r="A9" t="s">
        <v>69</v>
      </c>
      <c r="B9" s="11">
        <v>6928.7129999999997</v>
      </c>
      <c r="C9" s="11"/>
      <c r="D9" t="s">
        <v>520</v>
      </c>
      <c r="E9" s="11">
        <v>27564.18</v>
      </c>
      <c r="G9" t="s">
        <v>69</v>
      </c>
      <c r="H9">
        <v>17121.57</v>
      </c>
      <c r="L9" s="153"/>
      <c r="M9" s="153"/>
      <c r="N9" s="153"/>
      <c r="O9" s="153"/>
    </row>
    <row r="10" spans="1:15" ht="15" thickBot="1">
      <c r="A10" t="s">
        <v>408</v>
      </c>
      <c r="B10" s="11">
        <v>6667.8850000000002</v>
      </c>
      <c r="C10" s="11"/>
      <c r="D10" t="s">
        <v>456</v>
      </c>
      <c r="E10" s="11">
        <v>20846.870999999999</v>
      </c>
      <c r="G10" t="s">
        <v>71</v>
      </c>
      <c r="H10">
        <v>15945.17</v>
      </c>
      <c r="L10" s="153"/>
      <c r="M10" s="153"/>
      <c r="N10" s="153"/>
      <c r="O10" s="153"/>
    </row>
    <row r="11" spans="1:15" ht="15" thickBot="1">
      <c r="A11" t="s">
        <v>406</v>
      </c>
      <c r="B11" s="11">
        <v>6483.1850000000004</v>
      </c>
      <c r="C11" s="11"/>
      <c r="D11" t="s">
        <v>457</v>
      </c>
      <c r="E11" s="11">
        <v>18847.215</v>
      </c>
      <c r="G11" t="s">
        <v>70</v>
      </c>
      <c r="H11">
        <v>14615.009</v>
      </c>
      <c r="L11" s="153"/>
      <c r="M11" s="153"/>
      <c r="N11" s="153"/>
      <c r="O11" s="153"/>
    </row>
    <row r="12" spans="1:15" ht="15" thickBot="1">
      <c r="A12" t="s">
        <v>410</v>
      </c>
      <c r="B12" s="11">
        <v>4010.25</v>
      </c>
      <c r="C12" s="11"/>
      <c r="D12" t="s">
        <v>458</v>
      </c>
      <c r="E12" s="11">
        <v>17904.425999999999</v>
      </c>
      <c r="G12" t="s">
        <v>494</v>
      </c>
      <c r="H12">
        <v>11286</v>
      </c>
      <c r="L12" s="153"/>
      <c r="M12" s="153"/>
      <c r="N12" s="153"/>
      <c r="O12" s="153"/>
    </row>
    <row r="13" spans="1:15" ht="15" thickBot="1">
      <c r="A13" t="s">
        <v>75</v>
      </c>
      <c r="B13" s="11">
        <v>3040.3809999999999</v>
      </c>
      <c r="C13" s="11"/>
      <c r="D13" t="s">
        <v>459</v>
      </c>
      <c r="E13" s="11">
        <v>11409.75</v>
      </c>
      <c r="G13" t="s">
        <v>407</v>
      </c>
      <c r="H13">
        <v>9281.8119999999999</v>
      </c>
      <c r="L13" s="153"/>
      <c r="M13" s="153"/>
      <c r="N13" s="153"/>
      <c r="O13" s="153"/>
    </row>
    <row r="14" spans="1:15" ht="15" thickBot="1">
      <c r="A14" t="s">
        <v>502</v>
      </c>
      <c r="B14" s="11">
        <v>2580.8420000000001</v>
      </c>
      <c r="C14" s="11"/>
      <c r="D14" t="s">
        <v>460</v>
      </c>
      <c r="E14" s="11">
        <v>10828</v>
      </c>
      <c r="G14" t="s">
        <v>406</v>
      </c>
      <c r="H14">
        <v>7209.0450000000001</v>
      </c>
      <c r="L14" s="153"/>
      <c r="M14" s="153"/>
      <c r="N14" s="153"/>
      <c r="O14" s="153"/>
    </row>
    <row r="15" spans="1:15" ht="15" thickBot="1">
      <c r="A15" t="s">
        <v>409</v>
      </c>
      <c r="B15" s="11">
        <v>2292.75</v>
      </c>
      <c r="C15" s="11"/>
      <c r="D15" t="s">
        <v>461</v>
      </c>
      <c r="E15" s="11">
        <v>5264.7529999999997</v>
      </c>
      <c r="G15" t="s">
        <v>77</v>
      </c>
      <c r="H15">
        <v>4492.9769999999999</v>
      </c>
      <c r="L15" s="153"/>
      <c r="M15" s="153"/>
      <c r="N15" s="153"/>
      <c r="O15" s="153"/>
    </row>
    <row r="16" spans="1:15" ht="15" thickBot="1">
      <c r="A16" t="s">
        <v>100</v>
      </c>
      <c r="B16" s="11">
        <v>2190.2150000000001</v>
      </c>
      <c r="C16" s="11"/>
      <c r="D16" t="s">
        <v>462</v>
      </c>
      <c r="E16" s="11">
        <v>4925.25</v>
      </c>
      <c r="G16" t="s">
        <v>510</v>
      </c>
      <c r="H16">
        <v>4158</v>
      </c>
      <c r="L16" s="153"/>
      <c r="M16" s="153"/>
      <c r="N16" s="153"/>
      <c r="O16" s="153"/>
    </row>
    <row r="17" spans="1:15" ht="15" thickBot="1">
      <c r="A17" t="s">
        <v>68</v>
      </c>
      <c r="B17" s="11">
        <v>1612.125</v>
      </c>
      <c r="C17" s="11"/>
      <c r="D17" t="s">
        <v>463</v>
      </c>
      <c r="E17" s="11">
        <v>3447.45</v>
      </c>
      <c r="G17" t="s">
        <v>74</v>
      </c>
      <c r="H17">
        <v>4118.8729999999996</v>
      </c>
      <c r="L17" s="153"/>
      <c r="M17" s="153"/>
      <c r="N17" s="153"/>
      <c r="O17" s="153"/>
    </row>
    <row r="18" spans="1:15" ht="15" thickBot="1">
      <c r="A18" t="s">
        <v>509</v>
      </c>
      <c r="B18" s="11">
        <v>1560.268</v>
      </c>
      <c r="C18" s="11"/>
      <c r="D18" t="s">
        <v>464</v>
      </c>
      <c r="E18" s="11">
        <v>2736.22</v>
      </c>
      <c r="G18" t="s">
        <v>413</v>
      </c>
      <c r="H18">
        <v>3838.6</v>
      </c>
      <c r="L18" s="153"/>
      <c r="M18" s="153"/>
      <c r="N18" s="153"/>
      <c r="O18" s="153"/>
    </row>
    <row r="19" spans="1:15" ht="15" thickBot="1">
      <c r="A19" t="s">
        <v>518</v>
      </c>
      <c r="B19">
        <v>1540.463</v>
      </c>
      <c r="C19" s="11"/>
      <c r="D19" t="s">
        <v>465</v>
      </c>
      <c r="E19">
        <v>2201.0500000000002</v>
      </c>
      <c r="G19" t="s">
        <v>447</v>
      </c>
      <c r="H19">
        <v>2745</v>
      </c>
      <c r="L19" s="153"/>
      <c r="M19" s="153"/>
      <c r="N19" s="153"/>
      <c r="O19" s="153"/>
    </row>
    <row r="20" spans="1:15" ht="15" thickBot="1">
      <c r="A20" t="s">
        <v>500</v>
      </c>
      <c r="B20">
        <v>1211.7909999999999</v>
      </c>
      <c r="C20" s="11"/>
      <c r="D20" t="s">
        <v>466</v>
      </c>
      <c r="E20">
        <v>2194</v>
      </c>
      <c r="G20" t="s">
        <v>411</v>
      </c>
      <c r="H20">
        <v>2093.7249999999999</v>
      </c>
      <c r="L20" s="153"/>
      <c r="M20" s="153"/>
      <c r="N20" s="153"/>
      <c r="O20" s="153"/>
    </row>
    <row r="21" spans="1:15" ht="15" thickBot="1">
      <c r="A21" t="s">
        <v>508</v>
      </c>
      <c r="B21" s="11">
        <v>1199.78</v>
      </c>
      <c r="C21" s="11"/>
      <c r="D21" t="s">
        <v>467</v>
      </c>
      <c r="E21" s="11">
        <v>1874.7619999999999</v>
      </c>
      <c r="G21" t="s">
        <v>511</v>
      </c>
      <c r="H21">
        <v>1343.9780000000001</v>
      </c>
      <c r="L21" s="153"/>
      <c r="M21" s="153"/>
      <c r="N21" s="153"/>
      <c r="O21" s="153"/>
    </row>
    <row r="22" spans="1:15" ht="15" thickBot="1">
      <c r="A22" t="s">
        <v>447</v>
      </c>
      <c r="B22" s="11">
        <v>1102.5</v>
      </c>
      <c r="C22" s="11"/>
      <c r="D22" t="s">
        <v>468</v>
      </c>
      <c r="E22" s="11">
        <v>1705.125</v>
      </c>
      <c r="G22" t="s">
        <v>68</v>
      </c>
      <c r="H22">
        <v>1199.55</v>
      </c>
      <c r="L22" s="153"/>
      <c r="M22" s="153"/>
      <c r="N22" s="153"/>
      <c r="O22" s="153"/>
    </row>
    <row r="23" spans="1:15" ht="15" thickBot="1">
      <c r="A23" t="s">
        <v>407</v>
      </c>
      <c r="B23" s="11">
        <v>1044.886</v>
      </c>
      <c r="C23" s="11"/>
      <c r="D23" t="s">
        <v>469</v>
      </c>
      <c r="E23" s="11">
        <v>1684.83</v>
      </c>
      <c r="G23" t="s">
        <v>492</v>
      </c>
      <c r="H23">
        <v>1177.4649999999999</v>
      </c>
      <c r="L23" s="153"/>
      <c r="M23" s="153"/>
      <c r="N23" s="153"/>
      <c r="O23" s="153"/>
    </row>
    <row r="24" spans="1:15" ht="15" thickBot="1">
      <c r="A24" t="s">
        <v>504</v>
      </c>
      <c r="B24" s="11">
        <v>1043.4349999999999</v>
      </c>
      <c r="C24" s="11"/>
      <c r="D24" t="s">
        <v>470</v>
      </c>
      <c r="E24" s="11">
        <v>1218.625</v>
      </c>
      <c r="G24" t="s">
        <v>408</v>
      </c>
      <c r="H24">
        <v>1105.5650000000001</v>
      </c>
      <c r="L24" s="153"/>
      <c r="M24" s="153"/>
      <c r="N24" s="153"/>
      <c r="O24" s="153"/>
    </row>
    <row r="25" spans="1:15" ht="12.75" customHeight="1" thickBot="1">
      <c r="A25" t="s">
        <v>511</v>
      </c>
      <c r="B25" s="11">
        <v>878.45100000000002</v>
      </c>
      <c r="C25" s="11"/>
      <c r="D25" t="s">
        <v>471</v>
      </c>
      <c r="E25" s="11">
        <v>891</v>
      </c>
      <c r="G25" t="s">
        <v>75</v>
      </c>
      <c r="H25">
        <v>930.27</v>
      </c>
      <c r="L25" s="153"/>
      <c r="M25" s="153"/>
      <c r="N25" s="153"/>
      <c r="O25" s="153"/>
    </row>
    <row r="26" spans="1:15" ht="12.75" customHeight="1" thickBot="1">
      <c r="A26" t="s">
        <v>516</v>
      </c>
      <c r="B26" s="11">
        <v>761.63</v>
      </c>
      <c r="C26" s="11"/>
      <c r="D26" t="s">
        <v>472</v>
      </c>
      <c r="E26" s="11">
        <v>828.5</v>
      </c>
      <c r="G26" t="s">
        <v>500</v>
      </c>
      <c r="H26">
        <v>737.65</v>
      </c>
      <c r="L26" s="153"/>
      <c r="M26" s="153"/>
      <c r="N26" s="153"/>
      <c r="O26" s="153"/>
    </row>
    <row r="27" spans="1:15" ht="12.75" customHeight="1" thickBot="1">
      <c r="A27" t="s">
        <v>492</v>
      </c>
      <c r="B27" s="11">
        <v>489.96800000000002</v>
      </c>
      <c r="C27" s="11"/>
      <c r="D27" t="s">
        <v>473</v>
      </c>
      <c r="E27" s="11">
        <v>764.5</v>
      </c>
      <c r="G27" t="s">
        <v>509</v>
      </c>
      <c r="H27">
        <v>716.80799999999999</v>
      </c>
      <c r="M27" s="153"/>
      <c r="N27" s="153"/>
      <c r="O27" s="153"/>
    </row>
    <row r="28" spans="1:15" ht="15" thickBot="1">
      <c r="A28" t="s">
        <v>498</v>
      </c>
      <c r="B28">
        <v>360.67500000000001</v>
      </c>
      <c r="C28" s="11"/>
      <c r="D28" t="s">
        <v>474</v>
      </c>
      <c r="E28" s="11">
        <v>471.5</v>
      </c>
      <c r="G28" t="s">
        <v>409</v>
      </c>
      <c r="H28">
        <v>678.8</v>
      </c>
      <c r="M28" s="153"/>
      <c r="N28" s="153"/>
      <c r="O28" s="153"/>
    </row>
    <row r="29" spans="1:15">
      <c r="A29" t="s">
        <v>74</v>
      </c>
      <c r="B29">
        <v>308.17</v>
      </c>
      <c r="C29" s="11"/>
      <c r="D29" t="s">
        <v>475</v>
      </c>
      <c r="E29" s="11">
        <v>311.90699999999998</v>
      </c>
      <c r="G29" t="s">
        <v>512</v>
      </c>
      <c r="H29">
        <v>361.08800000000002</v>
      </c>
    </row>
    <row r="30" spans="1:15">
      <c r="A30" t="s">
        <v>507</v>
      </c>
      <c r="B30">
        <v>292.05599999999998</v>
      </c>
      <c r="C30" s="11"/>
      <c r="D30" t="s">
        <v>476</v>
      </c>
      <c r="E30" s="11">
        <v>273.2</v>
      </c>
      <c r="G30" t="s">
        <v>504</v>
      </c>
      <c r="H30">
        <v>352.03500000000003</v>
      </c>
    </row>
    <row r="31" spans="1:15">
      <c r="A31" t="s">
        <v>503</v>
      </c>
      <c r="B31">
        <v>257.33199999999999</v>
      </c>
      <c r="C31" s="11"/>
      <c r="D31" t="s">
        <v>477</v>
      </c>
      <c r="E31" s="11">
        <v>145.19999999999999</v>
      </c>
      <c r="G31" t="s">
        <v>414</v>
      </c>
      <c r="H31">
        <v>300.2</v>
      </c>
    </row>
    <row r="32" spans="1:15">
      <c r="A32" t="s">
        <v>499</v>
      </c>
      <c r="B32">
        <v>247.16800000000001</v>
      </c>
      <c r="C32" s="11"/>
      <c r="D32" t="s">
        <v>478</v>
      </c>
      <c r="E32" s="11">
        <v>100.76</v>
      </c>
      <c r="G32" t="s">
        <v>513</v>
      </c>
      <c r="H32">
        <v>277.60000000000002</v>
      </c>
    </row>
    <row r="33" spans="1:8">
      <c r="A33" t="s">
        <v>496</v>
      </c>
      <c r="B33">
        <v>244.47499999999999</v>
      </c>
      <c r="C33" s="11"/>
      <c r="D33" t="s">
        <v>479</v>
      </c>
      <c r="E33" s="11">
        <v>89.85</v>
      </c>
      <c r="G33" t="s">
        <v>502</v>
      </c>
      <c r="H33">
        <v>261.81</v>
      </c>
    </row>
    <row r="34" spans="1:8">
      <c r="A34" t="s">
        <v>411</v>
      </c>
      <c r="B34">
        <v>154.55000000000001</v>
      </c>
      <c r="C34" s="11"/>
      <c r="D34" t="s">
        <v>480</v>
      </c>
      <c r="E34" s="11">
        <v>78.349999999999994</v>
      </c>
      <c r="G34" t="s">
        <v>514</v>
      </c>
      <c r="H34">
        <v>217.64099999999999</v>
      </c>
    </row>
    <row r="35" spans="1:8">
      <c r="B35" s="11"/>
      <c r="C35" s="11"/>
      <c r="D35" t="s">
        <v>481</v>
      </c>
      <c r="E35" s="11">
        <v>63.42</v>
      </c>
      <c r="G35" t="s">
        <v>412</v>
      </c>
      <c r="H35">
        <v>182.05099999999999</v>
      </c>
    </row>
    <row r="36" spans="1:8">
      <c r="B36" s="11"/>
      <c r="C36" s="11"/>
      <c r="D36" t="s">
        <v>482</v>
      </c>
      <c r="E36" s="11">
        <v>53.76</v>
      </c>
      <c r="G36" t="s">
        <v>506</v>
      </c>
      <c r="H36">
        <v>110.14</v>
      </c>
    </row>
    <row r="37" spans="1:8">
      <c r="B37" s="11"/>
      <c r="C37" s="11"/>
      <c r="D37" t="s">
        <v>483</v>
      </c>
      <c r="E37" s="11">
        <v>44</v>
      </c>
      <c r="G37" t="s">
        <v>515</v>
      </c>
      <c r="H37">
        <v>104</v>
      </c>
    </row>
    <row r="38" spans="1:8">
      <c r="B38" s="11"/>
      <c r="C38" s="11"/>
      <c r="D38" t="s">
        <v>484</v>
      </c>
      <c r="E38" s="11">
        <v>24.75</v>
      </c>
      <c r="G38" t="s">
        <v>503</v>
      </c>
      <c r="H38">
        <v>100.75</v>
      </c>
    </row>
    <row r="39" spans="1:8">
      <c r="B39" s="11"/>
      <c r="C39" s="11"/>
      <c r="D39" t="s">
        <v>485</v>
      </c>
      <c r="E39" s="11">
        <v>24.75</v>
      </c>
      <c r="G39" t="s">
        <v>507</v>
      </c>
      <c r="H39">
        <v>71.84</v>
      </c>
    </row>
    <row r="40" spans="1:8">
      <c r="B40" s="11"/>
      <c r="C40" s="11"/>
      <c r="D40" t="s">
        <v>486</v>
      </c>
      <c r="E40" s="11">
        <v>1</v>
      </c>
      <c r="G40" t="s">
        <v>496</v>
      </c>
      <c r="H40">
        <v>56</v>
      </c>
    </row>
    <row r="41" spans="1:8">
      <c r="B41" s="11"/>
      <c r="C41" s="11"/>
      <c r="D41" t="s">
        <v>493</v>
      </c>
      <c r="E41" s="11">
        <v>35</v>
      </c>
    </row>
    <row r="42" spans="1:8">
      <c r="B42" s="11"/>
      <c r="C42" s="11"/>
      <c r="D42" t="s">
        <v>497</v>
      </c>
      <c r="E42" s="11">
        <v>30</v>
      </c>
    </row>
    <row r="43" spans="1:8">
      <c r="B43" s="11"/>
      <c r="C43" s="11"/>
      <c r="D43" t="s">
        <v>499</v>
      </c>
      <c r="E43" s="11">
        <v>28.54</v>
      </c>
    </row>
    <row r="44" spans="1:8">
      <c r="B44" s="11"/>
      <c r="C44" s="11"/>
      <c r="D44" t="s">
        <v>501</v>
      </c>
      <c r="E44" s="11">
        <v>11.25</v>
      </c>
    </row>
    <row r="45" spans="1:8">
      <c r="B45" s="11"/>
      <c r="C45" s="11"/>
      <c r="D45" t="s">
        <v>506</v>
      </c>
      <c r="E45" s="11">
        <v>8.8000000000000007</v>
      </c>
    </row>
    <row r="46" spans="1:8">
      <c r="B46" s="11"/>
      <c r="C46" s="11"/>
      <c r="D46" t="s">
        <v>495</v>
      </c>
      <c r="E46" s="11">
        <v>0.05</v>
      </c>
    </row>
    <row r="47" spans="1:8">
      <c r="B47" s="11"/>
      <c r="C47" s="11"/>
      <c r="D47" t="s">
        <v>505</v>
      </c>
      <c r="E47" s="11">
        <v>1.0999999999999999E-2</v>
      </c>
    </row>
    <row r="48" spans="1:8">
      <c r="B48" s="11"/>
      <c r="C48" s="11"/>
      <c r="E48" s="11"/>
    </row>
    <row r="49" spans="2:5">
      <c r="B49" s="11"/>
      <c r="C49" s="11"/>
      <c r="E49" s="11"/>
    </row>
    <row r="50" spans="2:5">
      <c r="B50" s="11"/>
      <c r="C50" s="11"/>
      <c r="E50" s="11"/>
    </row>
  </sheetData>
  <sortState xmlns:xlrd2="http://schemas.microsoft.com/office/spreadsheetml/2017/richdata2" ref="J2:K51">
    <sortCondition descending="1" ref="K1:K51"/>
  </sortState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79"/>
  <sheetViews>
    <sheetView topLeftCell="A13" workbookViewId="0">
      <selection activeCell="L32" sqref="L32"/>
    </sheetView>
  </sheetViews>
  <sheetFormatPr baseColWidth="10" defaultColWidth="8.83203125" defaultRowHeight="14"/>
  <cols>
    <col min="1" max="1" width="19.33203125" bestFit="1" customWidth="1"/>
    <col min="2" max="2" width="10.1640625" style="127" bestFit="1" customWidth="1"/>
    <col min="3" max="6" width="6.5" bestFit="1" customWidth="1"/>
    <col min="7" max="8" width="7.5" bestFit="1" customWidth="1"/>
    <col min="9" max="9" width="11.6640625" bestFit="1" customWidth="1"/>
    <col min="10" max="11" width="12.83203125" bestFit="1" customWidth="1"/>
    <col min="12" max="13" width="11.6640625" bestFit="1" customWidth="1"/>
    <col min="14" max="14" width="7.5" bestFit="1" customWidth="1"/>
    <col min="15" max="15" width="18.1640625" customWidth="1"/>
    <col min="16" max="16" width="10.1640625" customWidth="1"/>
    <col min="17" max="17" width="15.83203125" bestFit="1" customWidth="1"/>
    <col min="18" max="18" width="15.83203125" customWidth="1"/>
    <col min="19" max="19" width="18.1640625" customWidth="1"/>
    <col min="20" max="22" width="15.83203125" customWidth="1"/>
    <col min="23" max="23" width="18.1640625" customWidth="1"/>
    <col min="24" max="24" width="15.83203125" bestFit="1" customWidth="1"/>
    <col min="25" max="25" width="18.1640625" bestFit="1" customWidth="1"/>
    <col min="26" max="26" width="15.83203125" bestFit="1" customWidth="1"/>
    <col min="27" max="27" width="18.1640625" bestFit="1" customWidth="1"/>
    <col min="28" max="28" width="20.5" bestFit="1" customWidth="1"/>
    <col min="29" max="29" width="15.83203125" bestFit="1" customWidth="1"/>
    <col min="30" max="31" width="15.83203125" customWidth="1"/>
    <col min="32" max="32" width="18.1640625" bestFit="1" customWidth="1"/>
    <col min="33" max="33" width="15.83203125" customWidth="1"/>
    <col min="34" max="35" width="18.1640625" customWidth="1"/>
    <col min="36" max="36" width="18.1640625" bestFit="1" customWidth="1"/>
    <col min="37" max="38" width="18.1640625" customWidth="1"/>
    <col min="39" max="40" width="18.1640625" bestFit="1" customWidth="1"/>
    <col min="41" max="45" width="18.1640625" customWidth="1"/>
    <col min="46" max="47" width="18.1640625" bestFit="1" customWidth="1"/>
    <col min="48" max="49" width="18.1640625" customWidth="1"/>
    <col min="50" max="52" width="18.1640625" bestFit="1" customWidth="1"/>
    <col min="53" max="57" width="18.1640625" customWidth="1"/>
    <col min="58" max="66" width="18.1640625" bestFit="1" customWidth="1"/>
    <col min="67" max="67" width="18.1640625" customWidth="1"/>
    <col min="68" max="69" width="18.1640625" bestFit="1" customWidth="1"/>
    <col min="70" max="71" width="18.1640625" customWidth="1"/>
    <col min="72" max="78" width="18.1640625" bestFit="1" customWidth="1"/>
    <col min="79" max="79" width="22.83203125" bestFit="1" customWidth="1"/>
    <col min="80" max="82" width="18.1640625" bestFit="1" customWidth="1"/>
    <col min="83" max="83" width="20.5" bestFit="1" customWidth="1"/>
    <col min="84" max="84" width="22.83203125" bestFit="1" customWidth="1"/>
  </cols>
  <sheetData>
    <row r="1" spans="1:31">
      <c r="A1" s="8" t="s">
        <v>42</v>
      </c>
      <c r="B1" s="9">
        <v>2021</v>
      </c>
      <c r="P1" s="8" t="s">
        <v>42</v>
      </c>
      <c r="Q1" s="9">
        <v>2020</v>
      </c>
    </row>
    <row r="3" spans="1:31">
      <c r="B3" s="151" t="s">
        <v>59</v>
      </c>
      <c r="P3" s="8" t="s">
        <v>95</v>
      </c>
      <c r="Q3" t="s">
        <v>45</v>
      </c>
      <c r="R3" t="s">
        <v>43</v>
      </c>
      <c r="S3" t="s">
        <v>56</v>
      </c>
      <c r="T3" t="s">
        <v>57</v>
      </c>
      <c r="U3" t="s">
        <v>49</v>
      </c>
      <c r="V3" t="s">
        <v>53</v>
      </c>
      <c r="W3" t="s">
        <v>374</v>
      </c>
      <c r="X3" t="s">
        <v>44</v>
      </c>
      <c r="Y3" t="s">
        <v>58</v>
      </c>
      <c r="Z3" t="s">
        <v>52</v>
      </c>
      <c r="AA3" t="s">
        <v>48</v>
      </c>
      <c r="AB3" t="s">
        <v>47</v>
      </c>
      <c r="AC3" t="s">
        <v>55</v>
      </c>
      <c r="AD3" t="s">
        <v>372</v>
      </c>
      <c r="AE3" t="s">
        <v>373</v>
      </c>
    </row>
    <row r="4" spans="1:31">
      <c r="A4" s="8" t="s">
        <v>60</v>
      </c>
      <c r="B4" s="127">
        <v>1</v>
      </c>
      <c r="C4">
        <v>2</v>
      </c>
      <c r="D4">
        <v>3</v>
      </c>
      <c r="E4">
        <v>4</v>
      </c>
      <c r="F4" t="s">
        <v>13</v>
      </c>
      <c r="P4" s="9">
        <v>1</v>
      </c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>
      <c r="A5" s="9" t="s">
        <v>45</v>
      </c>
      <c r="B5" s="127">
        <v>66057</v>
      </c>
      <c r="C5" s="11">
        <v>58281</v>
      </c>
      <c r="D5" s="11">
        <v>72328</v>
      </c>
      <c r="E5" s="11">
        <v>60050.353999999999</v>
      </c>
      <c r="F5" s="11">
        <v>64179.088499999998</v>
      </c>
      <c r="P5" s="9">
        <v>2</v>
      </c>
      <c r="Q5" s="11">
        <v>100383.75</v>
      </c>
      <c r="R5" s="11">
        <v>70523.793000000005</v>
      </c>
      <c r="S5" s="11">
        <v>39322.324999999997</v>
      </c>
      <c r="T5" s="11">
        <v>9253.1509999999998</v>
      </c>
      <c r="U5" s="11">
        <v>13517.706</v>
      </c>
      <c r="V5" s="11">
        <v>6293.375</v>
      </c>
      <c r="W5" s="11"/>
      <c r="X5" s="11">
        <v>27651.833000000002</v>
      </c>
      <c r="Y5" s="11">
        <v>41351.741999999998</v>
      </c>
      <c r="Z5" s="11">
        <v>26519.613000000001</v>
      </c>
      <c r="AA5" s="11">
        <v>12741.702000000001</v>
      </c>
      <c r="AB5" s="11">
        <v>12700.190999999999</v>
      </c>
      <c r="AC5" s="11">
        <v>8730.6530000000002</v>
      </c>
      <c r="AD5" s="11">
        <v>11721.58</v>
      </c>
      <c r="AE5" s="11">
        <v>2627.5129999999999</v>
      </c>
    </row>
    <row r="6" spans="1:31">
      <c r="A6" s="9" t="s">
        <v>428</v>
      </c>
      <c r="B6" s="127">
        <v>12136.825000000001</v>
      </c>
      <c r="C6" s="11">
        <v>7598.9279999999999</v>
      </c>
      <c r="D6" s="11">
        <v>16614</v>
      </c>
      <c r="E6" s="11">
        <v>7630.7280000000001</v>
      </c>
      <c r="F6" s="11">
        <v>43980.481</v>
      </c>
      <c r="P6" s="9">
        <v>3</v>
      </c>
      <c r="Q6" s="11">
        <v>82061.95</v>
      </c>
      <c r="R6" s="11">
        <v>35604.165000000001</v>
      </c>
      <c r="S6" s="11">
        <v>25173.589999999997</v>
      </c>
      <c r="T6" s="11">
        <v>5309.1</v>
      </c>
      <c r="U6" s="11">
        <v>9694.2619999999988</v>
      </c>
      <c r="V6" s="11">
        <v>4188.9279999999999</v>
      </c>
      <c r="W6" s="11"/>
      <c r="X6" s="11">
        <v>18680.298999999999</v>
      </c>
      <c r="Y6" s="11">
        <v>28340.135000000002</v>
      </c>
      <c r="Z6" s="11">
        <v>16784.853999999999</v>
      </c>
      <c r="AA6" s="11">
        <v>6300.7669999999998</v>
      </c>
      <c r="AB6" s="11">
        <v>3345.5320000000002</v>
      </c>
      <c r="AC6" s="11">
        <v>2981.1079999999997</v>
      </c>
      <c r="AD6" s="11">
        <v>9183.8019999999997</v>
      </c>
      <c r="AE6" s="11">
        <v>2460.5749999999998</v>
      </c>
    </row>
    <row r="7" spans="1:31">
      <c r="A7" s="9" t="s">
        <v>43</v>
      </c>
      <c r="B7" s="127">
        <v>39453.110999999997</v>
      </c>
      <c r="C7" s="11">
        <v>23306.985000000001</v>
      </c>
      <c r="D7" s="11">
        <v>46567.999999999993</v>
      </c>
      <c r="E7" s="11">
        <v>27474.294999999998</v>
      </c>
      <c r="F7" s="11">
        <v>34200.597750000001</v>
      </c>
      <c r="P7" s="9">
        <v>4</v>
      </c>
      <c r="Q7" s="11">
        <v>73198.25</v>
      </c>
      <c r="R7" s="11">
        <v>30951.904999999999</v>
      </c>
      <c r="S7" s="11">
        <v>18364.98</v>
      </c>
      <c r="T7" s="11">
        <v>5850</v>
      </c>
      <c r="U7" s="11">
        <v>11798.637000000001</v>
      </c>
      <c r="V7" s="11">
        <v>4384.4579999999996</v>
      </c>
      <c r="W7" s="11"/>
      <c r="X7" s="11">
        <v>20170.473000000002</v>
      </c>
      <c r="Y7" s="11">
        <v>27662.581999999999</v>
      </c>
      <c r="Z7" s="11">
        <v>15803.510999999999</v>
      </c>
      <c r="AA7" s="11">
        <v>7116.7129999999997</v>
      </c>
      <c r="AB7" s="11">
        <v>6313.6459999999997</v>
      </c>
      <c r="AC7" s="11">
        <v>3601.1950000000002</v>
      </c>
      <c r="AD7" s="11">
        <v>5162.7379999999994</v>
      </c>
      <c r="AE7" s="11">
        <v>2220.5659999999998</v>
      </c>
    </row>
    <row r="8" spans="1:31">
      <c r="A8" s="9" t="s">
        <v>56</v>
      </c>
      <c r="B8" s="127">
        <v>34671.525000000001</v>
      </c>
      <c r="C8" s="11">
        <v>16425.575000000001</v>
      </c>
      <c r="D8" s="11">
        <v>40906</v>
      </c>
      <c r="E8" s="11">
        <v>22710.525000000001</v>
      </c>
      <c r="F8" s="11">
        <v>28678.40625</v>
      </c>
      <c r="P8" s="9">
        <v>5</v>
      </c>
      <c r="Q8" s="11">
        <v>61807.5</v>
      </c>
      <c r="R8" s="11">
        <v>29687.875</v>
      </c>
      <c r="S8" s="11">
        <v>26159.95</v>
      </c>
      <c r="T8" s="11">
        <v>21866.880000000001</v>
      </c>
      <c r="U8" s="11">
        <v>9155.2469999999994</v>
      </c>
      <c r="V8" s="11">
        <v>3798.8879999999999</v>
      </c>
      <c r="W8" s="11"/>
      <c r="X8" s="11">
        <v>17866.351999999999</v>
      </c>
      <c r="Y8" s="11">
        <v>20647.87</v>
      </c>
      <c r="Z8" s="11">
        <v>12963.204</v>
      </c>
      <c r="AA8" s="11">
        <v>9200.9249999999993</v>
      </c>
      <c r="AB8" s="11">
        <v>9943.2610000000004</v>
      </c>
      <c r="AC8" s="11">
        <v>5882.1549999999997</v>
      </c>
      <c r="AD8" s="11">
        <v>5099.2870000000003</v>
      </c>
      <c r="AE8" s="11">
        <v>1454.175</v>
      </c>
    </row>
    <row r="9" spans="1:31">
      <c r="A9" s="9" t="s">
        <v>58</v>
      </c>
      <c r="B9" s="127">
        <v>28414.724999999999</v>
      </c>
      <c r="C9" s="11">
        <v>19529.32</v>
      </c>
      <c r="D9" s="11">
        <v>26154</v>
      </c>
      <c r="E9" s="11">
        <v>20868.16</v>
      </c>
      <c r="F9" s="11">
        <v>23741.55125</v>
      </c>
      <c r="P9" s="9">
        <v>6</v>
      </c>
      <c r="Q9" s="11">
        <v>46585.21</v>
      </c>
      <c r="R9" s="11">
        <v>41387.1</v>
      </c>
      <c r="S9" s="11">
        <v>35394.976000000002</v>
      </c>
      <c r="T9" s="11">
        <v>27248.1</v>
      </c>
      <c r="U9" s="11">
        <v>12662.678</v>
      </c>
      <c r="V9" s="11">
        <v>5003.2430000000004</v>
      </c>
      <c r="W9" s="11"/>
      <c r="X9" s="11">
        <v>23886.507000000001</v>
      </c>
      <c r="Y9" s="11">
        <v>23582.986000000001</v>
      </c>
      <c r="Z9" s="11">
        <v>21016.777999999998</v>
      </c>
      <c r="AA9" s="11">
        <v>13275.95</v>
      </c>
      <c r="AB9" s="11">
        <v>11984.753000000001</v>
      </c>
      <c r="AC9" s="11">
        <v>10158.77</v>
      </c>
      <c r="AD9" s="11">
        <v>8246.8109999999997</v>
      </c>
      <c r="AE9" s="11">
        <v>2559.85</v>
      </c>
    </row>
    <row r="10" spans="1:31">
      <c r="A10" s="9" t="s">
        <v>44</v>
      </c>
      <c r="B10" s="127">
        <v>14327.797</v>
      </c>
      <c r="C10" s="11">
        <v>9204.8549999999996</v>
      </c>
      <c r="D10" s="11">
        <v>15603</v>
      </c>
      <c r="E10" s="11">
        <v>12615.06</v>
      </c>
      <c r="F10" s="11">
        <v>12937.678</v>
      </c>
      <c r="P10" s="9">
        <v>7</v>
      </c>
      <c r="Q10" s="11">
        <v>22734.75</v>
      </c>
      <c r="R10" s="11">
        <v>32529.07</v>
      </c>
      <c r="S10" s="11">
        <v>33761.800000000003</v>
      </c>
      <c r="T10" s="11">
        <v>13641</v>
      </c>
      <c r="U10" s="11">
        <v>13390.609</v>
      </c>
      <c r="V10" s="11">
        <v>5752.8530000000001</v>
      </c>
      <c r="W10" s="11">
        <v>4809.1180000000004</v>
      </c>
      <c r="X10" s="11">
        <v>23244.949000000001</v>
      </c>
      <c r="Y10" s="11">
        <v>31869.907999999999</v>
      </c>
      <c r="Z10" s="11">
        <v>17663.705999999998</v>
      </c>
      <c r="AA10" s="11">
        <v>11875.825000000001</v>
      </c>
      <c r="AB10" s="11">
        <v>10241.31</v>
      </c>
      <c r="AC10" s="11">
        <v>6084.71</v>
      </c>
      <c r="AD10" s="11">
        <v>12309.29</v>
      </c>
      <c r="AE10" s="11">
        <v>4511.1000000000004</v>
      </c>
    </row>
    <row r="11" spans="1:31">
      <c r="A11" s="9" t="s">
        <v>52</v>
      </c>
      <c r="B11" s="127">
        <v>22637.512999999999</v>
      </c>
      <c r="C11" s="11">
        <v>24239.62</v>
      </c>
      <c r="D11" s="11">
        <v>42876</v>
      </c>
      <c r="E11" s="11">
        <v>26766.108</v>
      </c>
      <c r="F11" s="11">
        <v>29129.810250000002</v>
      </c>
      <c r="P11" s="9">
        <v>8</v>
      </c>
      <c r="Q11" s="10">
        <v>32158.5</v>
      </c>
      <c r="R11" s="10">
        <v>28081.02</v>
      </c>
      <c r="S11" s="10">
        <v>35044.18</v>
      </c>
      <c r="T11" s="10">
        <v>3091.7</v>
      </c>
      <c r="U11" s="10">
        <v>12335.491</v>
      </c>
      <c r="V11" s="10">
        <v>4219.6130000000003</v>
      </c>
      <c r="W11" s="10">
        <v>3546.9720000000002</v>
      </c>
      <c r="X11" s="10">
        <v>19697.631000000001</v>
      </c>
      <c r="Y11" s="10">
        <v>22648.403999999999</v>
      </c>
      <c r="Z11" s="10">
        <v>15492.143</v>
      </c>
      <c r="AA11" s="10">
        <v>10993.467000000001</v>
      </c>
      <c r="AB11" s="10">
        <v>6556.6440000000002</v>
      </c>
      <c r="AC11" s="10">
        <v>5617.17</v>
      </c>
      <c r="AD11" s="10">
        <v>6866.9449999999997</v>
      </c>
      <c r="AE11" s="10">
        <v>3565.6750000000002</v>
      </c>
    </row>
    <row r="12" spans="1:31">
      <c r="A12" s="9" t="s">
        <v>432</v>
      </c>
      <c r="B12" s="127">
        <v>2919</v>
      </c>
      <c r="C12" s="11">
        <v>4956</v>
      </c>
      <c r="D12" s="11">
        <v>1233</v>
      </c>
      <c r="E12" s="11">
        <v>3784.5</v>
      </c>
      <c r="F12" s="11">
        <v>12892.5</v>
      </c>
      <c r="P12" s="9">
        <v>9</v>
      </c>
      <c r="Q12" s="10">
        <v>84905.251999999993</v>
      </c>
      <c r="R12" s="10">
        <v>42890.525000000001</v>
      </c>
      <c r="S12" s="10">
        <v>26790.174999999999</v>
      </c>
      <c r="T12" s="10">
        <v>6965.95</v>
      </c>
      <c r="U12" s="10">
        <v>11754.054</v>
      </c>
      <c r="V12" s="10">
        <v>3468.7620000000002</v>
      </c>
      <c r="W12" s="10">
        <v>3617</v>
      </c>
      <c r="X12" s="10">
        <v>20771.806</v>
      </c>
      <c r="Y12" s="10">
        <v>33069.182999999997</v>
      </c>
      <c r="Z12" s="10">
        <v>22205.777999999998</v>
      </c>
      <c r="AA12" s="10">
        <v>12086.514999999999</v>
      </c>
      <c r="AB12" s="10">
        <v>11586.705</v>
      </c>
      <c r="AC12" s="10">
        <v>8000.3549999999996</v>
      </c>
      <c r="AD12" s="10">
        <v>6955.45</v>
      </c>
      <c r="AE12" s="10">
        <v>4639.0249999999996</v>
      </c>
    </row>
    <row r="13" spans="1:31">
      <c r="A13" s="9" t="s">
        <v>49</v>
      </c>
      <c r="B13" s="127">
        <v>9964.6020000000008</v>
      </c>
      <c r="C13" s="11">
        <v>6859.8059999999996</v>
      </c>
      <c r="D13" s="11">
        <v>15238</v>
      </c>
      <c r="E13" s="11">
        <v>10661.058000000001</v>
      </c>
      <c r="F13" s="11">
        <v>10680.8665</v>
      </c>
      <c r="P13" s="9">
        <v>10</v>
      </c>
      <c r="Q13" s="10">
        <v>83885.501000000004</v>
      </c>
      <c r="R13" s="10">
        <v>48876.455000000002</v>
      </c>
      <c r="S13" s="10">
        <v>37348.639999999999</v>
      </c>
      <c r="T13" s="10">
        <v>6292</v>
      </c>
      <c r="U13" s="10">
        <v>12250.08</v>
      </c>
      <c r="V13" s="10">
        <v>3818.2139999999999</v>
      </c>
      <c r="W13" s="10">
        <v>3496.9250000000002</v>
      </c>
      <c r="X13" s="10">
        <v>17945.434000000001</v>
      </c>
      <c r="Y13" s="10">
        <v>35407.800000000003</v>
      </c>
      <c r="Z13" s="10">
        <v>19973.406999999999</v>
      </c>
      <c r="AA13" s="10">
        <v>10150.525</v>
      </c>
      <c r="AB13" s="10">
        <v>14219.108</v>
      </c>
      <c r="AC13" s="10">
        <v>8702.1299999999992</v>
      </c>
      <c r="AD13" s="10">
        <v>5889.8869999999997</v>
      </c>
      <c r="AE13" s="10">
        <v>3320.5749999999998</v>
      </c>
    </row>
    <row r="14" spans="1:31">
      <c r="A14" s="9" t="s">
        <v>57</v>
      </c>
      <c r="B14" s="127">
        <v>773</v>
      </c>
      <c r="C14" s="11">
        <v>6240.2</v>
      </c>
      <c r="D14" s="11">
        <v>11621.999999999998</v>
      </c>
      <c r="E14" s="11">
        <v>3588</v>
      </c>
      <c r="F14" s="11">
        <v>5555.7999999999993</v>
      </c>
      <c r="P14" s="9">
        <v>11</v>
      </c>
      <c r="Q14" s="10">
        <v>61167.625</v>
      </c>
      <c r="R14" s="10">
        <v>61093.868000000002</v>
      </c>
      <c r="S14" s="10">
        <v>38221.800999999999</v>
      </c>
      <c r="T14" s="10">
        <v>3713.0509999999999</v>
      </c>
      <c r="U14" s="10">
        <v>14235.576999999999</v>
      </c>
      <c r="V14" s="10">
        <v>3723.123</v>
      </c>
      <c r="W14" s="10">
        <v>6222.9340000000002</v>
      </c>
      <c r="X14" s="10">
        <v>21685.205999999998</v>
      </c>
      <c r="Y14" s="10">
        <v>28002.893</v>
      </c>
      <c r="Z14" s="10">
        <v>17241.559000000001</v>
      </c>
      <c r="AA14" s="10">
        <v>9265.4650000000001</v>
      </c>
      <c r="AB14" s="10">
        <v>11906.956</v>
      </c>
      <c r="AC14" s="10">
        <v>8017.2110000000002</v>
      </c>
      <c r="AD14" s="10">
        <v>4374.6210000000001</v>
      </c>
      <c r="AE14" s="10">
        <v>2358.4009999999998</v>
      </c>
    </row>
    <row r="15" spans="1:31">
      <c r="A15" s="9" t="s">
        <v>48</v>
      </c>
      <c r="B15" s="127">
        <v>9297.5650000000005</v>
      </c>
      <c r="C15" s="11">
        <v>6282.0749999999998</v>
      </c>
      <c r="D15" s="11">
        <v>14337</v>
      </c>
      <c r="E15" s="11">
        <v>14972.9</v>
      </c>
      <c r="F15" s="11">
        <v>11222.385</v>
      </c>
      <c r="P15" s="9">
        <v>12</v>
      </c>
      <c r="Q15" s="10">
        <v>55665.875</v>
      </c>
      <c r="R15" s="10">
        <v>49816.046999999999</v>
      </c>
      <c r="S15" s="10">
        <v>33610.425000000003</v>
      </c>
      <c r="T15" s="10">
        <v>818</v>
      </c>
      <c r="U15" s="10">
        <v>14302.71</v>
      </c>
      <c r="V15" s="10">
        <v>3128.8240000000001</v>
      </c>
      <c r="W15" s="10">
        <v>3209.8939999999998</v>
      </c>
      <c r="X15" s="10">
        <v>13342.754999999999</v>
      </c>
      <c r="Y15" s="10">
        <v>29977.528999999999</v>
      </c>
      <c r="Z15" s="10">
        <v>17485.726999999999</v>
      </c>
      <c r="AA15" s="10">
        <v>10191.475</v>
      </c>
      <c r="AB15" s="10">
        <v>9935.4950000000008</v>
      </c>
      <c r="AC15" s="10">
        <v>11763.504999999999</v>
      </c>
      <c r="AD15" s="10">
        <v>3637.8879999999999</v>
      </c>
      <c r="AE15" s="10">
        <v>1312.65</v>
      </c>
    </row>
    <row r="16" spans="1:31">
      <c r="A16" s="9" t="s">
        <v>47</v>
      </c>
      <c r="B16" s="127">
        <v>11323.133</v>
      </c>
      <c r="C16" s="11">
        <v>3097.95</v>
      </c>
      <c r="D16" s="11">
        <v>12578</v>
      </c>
      <c r="E16" s="11">
        <v>8106.625</v>
      </c>
      <c r="F16" s="11">
        <v>8776.4269999999997</v>
      </c>
      <c r="P16" s="9" t="s">
        <v>13</v>
      </c>
      <c r="Q16" s="10">
        <v>64050.378454545462</v>
      </c>
      <c r="R16" s="10">
        <v>42858.347545454555</v>
      </c>
      <c r="S16" s="10">
        <v>31744.803818181812</v>
      </c>
      <c r="T16" s="10">
        <v>9458.9938181818179</v>
      </c>
      <c r="U16" s="10">
        <v>12281.550090909092</v>
      </c>
      <c r="V16" s="10">
        <v>4343.6619090909089</v>
      </c>
      <c r="W16" s="10">
        <v>4150.4738333333335</v>
      </c>
      <c r="X16" s="10">
        <v>20449.38590909091</v>
      </c>
      <c r="Y16" s="10">
        <v>29323.730181818177</v>
      </c>
      <c r="Z16" s="10">
        <v>18468.207272727275</v>
      </c>
      <c r="AA16" s="10">
        <v>10290.84809090909</v>
      </c>
      <c r="AB16" s="10">
        <v>9884.8728181818169</v>
      </c>
      <c r="AC16" s="10">
        <v>7230.8147272727274</v>
      </c>
      <c r="AD16" s="10">
        <v>7222.5726363636359</v>
      </c>
      <c r="AE16" s="10">
        <v>2820.9186363636368</v>
      </c>
    </row>
    <row r="17" spans="1:31">
      <c r="A17" s="9" t="s">
        <v>372</v>
      </c>
      <c r="B17" s="127">
        <v>5283.5680000000002</v>
      </c>
      <c r="C17" s="11">
        <v>5115.7610000000004</v>
      </c>
      <c r="D17" s="11">
        <v>7092.0000000000009</v>
      </c>
      <c r="E17" s="11">
        <v>6272.3090000000002</v>
      </c>
      <c r="F17" s="11">
        <v>5940.9095000000007</v>
      </c>
    </row>
    <row r="18" spans="1:31">
      <c r="A18" s="9" t="s">
        <v>55</v>
      </c>
      <c r="B18" s="127">
        <v>11051.787</v>
      </c>
      <c r="C18" s="11">
        <v>4905.8999999999996</v>
      </c>
      <c r="D18" s="11">
        <v>11768</v>
      </c>
      <c r="E18" s="11">
        <v>7338.1909999999998</v>
      </c>
      <c r="F18" s="11">
        <v>8765.9694999999992</v>
      </c>
    </row>
    <row r="19" spans="1:31">
      <c r="A19" s="9" t="s">
        <v>53</v>
      </c>
      <c r="B19" s="127">
        <v>3541.4740000000002</v>
      </c>
      <c r="C19" s="11">
        <v>1378.0940000000001</v>
      </c>
      <c r="D19" s="11">
        <v>2811</v>
      </c>
      <c r="E19" s="11">
        <v>2444.6579999999999</v>
      </c>
      <c r="F19" s="11">
        <v>2543.8065000000001</v>
      </c>
    </row>
    <row r="20" spans="1:31">
      <c r="A20" s="9" t="s">
        <v>374</v>
      </c>
      <c r="B20" s="127">
        <v>7192.0590000000002</v>
      </c>
      <c r="C20" s="11">
        <v>6247.0889999999999</v>
      </c>
      <c r="D20" s="11">
        <v>3288</v>
      </c>
      <c r="E20" s="11">
        <v>922.79</v>
      </c>
      <c r="F20" s="11">
        <v>4412.4845000000005</v>
      </c>
    </row>
    <row r="21" spans="1:31">
      <c r="A21" s="9" t="s">
        <v>373</v>
      </c>
      <c r="B21" s="127">
        <v>2089.0749999999998</v>
      </c>
      <c r="C21" s="11">
        <v>718.3</v>
      </c>
      <c r="D21" s="11">
        <v>951</v>
      </c>
      <c r="E21" s="11">
        <v>380.94600000000003</v>
      </c>
      <c r="F21" s="11">
        <v>1034.83025</v>
      </c>
      <c r="T21" s="11">
        <v>9253.1509999999998</v>
      </c>
      <c r="U21" s="145">
        <f>T21/10000</f>
        <v>0.92531509999999995</v>
      </c>
      <c r="AD21" s="11">
        <v>9433.9500000000007</v>
      </c>
      <c r="AE21">
        <f>AD21/10000</f>
        <v>0.94339500000000009</v>
      </c>
    </row>
    <row r="22" spans="1:31">
      <c r="B22"/>
      <c r="T22" s="11">
        <v>5309.1</v>
      </c>
      <c r="U22" s="145">
        <f t="shared" ref="U22:U28" si="0">T22/10000</f>
        <v>0.53090999999999999</v>
      </c>
      <c r="AD22" s="11">
        <v>12146.025</v>
      </c>
      <c r="AE22">
        <f t="shared" ref="AE22:AE27" si="1">AD22/10000</f>
        <v>1.2146025</v>
      </c>
    </row>
    <row r="23" spans="1:31">
      <c r="B23"/>
      <c r="T23" s="11">
        <v>5850</v>
      </c>
      <c r="U23" s="145">
        <f t="shared" si="0"/>
        <v>0.58499999999999996</v>
      </c>
      <c r="AD23" s="11">
        <v>7103.4750000000004</v>
      </c>
      <c r="AE23">
        <f t="shared" si="1"/>
        <v>0.71034750000000002</v>
      </c>
    </row>
    <row r="24" spans="1:31">
      <c r="B24"/>
      <c r="T24" s="11">
        <v>21866.880000000001</v>
      </c>
      <c r="U24" s="145">
        <f t="shared" si="0"/>
        <v>2.1866880000000002</v>
      </c>
      <c r="AD24" s="11">
        <v>7078.5</v>
      </c>
      <c r="AE24">
        <f t="shared" si="1"/>
        <v>0.70784999999999998</v>
      </c>
    </row>
    <row r="25" spans="1:31">
      <c r="B25"/>
      <c r="T25" s="11">
        <v>27248.1</v>
      </c>
      <c r="U25" s="145">
        <f t="shared" si="0"/>
        <v>2.7248099999999997</v>
      </c>
      <c r="AD25" s="11">
        <v>5298</v>
      </c>
      <c r="AE25">
        <f t="shared" si="1"/>
        <v>0.52980000000000005</v>
      </c>
    </row>
    <row r="26" spans="1:31">
      <c r="B26"/>
      <c r="T26" s="11">
        <v>13641</v>
      </c>
      <c r="U26" s="145">
        <f t="shared" si="0"/>
        <v>1.3641000000000001</v>
      </c>
      <c r="AD26" s="11">
        <v>10695.5</v>
      </c>
      <c r="AE26">
        <f t="shared" si="1"/>
        <v>1.06955</v>
      </c>
    </row>
    <row r="27" spans="1:31">
      <c r="B27"/>
      <c r="T27" s="10">
        <v>3091.7</v>
      </c>
      <c r="U27" s="145">
        <f t="shared" si="0"/>
        <v>0.30917</v>
      </c>
      <c r="AD27" s="10">
        <v>6063.75</v>
      </c>
      <c r="AE27">
        <f t="shared" si="1"/>
        <v>0.606375</v>
      </c>
    </row>
    <row r="28" spans="1:31">
      <c r="B28"/>
      <c r="U28">
        <f t="shared" si="0"/>
        <v>0</v>
      </c>
    </row>
    <row r="29" spans="1:31">
      <c r="B29"/>
    </row>
    <row r="30" spans="1:31">
      <c r="B30"/>
    </row>
    <row r="31" spans="1:31">
      <c r="B31"/>
    </row>
    <row r="32" spans="1:31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  <row r="74" spans="2:2">
      <c r="B74"/>
    </row>
    <row r="75" spans="2:2">
      <c r="B75"/>
    </row>
    <row r="76" spans="2:2">
      <c r="B76"/>
    </row>
    <row r="77" spans="2:2">
      <c r="B77"/>
    </row>
    <row r="78" spans="2:2">
      <c r="B78"/>
    </row>
    <row r="79" spans="2:2">
      <c r="B79"/>
    </row>
  </sheetData>
  <sortState xmlns:xlrd2="http://schemas.microsoft.com/office/spreadsheetml/2017/richdata2" ref="A3:N22">
    <sortCondition descending="1" ref="N5"/>
  </sortState>
  <phoneticPr fontId="3" type="noConversion"/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BF126"/>
  <sheetViews>
    <sheetView workbookViewId="0">
      <pane ySplit="1" topLeftCell="A52" activePane="bottomLeft" state="frozen"/>
      <selection pane="bottomLeft" activeCell="A67" sqref="A67:XFD67"/>
    </sheetView>
  </sheetViews>
  <sheetFormatPr baseColWidth="10" defaultColWidth="8.83203125" defaultRowHeight="14"/>
  <cols>
    <col min="1" max="2" width="10.1640625" customWidth="1"/>
  </cols>
  <sheetData>
    <row r="1" spans="1:22" s="6" customFormat="1">
      <c r="A1" s="7" t="s">
        <v>14</v>
      </c>
      <c r="B1" s="7" t="s">
        <v>15</v>
      </c>
      <c r="C1" s="7" t="s">
        <v>16</v>
      </c>
      <c r="D1" s="7" t="s">
        <v>22</v>
      </c>
      <c r="E1" s="7" t="s">
        <v>25</v>
      </c>
      <c r="F1" s="7" t="s">
        <v>26</v>
      </c>
      <c r="G1" s="7" t="s">
        <v>65</v>
      </c>
      <c r="H1" s="7" t="s">
        <v>27</v>
      </c>
      <c r="I1" s="7" t="s">
        <v>18</v>
      </c>
      <c r="J1" s="7" t="s">
        <v>28</v>
      </c>
      <c r="K1" s="7" t="s">
        <v>29</v>
      </c>
      <c r="L1" s="7" t="s">
        <v>30</v>
      </c>
      <c r="M1" s="7" t="s">
        <v>31</v>
      </c>
      <c r="N1" s="7" t="s">
        <v>32</v>
      </c>
      <c r="O1" s="7" t="s">
        <v>33</v>
      </c>
      <c r="P1" s="7" t="s">
        <v>34</v>
      </c>
      <c r="Q1" s="7" t="s">
        <v>35</v>
      </c>
      <c r="R1" s="7" t="s">
        <v>36</v>
      </c>
      <c r="S1" s="7" t="s">
        <v>368</v>
      </c>
      <c r="T1" s="7" t="s">
        <v>364</v>
      </c>
      <c r="U1" s="7" t="s">
        <v>417</v>
      </c>
      <c r="V1" s="7" t="s">
        <v>41</v>
      </c>
    </row>
    <row r="2" spans="1:22">
      <c r="A2">
        <v>2016</v>
      </c>
      <c r="B2">
        <v>1</v>
      </c>
      <c r="C2" t="s">
        <v>23</v>
      </c>
      <c r="D2" s="5">
        <v>11274.573</v>
      </c>
      <c r="E2" s="5">
        <v>2549.3249999999998</v>
      </c>
      <c r="F2" s="5">
        <v>3301.4250000000002</v>
      </c>
      <c r="G2" s="5">
        <v>6907</v>
      </c>
      <c r="H2" s="5">
        <v>18494.809000000001</v>
      </c>
      <c r="I2" s="5">
        <v>23635.595000000001</v>
      </c>
      <c r="J2" s="5">
        <v>12734.154999999999</v>
      </c>
      <c r="K2" s="5">
        <v>8974.0499999999993</v>
      </c>
      <c r="L2" s="5">
        <v>4542.5339999999997</v>
      </c>
      <c r="M2" s="5">
        <v>16496.754999999997</v>
      </c>
      <c r="N2" s="5">
        <v>4058.5559999999991</v>
      </c>
      <c r="O2" s="5">
        <v>10879.449999999999</v>
      </c>
      <c r="P2" s="5">
        <v>5516.6880000000001</v>
      </c>
      <c r="Q2" s="5">
        <v>42030.744999999995</v>
      </c>
      <c r="V2">
        <v>180400</v>
      </c>
    </row>
    <row r="3" spans="1:22">
      <c r="A3">
        <v>2016</v>
      </c>
      <c r="B3">
        <v>2</v>
      </c>
      <c r="C3" t="s">
        <v>23</v>
      </c>
      <c r="D3" s="5">
        <v>17504.277999999998</v>
      </c>
      <c r="E3" s="5">
        <v>397.32499999999999</v>
      </c>
      <c r="F3" s="5">
        <v>5177.8200000000006</v>
      </c>
      <c r="G3" s="5">
        <v>4384</v>
      </c>
      <c r="H3" s="5">
        <v>16181.688999999998</v>
      </c>
      <c r="I3" s="5">
        <v>11887.25</v>
      </c>
      <c r="J3" s="5">
        <v>9590.619999999999</v>
      </c>
      <c r="K3" s="5">
        <v>7152.2540000000008</v>
      </c>
      <c r="L3" s="5">
        <v>5658.9060000000009</v>
      </c>
      <c r="M3" s="5">
        <v>14414.954999999998</v>
      </c>
      <c r="N3" s="5">
        <v>2591.4939999999997</v>
      </c>
      <c r="O3" s="5">
        <v>4714.25</v>
      </c>
      <c r="P3" s="5">
        <v>4042.7249999999999</v>
      </c>
      <c r="Q3" s="5">
        <v>40222.111000000004</v>
      </c>
      <c r="V3">
        <v>150600</v>
      </c>
    </row>
    <row r="4" spans="1:22">
      <c r="A4">
        <v>2016</v>
      </c>
      <c r="B4">
        <v>3</v>
      </c>
      <c r="C4" t="s">
        <v>23</v>
      </c>
      <c r="D4" s="5">
        <v>12417.794000000002</v>
      </c>
      <c r="E4" s="5">
        <v>2005.15</v>
      </c>
      <c r="F4" s="5">
        <v>4637.1729999999989</v>
      </c>
      <c r="G4" s="5">
        <v>2769.5</v>
      </c>
      <c r="H4" s="5">
        <v>22463.225999999999</v>
      </c>
      <c r="I4" s="5">
        <v>29499.674999999999</v>
      </c>
      <c r="J4" s="5">
        <v>16636.955999999998</v>
      </c>
      <c r="K4" s="5">
        <v>8812.0760000000028</v>
      </c>
      <c r="L4" s="5">
        <v>7161.6300000000028</v>
      </c>
      <c r="M4" s="5">
        <v>17174.46</v>
      </c>
      <c r="N4" s="5">
        <v>3818.7849999999999</v>
      </c>
      <c r="O4" s="5">
        <v>9911.5249999999996</v>
      </c>
      <c r="P4" s="5">
        <v>11052.804</v>
      </c>
      <c r="Q4" s="5">
        <v>82664.875</v>
      </c>
      <c r="V4">
        <v>232100</v>
      </c>
    </row>
    <row r="5" spans="1:22">
      <c r="A5">
        <v>2016</v>
      </c>
      <c r="B5">
        <v>4</v>
      </c>
      <c r="C5" t="s">
        <v>23</v>
      </c>
      <c r="D5" s="5">
        <v>13642.398999999999</v>
      </c>
      <c r="E5" s="5">
        <v>2427.85</v>
      </c>
      <c r="F5" s="5">
        <v>5093.43</v>
      </c>
      <c r="G5" s="5">
        <v>1388</v>
      </c>
      <c r="H5" s="5">
        <v>18242.830999999998</v>
      </c>
      <c r="I5" s="5">
        <v>19490.974999999999</v>
      </c>
      <c r="J5" s="5">
        <v>9231.4229999999989</v>
      </c>
      <c r="K5" s="5">
        <v>8481.2810000000027</v>
      </c>
      <c r="L5" s="5">
        <v>8340.7339999999967</v>
      </c>
      <c r="M5" s="5">
        <v>15119.810000000001</v>
      </c>
      <c r="N5" s="5">
        <v>4908.8419999999996</v>
      </c>
      <c r="O5" s="5">
        <v>7884.3</v>
      </c>
      <c r="P5" s="5">
        <v>7747.1920000000009</v>
      </c>
      <c r="Q5" s="5">
        <v>39034.699999999997</v>
      </c>
      <c r="V5">
        <v>170700</v>
      </c>
    </row>
    <row r="6" spans="1:22">
      <c r="A6">
        <v>2016</v>
      </c>
      <c r="B6">
        <v>5</v>
      </c>
      <c r="C6" t="s">
        <v>23</v>
      </c>
      <c r="D6" s="5">
        <v>7101.58</v>
      </c>
      <c r="E6" s="5">
        <v>2208.0500000000002</v>
      </c>
      <c r="F6" s="5">
        <v>6165.2389999999996</v>
      </c>
      <c r="G6" s="5">
        <v>459</v>
      </c>
      <c r="H6" s="5">
        <v>17088.441999999999</v>
      </c>
      <c r="I6" s="5">
        <v>15503.349</v>
      </c>
      <c r="J6" s="5">
        <v>7432.1500000000005</v>
      </c>
      <c r="K6" s="5">
        <v>10586.692000000003</v>
      </c>
      <c r="L6" s="5">
        <v>5142.6660000000002</v>
      </c>
      <c r="M6" s="5">
        <v>13590.710999999999</v>
      </c>
      <c r="N6" s="5">
        <v>2397.7959999999998</v>
      </c>
      <c r="O6" s="5">
        <v>7320.25</v>
      </c>
      <c r="P6" s="5">
        <v>5648.32</v>
      </c>
      <c r="Q6" s="5">
        <v>41654.25</v>
      </c>
      <c r="V6">
        <v>153200</v>
      </c>
    </row>
    <row r="7" spans="1:22">
      <c r="A7">
        <v>2016</v>
      </c>
      <c r="B7">
        <v>6</v>
      </c>
      <c r="C7" t="s">
        <v>23</v>
      </c>
      <c r="D7" s="5">
        <v>12135.895</v>
      </c>
      <c r="E7" s="5">
        <v>2926.107</v>
      </c>
      <c r="F7" s="5">
        <v>2735.058</v>
      </c>
      <c r="G7" s="5">
        <v>166.8</v>
      </c>
      <c r="H7" s="5">
        <v>18492.285999999996</v>
      </c>
      <c r="I7" s="5">
        <v>16560.599999999999</v>
      </c>
      <c r="J7" s="5">
        <v>11231.935000000001</v>
      </c>
      <c r="K7" s="5">
        <v>10557.775000000001</v>
      </c>
      <c r="L7" s="5">
        <v>5448.3690000000006</v>
      </c>
      <c r="M7" s="5">
        <v>10906.273000000001</v>
      </c>
      <c r="N7" s="5">
        <v>3035.0039999999999</v>
      </c>
      <c r="O7" s="5">
        <v>5028.0999999999995</v>
      </c>
      <c r="P7" s="5">
        <v>5844.8529999999992</v>
      </c>
      <c r="Q7" s="5">
        <v>41753.25</v>
      </c>
      <c r="V7">
        <v>155700</v>
      </c>
    </row>
    <row r="8" spans="1:22">
      <c r="A8">
        <v>2016</v>
      </c>
      <c r="B8">
        <v>7</v>
      </c>
      <c r="C8" t="s">
        <v>23</v>
      </c>
      <c r="D8" s="5">
        <v>23266.545000000002</v>
      </c>
      <c r="E8" s="5">
        <v>1372.325</v>
      </c>
      <c r="F8" s="5">
        <v>2666.6819999999998</v>
      </c>
      <c r="G8" s="5">
        <v>200</v>
      </c>
      <c r="H8" s="5">
        <v>17522.509000000005</v>
      </c>
      <c r="I8" s="5">
        <v>21365.25</v>
      </c>
      <c r="J8" s="5">
        <v>9202.4830000000002</v>
      </c>
      <c r="K8" s="5">
        <v>10257.826000000001</v>
      </c>
      <c r="L8" s="5">
        <v>5224.7849999999999</v>
      </c>
      <c r="M8" s="5">
        <v>13608.805</v>
      </c>
      <c r="N8" s="5">
        <v>3749.875</v>
      </c>
      <c r="O8" s="5">
        <v>6380.85</v>
      </c>
      <c r="P8" s="5">
        <v>5427.6040000000003</v>
      </c>
      <c r="Q8" s="5">
        <v>38856.14</v>
      </c>
      <c r="V8">
        <v>167000</v>
      </c>
    </row>
    <row r="9" spans="1:22">
      <c r="A9">
        <v>2016</v>
      </c>
      <c r="B9">
        <v>8</v>
      </c>
      <c r="C9" t="s">
        <v>23</v>
      </c>
      <c r="D9" s="5">
        <v>12419.989000000001</v>
      </c>
      <c r="E9" s="5">
        <v>1891.0439999999999</v>
      </c>
      <c r="F9" s="5">
        <v>5968.3560000000007</v>
      </c>
      <c r="G9" s="5">
        <v>250</v>
      </c>
      <c r="H9" s="5">
        <v>15428.448</v>
      </c>
      <c r="I9" s="5">
        <v>20911.875</v>
      </c>
      <c r="J9" s="5">
        <v>9604.3580000000002</v>
      </c>
      <c r="K9" s="5">
        <v>11501.851999999999</v>
      </c>
      <c r="L9" s="5">
        <v>5719.4920000000002</v>
      </c>
      <c r="M9" s="5">
        <v>10353.16</v>
      </c>
      <c r="N9" s="5">
        <v>4033.087</v>
      </c>
      <c r="O9" s="5">
        <v>5658.0750000000007</v>
      </c>
      <c r="P9" s="5">
        <v>6966.8719999999994</v>
      </c>
      <c r="Q9" s="5">
        <v>26632.75</v>
      </c>
      <c r="V9">
        <v>144900</v>
      </c>
    </row>
    <row r="10" spans="1:22">
      <c r="A10">
        <v>2016</v>
      </c>
      <c r="B10">
        <v>9</v>
      </c>
      <c r="C10" t="s">
        <v>23</v>
      </c>
      <c r="D10" s="5">
        <v>15431.614</v>
      </c>
      <c r="E10" s="5">
        <v>2036.0250000000001</v>
      </c>
      <c r="F10" s="5">
        <v>4087.0329999999999</v>
      </c>
      <c r="G10" s="5">
        <v>6170</v>
      </c>
      <c r="H10" s="5">
        <v>20801.407000000003</v>
      </c>
      <c r="I10" s="5">
        <v>15502.915000000001</v>
      </c>
      <c r="J10" s="5">
        <v>10294.9</v>
      </c>
      <c r="K10" s="5">
        <v>9019.0480000000007</v>
      </c>
      <c r="L10" s="5">
        <v>5672.4059999999999</v>
      </c>
      <c r="M10" s="5">
        <v>10317.959999999999</v>
      </c>
      <c r="N10" s="5">
        <v>4122.4159999999993</v>
      </c>
      <c r="O10" s="5">
        <v>5116.45</v>
      </c>
      <c r="P10" s="5">
        <v>5250.4749999999995</v>
      </c>
      <c r="Q10" s="5">
        <v>28193.25</v>
      </c>
      <c r="V10">
        <v>148100</v>
      </c>
    </row>
    <row r="11" spans="1:22">
      <c r="A11">
        <v>2016</v>
      </c>
      <c r="B11">
        <v>10</v>
      </c>
      <c r="C11" t="s">
        <v>23</v>
      </c>
      <c r="D11" s="5">
        <v>10455.299999999999</v>
      </c>
      <c r="E11" s="5">
        <v>3809.3040000000005</v>
      </c>
      <c r="F11" s="5">
        <v>1744.8140000000003</v>
      </c>
      <c r="G11" s="5">
        <v>8542</v>
      </c>
      <c r="H11" s="5">
        <v>16341.293</v>
      </c>
      <c r="I11" s="5">
        <v>18137.626</v>
      </c>
      <c r="J11" s="5">
        <v>8795.5080000000016</v>
      </c>
      <c r="K11" s="5">
        <v>8724.5569999999989</v>
      </c>
      <c r="L11" s="5">
        <v>4924.9959999999983</v>
      </c>
      <c r="M11" s="5">
        <v>17698.22</v>
      </c>
      <c r="N11" s="5">
        <v>2740.7820000000002</v>
      </c>
      <c r="O11" s="5">
        <v>3085.625</v>
      </c>
      <c r="P11" s="5">
        <v>5324.125</v>
      </c>
      <c r="Q11" s="5">
        <v>27794.25</v>
      </c>
      <c r="V11">
        <v>144600</v>
      </c>
    </row>
    <row r="12" spans="1:22">
      <c r="A12">
        <v>2016</v>
      </c>
      <c r="B12">
        <v>11</v>
      </c>
      <c r="C12" t="s">
        <v>23</v>
      </c>
      <c r="D12" s="5">
        <v>16862.375999999997</v>
      </c>
      <c r="E12" s="5">
        <v>1119.5</v>
      </c>
      <c r="F12" s="5">
        <v>4072.2820000000002</v>
      </c>
      <c r="G12" s="5">
        <v>13348</v>
      </c>
      <c r="H12" s="5">
        <v>20084.349999999999</v>
      </c>
      <c r="I12" s="5">
        <v>30560.275000000001</v>
      </c>
      <c r="J12" s="5">
        <v>11480.400000000001</v>
      </c>
      <c r="K12" s="5">
        <v>9067.9159999999974</v>
      </c>
      <c r="L12" s="5">
        <v>7026.0130000000017</v>
      </c>
      <c r="M12" s="5">
        <v>19238.409</v>
      </c>
      <c r="N12" s="5">
        <v>3406.2619999999997</v>
      </c>
      <c r="O12" s="5">
        <v>8436.5</v>
      </c>
      <c r="P12" s="5">
        <v>5673.6209999999992</v>
      </c>
      <c r="Q12" s="5">
        <v>27990.25</v>
      </c>
      <c r="V12">
        <v>188700.15400000001</v>
      </c>
    </row>
    <row r="13" spans="1:22">
      <c r="A13">
        <v>2016</v>
      </c>
      <c r="B13">
        <v>12</v>
      </c>
      <c r="C13" t="s">
        <v>23</v>
      </c>
      <c r="D13" s="5">
        <v>16736.526000000002</v>
      </c>
      <c r="E13" s="5">
        <v>412.55</v>
      </c>
      <c r="F13" s="5">
        <v>5364.4170000000004</v>
      </c>
      <c r="G13" s="5">
        <v>9461</v>
      </c>
      <c r="H13" s="5">
        <v>19918.918999999994</v>
      </c>
      <c r="I13" s="5">
        <v>22440.15</v>
      </c>
      <c r="J13" s="5">
        <v>13914.599999999999</v>
      </c>
      <c r="K13" s="5">
        <v>9271.3150000000023</v>
      </c>
      <c r="L13" s="5">
        <v>7459.6830000000018</v>
      </c>
      <c r="M13" s="5">
        <v>28580.725000000002</v>
      </c>
      <c r="N13" s="5">
        <v>2923.585</v>
      </c>
      <c r="O13" s="5">
        <v>10500.22</v>
      </c>
      <c r="P13" s="5">
        <v>6019.2550000000001</v>
      </c>
      <c r="Q13" s="5">
        <v>47374.5</v>
      </c>
      <c r="V13">
        <v>215700.94299999997</v>
      </c>
    </row>
    <row r="14" spans="1:22">
      <c r="A14">
        <v>2017</v>
      </c>
      <c r="B14">
        <v>1</v>
      </c>
      <c r="C14" t="s">
        <v>23</v>
      </c>
      <c r="D14" s="5">
        <v>9462.9249999999993</v>
      </c>
      <c r="E14" s="5">
        <v>645.5</v>
      </c>
      <c r="F14" s="5">
        <v>8981.5349999999999</v>
      </c>
      <c r="G14" s="5">
        <v>10007.5</v>
      </c>
      <c r="H14" s="5">
        <v>13907.59</v>
      </c>
      <c r="I14" s="5">
        <v>23036.825000000001</v>
      </c>
      <c r="J14" s="5">
        <v>8864</v>
      </c>
      <c r="K14" s="5">
        <v>11982.809000000001</v>
      </c>
      <c r="L14" s="5">
        <v>4111.9540000000006</v>
      </c>
      <c r="M14" s="5">
        <v>18613.075000000001</v>
      </c>
      <c r="N14" s="5">
        <v>3189.24</v>
      </c>
      <c r="O14" s="5">
        <v>5488.2</v>
      </c>
      <c r="P14" s="5">
        <v>4286.0789999999997</v>
      </c>
      <c r="Q14" s="5">
        <v>39946.875</v>
      </c>
      <c r="V14">
        <v>178099.807</v>
      </c>
    </row>
    <row r="15" spans="1:22">
      <c r="A15">
        <v>2017</v>
      </c>
      <c r="B15">
        <v>2</v>
      </c>
      <c r="C15" t="s">
        <v>23</v>
      </c>
      <c r="D15" s="5">
        <v>16589.255999999998</v>
      </c>
      <c r="E15" s="5">
        <v>2454.5</v>
      </c>
      <c r="F15" s="5">
        <v>5547.2189999999991</v>
      </c>
      <c r="G15" s="5">
        <v>9217.5750000000007</v>
      </c>
      <c r="H15" s="5">
        <v>20542.731000000007</v>
      </c>
      <c r="I15" s="5">
        <v>14307.279999999999</v>
      </c>
      <c r="J15" s="5">
        <v>7921.9</v>
      </c>
      <c r="K15" s="5">
        <v>18428.473999999995</v>
      </c>
      <c r="L15" s="5">
        <v>5933.2509999999993</v>
      </c>
      <c r="M15" s="5">
        <v>18183.55</v>
      </c>
      <c r="N15" s="5">
        <v>2711.7799999999997</v>
      </c>
      <c r="O15" s="5">
        <v>6133.75</v>
      </c>
      <c r="P15" s="5">
        <v>4517.625</v>
      </c>
      <c r="Q15" s="5">
        <v>43383.724999999999</v>
      </c>
      <c r="V15">
        <v>193700.891</v>
      </c>
    </row>
    <row r="16" spans="1:22">
      <c r="A16">
        <v>2017</v>
      </c>
      <c r="B16">
        <v>3</v>
      </c>
      <c r="C16" t="s">
        <v>23</v>
      </c>
      <c r="D16" s="5">
        <v>19819.634000000002</v>
      </c>
      <c r="E16" s="5">
        <v>2454.5</v>
      </c>
      <c r="F16" s="5">
        <v>5547.2189999999991</v>
      </c>
      <c r="G16" s="5">
        <v>9217.5750000000007</v>
      </c>
      <c r="H16" s="5">
        <v>18762.063000000002</v>
      </c>
      <c r="I16" s="5">
        <v>16435.304</v>
      </c>
      <c r="J16" s="5">
        <v>7921.9</v>
      </c>
      <c r="K16" s="5">
        <v>20008.011000000002</v>
      </c>
      <c r="L16" s="5">
        <v>5976.9470000000001</v>
      </c>
      <c r="M16" s="5">
        <v>15727.15</v>
      </c>
      <c r="N16" s="5">
        <v>2401.6120000000001</v>
      </c>
      <c r="O16" s="5">
        <v>4871.5</v>
      </c>
      <c r="P16" s="5">
        <v>7649.9959999999992</v>
      </c>
      <c r="Q16" s="5">
        <v>51307.75</v>
      </c>
      <c r="V16">
        <v>218000.29</v>
      </c>
    </row>
    <row r="17" spans="1:29">
      <c r="A17">
        <v>2017</v>
      </c>
      <c r="B17">
        <v>4</v>
      </c>
      <c r="C17" t="s">
        <v>23</v>
      </c>
      <c r="D17" s="5">
        <v>12128.325000000001</v>
      </c>
      <c r="E17" s="5">
        <v>2253.75</v>
      </c>
      <c r="F17" s="5">
        <v>4158.8919999999998</v>
      </c>
      <c r="G17" s="5">
        <v>8198</v>
      </c>
      <c r="H17" s="5">
        <v>14477.851000000001</v>
      </c>
      <c r="I17" s="5">
        <v>16055.204</v>
      </c>
      <c r="J17" s="5">
        <v>5075.1749999999993</v>
      </c>
      <c r="K17" s="5">
        <v>14849.391999999998</v>
      </c>
      <c r="L17" s="5">
        <v>3916.5659999999989</v>
      </c>
      <c r="M17" s="5">
        <v>13697.83</v>
      </c>
      <c r="N17" s="5">
        <v>2315.1589999999997</v>
      </c>
      <c r="O17" s="5">
        <v>2952.3500000000004</v>
      </c>
      <c r="P17" s="5">
        <v>6046.0759999999991</v>
      </c>
      <c r="Q17" s="5">
        <v>58264.700000000004</v>
      </c>
      <c r="V17">
        <v>181000.22</v>
      </c>
    </row>
    <row r="18" spans="1:29">
      <c r="A18">
        <v>2017</v>
      </c>
      <c r="B18">
        <v>5</v>
      </c>
      <c r="C18" t="s">
        <v>23</v>
      </c>
      <c r="D18" s="5">
        <v>16730.775000000001</v>
      </c>
      <c r="E18" s="5">
        <v>3847.25</v>
      </c>
      <c r="F18" s="5">
        <v>4920.6040000000003</v>
      </c>
      <c r="G18" s="5">
        <v>7470</v>
      </c>
      <c r="H18" s="5">
        <v>16572.595999999998</v>
      </c>
      <c r="I18" s="5">
        <v>20239.775000000001</v>
      </c>
      <c r="J18" s="5">
        <v>6189.9780000000001</v>
      </c>
      <c r="K18" s="5">
        <v>12352.879000000003</v>
      </c>
      <c r="L18" s="5">
        <v>4195.6790000000001</v>
      </c>
      <c r="M18" s="5">
        <v>11644.811</v>
      </c>
      <c r="N18" s="5">
        <v>3311.7909999999997</v>
      </c>
      <c r="O18" s="5">
        <v>3754.25</v>
      </c>
      <c r="P18" s="5">
        <v>6596.7250000000004</v>
      </c>
      <c r="Q18" s="5">
        <v>46257.75</v>
      </c>
      <c r="V18">
        <v>182600.16200000001</v>
      </c>
    </row>
    <row r="19" spans="1:29">
      <c r="A19">
        <v>2017</v>
      </c>
      <c r="B19">
        <v>6</v>
      </c>
      <c r="C19" t="s">
        <v>23</v>
      </c>
      <c r="D19" s="5">
        <v>9387.1360000000004</v>
      </c>
      <c r="E19" s="5">
        <v>2668.7750000000001</v>
      </c>
      <c r="F19" s="5">
        <v>3586.0479999999998</v>
      </c>
      <c r="G19" s="5">
        <v>3455</v>
      </c>
      <c r="H19" s="5">
        <v>19636.939000000002</v>
      </c>
      <c r="I19" s="5">
        <v>20149.099999999999</v>
      </c>
      <c r="J19" s="5">
        <v>5667.1379999999999</v>
      </c>
      <c r="K19" s="5">
        <v>10521.466000000002</v>
      </c>
      <c r="L19" s="5">
        <v>3962.0450000000001</v>
      </c>
      <c r="M19" s="5">
        <v>11549.305</v>
      </c>
      <c r="N19" s="5">
        <v>3177.692</v>
      </c>
      <c r="O19" s="5">
        <v>7024.6</v>
      </c>
      <c r="P19" s="5">
        <v>7415.6049999999996</v>
      </c>
      <c r="Q19" s="5">
        <v>30744.75</v>
      </c>
      <c r="V19">
        <v>152400.34899999999</v>
      </c>
    </row>
    <row r="20" spans="1:29">
      <c r="A20">
        <v>2017</v>
      </c>
      <c r="B20">
        <v>7</v>
      </c>
      <c r="C20" t="s">
        <v>23</v>
      </c>
      <c r="D20" s="5">
        <v>16585.246999999999</v>
      </c>
      <c r="E20" s="5">
        <v>2348.3999999999996</v>
      </c>
      <c r="F20" s="5">
        <v>8070.2719999999999</v>
      </c>
      <c r="G20" s="5">
        <v>6830</v>
      </c>
      <c r="H20" s="5">
        <v>19854.958000000002</v>
      </c>
      <c r="I20" s="5">
        <v>17175.275999999998</v>
      </c>
      <c r="J20" s="5">
        <v>5736.1880000000001</v>
      </c>
      <c r="K20" s="5">
        <v>11832.079000000002</v>
      </c>
      <c r="L20" s="5">
        <v>4107.9719999999998</v>
      </c>
      <c r="M20" s="5">
        <v>14198.587000000001</v>
      </c>
      <c r="N20" s="5">
        <v>3335.9780000000001</v>
      </c>
      <c r="O20" s="5">
        <v>7022.6500000000005</v>
      </c>
      <c r="P20" s="5">
        <v>7133.1940000000013</v>
      </c>
      <c r="Q20" s="5">
        <v>24900.75</v>
      </c>
      <c r="V20">
        <v>163900.05099999998</v>
      </c>
    </row>
    <row r="21" spans="1:29">
      <c r="A21">
        <v>2017</v>
      </c>
      <c r="B21">
        <v>8</v>
      </c>
      <c r="C21" t="s">
        <v>23</v>
      </c>
      <c r="D21" s="5">
        <v>16448.925000000003</v>
      </c>
      <c r="E21" s="5">
        <v>4924.24</v>
      </c>
      <c r="F21" s="5">
        <v>6536.4880000000003</v>
      </c>
      <c r="G21" s="5">
        <v>7265</v>
      </c>
      <c r="H21" s="5">
        <v>18037.211000000007</v>
      </c>
      <c r="I21" s="5">
        <v>21140.65</v>
      </c>
      <c r="J21" s="5">
        <v>5663.0720000000001</v>
      </c>
      <c r="K21" s="5">
        <v>9936.8209999999999</v>
      </c>
      <c r="L21" s="5">
        <v>4367.3250000000007</v>
      </c>
      <c r="M21" s="5">
        <v>17636.653999999999</v>
      </c>
      <c r="N21" s="5">
        <v>3820.1940000000004</v>
      </c>
      <c r="O21" s="5">
        <v>11763.055</v>
      </c>
      <c r="P21" s="5">
        <v>8143.4690000000001</v>
      </c>
      <c r="Q21" s="5">
        <v>84544.202000000005</v>
      </c>
      <c r="V21">
        <v>231700.13099999999</v>
      </c>
    </row>
    <row r="22" spans="1:29">
      <c r="A22">
        <v>2017</v>
      </c>
      <c r="B22">
        <v>9</v>
      </c>
      <c r="C22" t="s">
        <v>23</v>
      </c>
      <c r="D22" s="5">
        <v>21467.5</v>
      </c>
      <c r="E22" s="5">
        <v>1339.4749999999999</v>
      </c>
      <c r="F22" s="5">
        <v>5086.1909999999998</v>
      </c>
      <c r="G22" s="5">
        <v>4405</v>
      </c>
      <c r="H22" s="5">
        <v>20990.860000000004</v>
      </c>
      <c r="I22" s="5">
        <v>27747.525000000001</v>
      </c>
      <c r="J22" s="5">
        <v>6642.308</v>
      </c>
      <c r="K22" s="5">
        <v>11053.121999999999</v>
      </c>
      <c r="L22" s="5">
        <v>4939.9730000000009</v>
      </c>
      <c r="M22" s="5">
        <v>19956.363999999998</v>
      </c>
      <c r="N22" s="5">
        <v>4167.7690000000002</v>
      </c>
      <c r="O22" s="5">
        <v>14315.58</v>
      </c>
      <c r="P22" s="5">
        <v>6515.0730000000003</v>
      </c>
      <c r="Q22" s="5">
        <v>61548.75</v>
      </c>
      <c r="V22">
        <v>222000.38999999998</v>
      </c>
    </row>
    <row r="23" spans="1:29">
      <c r="A23">
        <v>2017</v>
      </c>
      <c r="B23">
        <v>10</v>
      </c>
      <c r="C23" t="s">
        <v>23</v>
      </c>
      <c r="D23" s="5">
        <v>25780.687000000002</v>
      </c>
      <c r="E23" s="5">
        <v>1790.25</v>
      </c>
      <c r="F23" s="5">
        <v>6539.3619999999992</v>
      </c>
      <c r="G23" s="5">
        <v>6110</v>
      </c>
      <c r="H23" s="5">
        <v>14793.025</v>
      </c>
      <c r="I23" s="5">
        <v>13641.95</v>
      </c>
      <c r="J23" s="5">
        <v>7797.1459999999997</v>
      </c>
      <c r="K23" s="5">
        <v>10157.018999999998</v>
      </c>
      <c r="L23" s="5">
        <v>5570.5739999999996</v>
      </c>
      <c r="M23" s="5">
        <v>22962.552000000003</v>
      </c>
      <c r="N23" s="5">
        <v>3479.4709999999995</v>
      </c>
      <c r="O23" s="5">
        <v>8921.1</v>
      </c>
      <c r="P23" s="5">
        <v>4839.0220000000008</v>
      </c>
      <c r="Q23" s="5">
        <v>57046.531000000003</v>
      </c>
      <c r="V23">
        <v>201500.41399999999</v>
      </c>
    </row>
    <row r="24" spans="1:29">
      <c r="A24">
        <v>2017</v>
      </c>
      <c r="B24">
        <v>11</v>
      </c>
      <c r="C24" t="s">
        <v>23</v>
      </c>
      <c r="D24" s="5">
        <v>27614.649999999998</v>
      </c>
      <c r="E24" s="5">
        <v>1058.7750000000001</v>
      </c>
      <c r="F24" s="5">
        <v>5536.588999999999</v>
      </c>
      <c r="G24" s="5">
        <v>6840</v>
      </c>
      <c r="H24" s="5">
        <v>21426.446000000004</v>
      </c>
      <c r="I24" s="5">
        <v>22159.825000000001</v>
      </c>
      <c r="J24" s="5">
        <v>9625.7540000000008</v>
      </c>
      <c r="K24" s="5">
        <v>10532.915999999999</v>
      </c>
      <c r="L24" s="5">
        <v>6707.5429999999997</v>
      </c>
      <c r="M24" s="5">
        <v>33081.841999999997</v>
      </c>
      <c r="N24" s="5">
        <v>4585.402</v>
      </c>
      <c r="O24" s="5">
        <v>7708.7449999999999</v>
      </c>
      <c r="P24" s="5">
        <v>5231.4719999999998</v>
      </c>
      <c r="Q24" s="5">
        <v>59075.25</v>
      </c>
      <c r="V24">
        <v>235699.38099999996</v>
      </c>
    </row>
    <row r="25" spans="1:29">
      <c r="A25">
        <v>2017</v>
      </c>
      <c r="B25">
        <v>12</v>
      </c>
      <c r="C25" t="s">
        <v>23</v>
      </c>
      <c r="D25" s="5">
        <v>23466.713</v>
      </c>
      <c r="E25" s="5">
        <v>673.77499999999998</v>
      </c>
      <c r="F25" s="5">
        <v>4471.665</v>
      </c>
      <c r="G25" s="5">
        <v>4705</v>
      </c>
      <c r="H25" s="5">
        <v>20847.030000000002</v>
      </c>
      <c r="I25" s="5">
        <v>28606.528999999999</v>
      </c>
      <c r="J25" s="5">
        <v>6541.16</v>
      </c>
      <c r="K25" s="5">
        <v>13268.518999999998</v>
      </c>
      <c r="L25" s="5">
        <v>5537.5140000000029</v>
      </c>
      <c r="M25" s="5">
        <v>26685.952000000001</v>
      </c>
      <c r="N25" s="5">
        <v>3837.7669999999998</v>
      </c>
      <c r="O25" s="5">
        <v>6306.2809999999999</v>
      </c>
      <c r="P25" s="5">
        <v>5411.29</v>
      </c>
      <c r="Q25" s="5">
        <v>47781.2</v>
      </c>
      <c r="V25">
        <v>213899.34</v>
      </c>
    </row>
    <row r="26" spans="1:29">
      <c r="A26">
        <v>2018</v>
      </c>
      <c r="B26">
        <v>1</v>
      </c>
      <c r="C26" t="s">
        <v>23</v>
      </c>
      <c r="D26" s="5">
        <v>60747.399000000005</v>
      </c>
      <c r="E26" s="5">
        <v>1410.575</v>
      </c>
      <c r="F26" s="5">
        <v>2460.5789999999993</v>
      </c>
      <c r="G26" s="5">
        <v>9982.25</v>
      </c>
      <c r="H26" s="5">
        <v>20429.651999999998</v>
      </c>
      <c r="I26" s="5">
        <v>20872</v>
      </c>
      <c r="J26" s="5">
        <v>14341.797999999999</v>
      </c>
      <c r="K26" s="5">
        <v>13958.371532999998</v>
      </c>
      <c r="L26" s="5">
        <v>5079.7684999999974</v>
      </c>
      <c r="M26" s="5">
        <v>12093.231</v>
      </c>
      <c r="N26" s="5">
        <v>4123.9565000000002</v>
      </c>
      <c r="O26" s="5">
        <v>12359.537</v>
      </c>
      <c r="P26" s="5">
        <v>17087.053599999999</v>
      </c>
      <c r="Q26" s="5">
        <v>18529.377</v>
      </c>
      <c r="R26" s="5">
        <v>15620.1</v>
      </c>
      <c r="S26" s="5"/>
      <c r="T26" s="5"/>
      <c r="U26" s="5"/>
      <c r="V26" s="5">
        <v>259741</v>
      </c>
    </row>
    <row r="27" spans="1:29">
      <c r="A27">
        <v>2018</v>
      </c>
      <c r="B27">
        <v>2</v>
      </c>
      <c r="C27" t="s">
        <v>23</v>
      </c>
      <c r="D27" s="5">
        <v>47447.127999999997</v>
      </c>
      <c r="E27" s="5">
        <v>804.25</v>
      </c>
      <c r="F27" s="5">
        <v>1556.2414999999999</v>
      </c>
      <c r="G27" s="5">
        <v>6955</v>
      </c>
      <c r="H27" s="5">
        <v>15574.342999999999</v>
      </c>
      <c r="I27" s="5">
        <v>11613</v>
      </c>
      <c r="J27" s="5">
        <v>6628.8480000000009</v>
      </c>
      <c r="K27" s="5">
        <v>9699.9141687000028</v>
      </c>
      <c r="L27" s="5">
        <v>6361.3310000000019</v>
      </c>
      <c r="M27" s="5">
        <v>5002.0119999999997</v>
      </c>
      <c r="N27" s="5">
        <v>2044.0449999999996</v>
      </c>
      <c r="O27" s="5">
        <v>3903.3290000000002</v>
      </c>
      <c r="P27" s="5">
        <v>13203.924999999999</v>
      </c>
      <c r="Q27" s="5">
        <v>10860.375</v>
      </c>
      <c r="R27" s="5">
        <v>15772.037</v>
      </c>
      <c r="S27" s="5"/>
      <c r="T27" s="5"/>
      <c r="U27" s="5"/>
      <c r="V27" s="5">
        <v>180395</v>
      </c>
    </row>
    <row r="28" spans="1:29">
      <c r="A28">
        <v>2018</v>
      </c>
      <c r="B28">
        <v>3</v>
      </c>
      <c r="C28" t="s">
        <v>23</v>
      </c>
      <c r="D28" s="5">
        <v>26567.008000000002</v>
      </c>
      <c r="E28" s="5">
        <v>4202</v>
      </c>
      <c r="F28" s="5">
        <v>9626.7139999999963</v>
      </c>
      <c r="G28" s="5">
        <v>7101.027</v>
      </c>
      <c r="H28" s="5">
        <v>19823.009999999998</v>
      </c>
      <c r="I28" s="5">
        <v>25238.560000000005</v>
      </c>
      <c r="J28" s="5">
        <v>6394.1959999999999</v>
      </c>
      <c r="K28" s="5">
        <v>10103.091999999997</v>
      </c>
      <c r="L28" s="5">
        <v>6682.8739999999998</v>
      </c>
      <c r="M28" s="5">
        <v>39163.524999999994</v>
      </c>
      <c r="N28" s="5">
        <v>3268.0270000000005</v>
      </c>
      <c r="O28" s="5">
        <v>7741.8499999999985</v>
      </c>
      <c r="P28" s="5">
        <v>8091.9409999999998</v>
      </c>
      <c r="Q28" s="5">
        <v>57296.065999999992</v>
      </c>
      <c r="R28" s="5">
        <v>11336.25</v>
      </c>
      <c r="S28" s="5"/>
      <c r="T28" s="5"/>
      <c r="U28" s="5"/>
      <c r="V28" s="5">
        <v>263860</v>
      </c>
    </row>
    <row r="29" spans="1:29">
      <c r="A29">
        <v>2018</v>
      </c>
      <c r="B29">
        <v>4</v>
      </c>
      <c r="C29" t="s">
        <v>23</v>
      </c>
      <c r="D29" s="5">
        <v>37445.203640000007</v>
      </c>
      <c r="E29" s="5">
        <v>1858.5350000000001</v>
      </c>
      <c r="F29" s="5">
        <v>6803.2356700000018</v>
      </c>
      <c r="G29" s="5">
        <v>5090</v>
      </c>
      <c r="H29" s="5">
        <v>22928.275090000006</v>
      </c>
      <c r="I29" s="5">
        <v>15633.673569999999</v>
      </c>
      <c r="J29" s="5">
        <v>8359.6719669999984</v>
      </c>
      <c r="K29" s="5">
        <v>11788.597475159999</v>
      </c>
      <c r="L29" s="5">
        <v>6102.7412919500002</v>
      </c>
      <c r="M29" s="5">
        <v>20723.165929999999</v>
      </c>
      <c r="N29" s="5">
        <v>3595.2208179999998</v>
      </c>
      <c r="O29" s="5">
        <v>6531.066589</v>
      </c>
      <c r="P29" s="5">
        <v>8466.773482999999</v>
      </c>
      <c r="Q29" s="5">
        <v>66589.976064999995</v>
      </c>
      <c r="R29" s="5">
        <v>17226.329010000001</v>
      </c>
      <c r="S29" s="5"/>
      <c r="T29" s="5"/>
      <c r="U29" s="5"/>
      <c r="V29" s="5">
        <v>235646</v>
      </c>
      <c r="AC29" s="11"/>
    </row>
    <row r="30" spans="1:29">
      <c r="A30">
        <v>2018</v>
      </c>
      <c r="B30">
        <v>5</v>
      </c>
      <c r="C30" t="s">
        <v>23</v>
      </c>
      <c r="D30" s="5">
        <v>25852.235999999997</v>
      </c>
      <c r="E30" s="5">
        <v>2390.2249999999999</v>
      </c>
      <c r="F30" s="5">
        <v>6517.9650000000011</v>
      </c>
      <c r="G30" s="5">
        <v>5906</v>
      </c>
      <c r="H30" s="5">
        <v>22875.896000000008</v>
      </c>
      <c r="I30" s="5">
        <v>30191.945000000003</v>
      </c>
      <c r="J30" s="5">
        <v>5010.7250000000004</v>
      </c>
      <c r="K30" s="5">
        <v>13937.521815199998</v>
      </c>
      <c r="L30" s="5">
        <v>6574.9260000000013</v>
      </c>
      <c r="M30" s="5">
        <v>38335.662999999993</v>
      </c>
      <c r="N30" s="5">
        <v>3953.5240000000003</v>
      </c>
      <c r="O30" s="5">
        <v>5346.6509999999998</v>
      </c>
      <c r="P30" s="5">
        <v>8375.6059999999998</v>
      </c>
      <c r="Q30" s="5">
        <v>82530.3</v>
      </c>
      <c r="R30" s="5">
        <v>18398.8</v>
      </c>
      <c r="S30" s="5"/>
      <c r="T30" s="5"/>
      <c r="U30" s="5"/>
      <c r="V30" s="5">
        <v>297893</v>
      </c>
      <c r="AC30" s="11"/>
    </row>
    <row r="31" spans="1:29">
      <c r="A31">
        <v>2018</v>
      </c>
      <c r="B31">
        <v>6</v>
      </c>
      <c r="C31" t="s">
        <v>23</v>
      </c>
      <c r="D31" s="5">
        <v>19246.758000000002</v>
      </c>
      <c r="E31" s="5">
        <v>1624.0539999999999</v>
      </c>
      <c r="F31" s="5">
        <v>5715.396999999999</v>
      </c>
      <c r="G31" s="5">
        <v>5385.5</v>
      </c>
      <c r="H31" s="5">
        <v>19326.920999999995</v>
      </c>
      <c r="I31" s="5">
        <v>24419.55</v>
      </c>
      <c r="J31" s="5">
        <v>6716.7929999999997</v>
      </c>
      <c r="K31" s="5">
        <v>13254.512578</v>
      </c>
      <c r="L31" s="5">
        <v>6763.4519999999993</v>
      </c>
      <c r="M31" s="5">
        <v>35109.940999999999</v>
      </c>
      <c r="N31" s="5">
        <v>3821.7730000000006</v>
      </c>
      <c r="O31" s="5">
        <v>8657.0149999999994</v>
      </c>
      <c r="P31" s="5">
        <v>4571.5160000000005</v>
      </c>
      <c r="Q31" s="5">
        <v>42580.44</v>
      </c>
      <c r="R31" s="5">
        <v>16080.465</v>
      </c>
      <c r="S31" s="5"/>
      <c r="T31" s="5"/>
      <c r="U31" s="5"/>
      <c r="V31" s="5">
        <v>234614</v>
      </c>
      <c r="AC31" s="11"/>
    </row>
    <row r="32" spans="1:29">
      <c r="A32">
        <v>2018</v>
      </c>
      <c r="B32">
        <v>7</v>
      </c>
      <c r="C32" t="s">
        <v>23</v>
      </c>
      <c r="D32" s="5">
        <v>20161.88812</v>
      </c>
      <c r="E32" s="5">
        <v>2090.578</v>
      </c>
      <c r="F32" s="5">
        <v>7592.7323619999988</v>
      </c>
      <c r="G32" s="5">
        <v>0</v>
      </c>
      <c r="H32" s="5">
        <v>26281.977336</v>
      </c>
      <c r="I32" s="5">
        <v>23006.673476999997</v>
      </c>
      <c r="J32" s="5">
        <v>9464.8470410000009</v>
      </c>
      <c r="K32" s="5">
        <v>10467.692698699999</v>
      </c>
      <c r="L32" s="5">
        <v>6063.0106557999989</v>
      </c>
      <c r="M32" s="5">
        <v>35332.901764000002</v>
      </c>
      <c r="N32" s="5">
        <v>4958.6319849999991</v>
      </c>
      <c r="O32" s="5">
        <v>8189.4645100000007</v>
      </c>
      <c r="P32" s="5">
        <v>6215.5303990000002</v>
      </c>
      <c r="Q32" s="5">
        <v>35999.356173</v>
      </c>
      <c r="R32" s="5">
        <v>13576.457329999999</v>
      </c>
      <c r="S32" s="5"/>
      <c r="T32" s="5"/>
      <c r="U32" s="5"/>
      <c r="V32" s="5">
        <v>222084</v>
      </c>
      <c r="AC32" s="11"/>
    </row>
    <row r="33" spans="1:29">
      <c r="A33">
        <v>2018</v>
      </c>
      <c r="B33">
        <v>8</v>
      </c>
      <c r="C33" t="s">
        <v>23</v>
      </c>
      <c r="D33" s="5">
        <v>24253.515599999995</v>
      </c>
      <c r="E33" s="5">
        <v>3346</v>
      </c>
      <c r="F33" s="5">
        <v>5286.9909899999993</v>
      </c>
      <c r="G33" s="5">
        <v>0</v>
      </c>
      <c r="H33" s="5">
        <v>25365.257985999993</v>
      </c>
      <c r="I33" s="5">
        <v>28967.437729999998</v>
      </c>
      <c r="J33" s="5">
        <v>7070.7705408000011</v>
      </c>
      <c r="K33" s="5">
        <v>13580.991836099998</v>
      </c>
      <c r="L33" s="5">
        <v>6956.0455251000003</v>
      </c>
      <c r="M33" s="5">
        <v>41420.883727000015</v>
      </c>
      <c r="N33" s="5">
        <v>3907.9777500000005</v>
      </c>
      <c r="O33" s="5">
        <v>6813.1125599999996</v>
      </c>
      <c r="P33" s="5">
        <v>11216.554027900003</v>
      </c>
      <c r="Q33" s="5">
        <v>53131.939774999999</v>
      </c>
      <c r="R33" s="5">
        <v>11565</v>
      </c>
      <c r="S33" s="5"/>
      <c r="T33" s="5"/>
      <c r="U33" s="5"/>
      <c r="V33" s="5">
        <v>258589</v>
      </c>
      <c r="AC33" s="11"/>
    </row>
    <row r="34" spans="1:29">
      <c r="A34">
        <v>2018</v>
      </c>
      <c r="B34">
        <v>9</v>
      </c>
      <c r="C34" t="s">
        <v>23</v>
      </c>
      <c r="D34" s="5">
        <v>21768.066449999998</v>
      </c>
      <c r="E34" s="5">
        <v>2802.4929999999999</v>
      </c>
      <c r="F34" s="5">
        <v>5087.7588400000004</v>
      </c>
      <c r="G34" s="5">
        <v>0</v>
      </c>
      <c r="H34" s="5">
        <v>28941.655589999995</v>
      </c>
      <c r="I34" s="5">
        <v>21916.359646700002</v>
      </c>
      <c r="J34" s="5">
        <v>6779.4629130000003</v>
      </c>
      <c r="K34" s="5">
        <v>13053.795988799995</v>
      </c>
      <c r="L34" s="5">
        <v>6387.0470578000049</v>
      </c>
      <c r="M34" s="5">
        <v>42950.655792999998</v>
      </c>
      <c r="N34" s="5">
        <v>3953.0963909999991</v>
      </c>
      <c r="O34" s="5">
        <v>9475.3071290000007</v>
      </c>
      <c r="P34" s="5">
        <v>9897.1043680000021</v>
      </c>
      <c r="Q34" s="5">
        <v>44047.964758999995</v>
      </c>
      <c r="R34" s="5">
        <v>13284.316000000001</v>
      </c>
      <c r="S34" s="5"/>
      <c r="T34" s="5"/>
      <c r="U34" s="5"/>
      <c r="V34" s="5">
        <v>251952</v>
      </c>
      <c r="AC34" s="11"/>
    </row>
    <row r="35" spans="1:29">
      <c r="A35">
        <v>2018</v>
      </c>
      <c r="B35">
        <v>10</v>
      </c>
      <c r="C35" t="s">
        <v>23</v>
      </c>
      <c r="D35" s="5">
        <v>18043.614887000003</v>
      </c>
      <c r="E35" s="5">
        <v>1890.325</v>
      </c>
      <c r="F35" s="5">
        <v>6955.9663</v>
      </c>
      <c r="G35" s="5">
        <v>4532.1849999999995</v>
      </c>
      <c r="H35" s="5">
        <v>24472.1067133</v>
      </c>
      <c r="I35" s="5">
        <v>24568.493708200003</v>
      </c>
      <c r="J35" s="5">
        <v>9394.8048460000009</v>
      </c>
      <c r="K35" s="5">
        <v>15353.218920200003</v>
      </c>
      <c r="L35" s="5">
        <v>8806.2230499000034</v>
      </c>
      <c r="M35" s="5">
        <v>39873.589331999996</v>
      </c>
      <c r="N35" s="5">
        <v>5251.6245542000006</v>
      </c>
      <c r="O35" s="5">
        <v>6335.6136419999993</v>
      </c>
      <c r="P35" s="5">
        <v>5498.0497941000003</v>
      </c>
      <c r="Q35" s="5">
        <v>47081.25303</v>
      </c>
      <c r="R35" s="5">
        <v>10717.692149999999</v>
      </c>
      <c r="S35" s="5"/>
      <c r="T35" s="5"/>
      <c r="U35" s="5"/>
      <c r="V35" s="5">
        <v>242954</v>
      </c>
      <c r="AC35" s="11"/>
    </row>
    <row r="36" spans="1:29">
      <c r="A36">
        <v>2018</v>
      </c>
      <c r="B36">
        <v>11</v>
      </c>
      <c r="C36" t="s">
        <v>23</v>
      </c>
      <c r="D36" s="5">
        <v>18373.326059999999</v>
      </c>
      <c r="E36" s="5">
        <v>2342.0507199999997</v>
      </c>
      <c r="F36" s="5">
        <v>7613.5241470000001</v>
      </c>
      <c r="G36" s="5">
        <v>4769.1820000000007</v>
      </c>
      <c r="H36" s="5">
        <v>27316.893458000002</v>
      </c>
      <c r="I36" s="5">
        <v>24231.211142699998</v>
      </c>
      <c r="J36" s="5">
        <v>10128.055397</v>
      </c>
      <c r="K36" s="5">
        <v>12856.825494400004</v>
      </c>
      <c r="L36" s="5">
        <v>10181.507996100001</v>
      </c>
      <c r="M36" s="5">
        <v>45399.405018400001</v>
      </c>
      <c r="N36" s="5">
        <v>4595.3658445999999</v>
      </c>
      <c r="O36" s="5">
        <v>10939.111385</v>
      </c>
      <c r="P36" s="5">
        <v>5430.36499</v>
      </c>
      <c r="Q36" s="5">
        <v>33380.429970000005</v>
      </c>
      <c r="R36" s="5">
        <v>10685.508011999998</v>
      </c>
      <c r="S36" s="5"/>
      <c r="T36" s="5"/>
      <c r="U36" s="5"/>
      <c r="V36" s="5">
        <v>251044</v>
      </c>
      <c r="AC36" s="11"/>
    </row>
    <row r="37" spans="1:29">
      <c r="A37">
        <v>2018</v>
      </c>
      <c r="B37">
        <v>12</v>
      </c>
      <c r="C37" t="s">
        <v>23</v>
      </c>
      <c r="D37" s="5">
        <v>18067.350440000002</v>
      </c>
      <c r="E37" s="5">
        <v>3914.25</v>
      </c>
      <c r="F37" s="5">
        <v>5130.2068690000006</v>
      </c>
      <c r="G37" s="5">
        <v>4572.5</v>
      </c>
      <c r="H37" s="5">
        <v>19040.773103</v>
      </c>
      <c r="I37" s="5">
        <v>22043.163715000002</v>
      </c>
      <c r="J37" s="5">
        <v>6658.7716099999998</v>
      </c>
      <c r="K37" s="5">
        <v>13005.717598800005</v>
      </c>
      <c r="L37" s="5">
        <v>8823.5363116000026</v>
      </c>
      <c r="M37" s="5">
        <v>46525.406455000004</v>
      </c>
      <c r="N37" s="5">
        <v>5218.0098410000001</v>
      </c>
      <c r="O37" s="5">
        <v>6218.0720199999996</v>
      </c>
      <c r="P37" s="5">
        <v>4922.1342439</v>
      </c>
      <c r="Q37" s="5">
        <v>37492.19844</v>
      </c>
      <c r="R37" s="5">
        <v>9647.7480299999988</v>
      </c>
      <c r="S37" s="5"/>
      <c r="T37" s="5"/>
      <c r="U37" s="5"/>
      <c r="V37" s="5">
        <v>226120</v>
      </c>
      <c r="AC37" s="11"/>
    </row>
    <row r="38" spans="1:29">
      <c r="A38">
        <v>2019</v>
      </c>
      <c r="B38">
        <v>1</v>
      </c>
      <c r="C38" t="s">
        <v>23</v>
      </c>
      <c r="D38" s="5">
        <v>20460.115000000002</v>
      </c>
      <c r="E38" s="5">
        <v>1619.75</v>
      </c>
      <c r="F38" s="5">
        <v>5446.0749999999998</v>
      </c>
      <c r="G38" s="5">
        <v>6808.3</v>
      </c>
      <c r="H38" s="5">
        <v>23863.964000000004</v>
      </c>
      <c r="I38" s="5">
        <v>33799.089999999997</v>
      </c>
      <c r="J38" s="5">
        <v>8802.3819999999996</v>
      </c>
      <c r="K38" s="5">
        <v>14909.511999999992</v>
      </c>
      <c r="L38" s="5">
        <v>8385.8960000000006</v>
      </c>
      <c r="M38" s="5">
        <v>51098.307000000008</v>
      </c>
      <c r="N38" s="5">
        <v>5057.0290000000005</v>
      </c>
      <c r="O38" s="5">
        <v>3838.07</v>
      </c>
      <c r="P38" s="5">
        <v>4788.3310000000001</v>
      </c>
      <c r="Q38" s="5">
        <v>33351.597999999998</v>
      </c>
      <c r="R38" s="5">
        <v>7784.420000000001</v>
      </c>
      <c r="S38" s="5"/>
      <c r="T38" s="5"/>
      <c r="U38" s="5"/>
      <c r="V38" s="5">
        <v>263539</v>
      </c>
      <c r="AC38" s="11"/>
    </row>
    <row r="39" spans="1:29">
      <c r="A39">
        <v>2019</v>
      </c>
      <c r="B39">
        <v>2</v>
      </c>
      <c r="C39" t="s">
        <v>23</v>
      </c>
      <c r="D39" s="5">
        <v>15992.996999999999</v>
      </c>
      <c r="E39" s="5">
        <v>6723.75</v>
      </c>
      <c r="F39" s="5">
        <v>5990.7089999999998</v>
      </c>
      <c r="G39" s="5">
        <v>5064.05</v>
      </c>
      <c r="H39" s="5">
        <v>19823.159</v>
      </c>
      <c r="I39" s="5">
        <v>14878.82</v>
      </c>
      <c r="J39" s="5">
        <v>5267.5920000000006</v>
      </c>
      <c r="K39" s="5">
        <v>16915.559000000001</v>
      </c>
      <c r="L39" s="5">
        <v>8144.5569999999998</v>
      </c>
      <c r="M39" s="5">
        <v>37356.824999999997</v>
      </c>
      <c r="N39" s="5">
        <v>2926.5809999999997</v>
      </c>
      <c r="O39" s="5">
        <v>3730.6130000000003</v>
      </c>
      <c r="P39" s="5">
        <v>4625.8</v>
      </c>
      <c r="Q39" s="5">
        <v>53175.48</v>
      </c>
      <c r="R39" s="5">
        <v>3512.03</v>
      </c>
      <c r="S39" s="5"/>
      <c r="T39" s="5"/>
      <c r="U39" s="5"/>
      <c r="V39" s="5">
        <v>226055</v>
      </c>
      <c r="AC39" s="11"/>
    </row>
    <row r="40" spans="1:29">
      <c r="A40">
        <v>2019</v>
      </c>
      <c r="B40">
        <v>3</v>
      </c>
      <c r="C40" t="s">
        <v>23</v>
      </c>
      <c r="D40" s="5">
        <v>12100.930999999999</v>
      </c>
      <c r="E40" s="5">
        <v>1802.6000000000001</v>
      </c>
      <c r="F40" s="5">
        <v>7619.1979999999994</v>
      </c>
      <c r="G40" s="5">
        <v>5703.5779999999995</v>
      </c>
      <c r="H40" s="5">
        <v>21451.505000000005</v>
      </c>
      <c r="I40" s="5">
        <v>30968.066999999999</v>
      </c>
      <c r="J40" s="5">
        <v>10014.147000000001</v>
      </c>
      <c r="K40" s="5">
        <v>21189.966</v>
      </c>
      <c r="L40" s="5">
        <v>13062.456</v>
      </c>
      <c r="M40" s="5">
        <v>39829.017</v>
      </c>
      <c r="N40" s="5">
        <v>4918.0590000000002</v>
      </c>
      <c r="O40" s="5">
        <v>6856.3249999999998</v>
      </c>
      <c r="P40" s="5">
        <v>9224.5750000000007</v>
      </c>
      <c r="Q40" s="5">
        <v>64558.722000000002</v>
      </c>
      <c r="R40" s="5">
        <v>5017.7950000000001</v>
      </c>
      <c r="S40" s="5"/>
      <c r="T40" s="5"/>
      <c r="U40" s="5"/>
      <c r="V40" s="5">
        <v>289148</v>
      </c>
      <c r="AC40" s="11"/>
    </row>
    <row r="41" spans="1:29">
      <c r="A41">
        <v>2019</v>
      </c>
      <c r="B41">
        <v>4</v>
      </c>
      <c r="C41" t="s">
        <v>23</v>
      </c>
      <c r="D41" s="5">
        <v>18983.78</v>
      </c>
      <c r="E41" s="5">
        <v>1812.8999999999999</v>
      </c>
      <c r="F41" s="5">
        <v>6765.7030000000004</v>
      </c>
      <c r="G41" s="5">
        <v>6246.7</v>
      </c>
      <c r="H41" s="5">
        <v>25398.482</v>
      </c>
      <c r="I41" s="5">
        <v>21507.16</v>
      </c>
      <c r="J41" s="5">
        <v>7144.8630000000003</v>
      </c>
      <c r="K41" s="5">
        <v>30993.291000000001</v>
      </c>
      <c r="L41" s="5">
        <v>11843.483</v>
      </c>
      <c r="M41" s="5">
        <v>33502.626000000004</v>
      </c>
      <c r="N41" s="5">
        <v>4350.7550000000001</v>
      </c>
      <c r="O41" s="5">
        <v>5378.4169999999995</v>
      </c>
      <c r="P41" s="5">
        <v>7992.6150000000007</v>
      </c>
      <c r="Q41" s="5">
        <v>93641.3</v>
      </c>
      <c r="R41" s="5">
        <v>1556.2950000000001</v>
      </c>
      <c r="S41" s="5"/>
      <c r="T41" s="5"/>
      <c r="U41" s="5"/>
      <c r="V41" s="5">
        <v>310806</v>
      </c>
      <c r="AC41" s="11"/>
    </row>
    <row r="42" spans="1:29">
      <c r="A42">
        <v>2019</v>
      </c>
      <c r="B42">
        <v>5</v>
      </c>
      <c r="C42" t="s">
        <v>23</v>
      </c>
      <c r="D42" s="5">
        <v>13723.119000000001</v>
      </c>
      <c r="E42" s="5">
        <v>3994.25</v>
      </c>
      <c r="F42" s="5">
        <v>6755.5</v>
      </c>
      <c r="G42" s="5">
        <v>7329.8549999999996</v>
      </c>
      <c r="H42" s="5">
        <v>23794.096000000001</v>
      </c>
      <c r="I42" s="5">
        <v>21849.025000000001</v>
      </c>
      <c r="J42" s="5">
        <v>8928.9850000000006</v>
      </c>
      <c r="K42" s="5">
        <v>40042.932999999997</v>
      </c>
      <c r="L42" s="5">
        <v>8499.0339999999997</v>
      </c>
      <c r="M42" s="5">
        <v>31195.227999999999</v>
      </c>
      <c r="N42" s="5">
        <v>4920.2549999999992</v>
      </c>
      <c r="O42" s="5">
        <v>6989.3069999999998</v>
      </c>
      <c r="P42" s="5">
        <v>9415.3770000000004</v>
      </c>
      <c r="Q42" s="5">
        <v>75473.869000000006</v>
      </c>
      <c r="R42" s="5">
        <v>1834.665</v>
      </c>
      <c r="S42" s="5"/>
      <c r="T42" s="5"/>
      <c r="U42" s="5"/>
      <c r="V42" s="5">
        <v>309682</v>
      </c>
      <c r="AC42" s="11"/>
    </row>
    <row r="43" spans="1:29">
      <c r="A43">
        <v>2019</v>
      </c>
      <c r="B43">
        <v>6</v>
      </c>
      <c r="C43" t="s">
        <v>23</v>
      </c>
      <c r="D43" s="5">
        <v>16412.894</v>
      </c>
      <c r="E43" s="5">
        <v>2427.9749999999999</v>
      </c>
      <c r="F43" s="5">
        <v>5348.76</v>
      </c>
      <c r="G43" s="5">
        <v>6907.08</v>
      </c>
      <c r="H43" s="5">
        <v>22348.538</v>
      </c>
      <c r="I43" s="5">
        <v>21502.899999999998</v>
      </c>
      <c r="J43" s="5">
        <v>7283.6720000000005</v>
      </c>
      <c r="K43" s="5">
        <v>41024.874000000003</v>
      </c>
      <c r="L43" s="5">
        <v>7918.67</v>
      </c>
      <c r="M43" s="5">
        <v>32685.592000000001</v>
      </c>
      <c r="N43" s="5">
        <v>4212.0969999999998</v>
      </c>
      <c r="O43" s="5">
        <v>6273.9340000000002</v>
      </c>
      <c r="P43" s="5">
        <v>8002.6739999999991</v>
      </c>
      <c r="Q43" s="5">
        <v>63071.25</v>
      </c>
      <c r="R43" s="5">
        <v>6741.625</v>
      </c>
      <c r="S43" s="5"/>
      <c r="T43" s="5"/>
      <c r="U43" s="5"/>
      <c r="V43" s="5">
        <v>291270</v>
      </c>
      <c r="AC43" s="11"/>
    </row>
    <row r="44" spans="1:29">
      <c r="A44">
        <v>2019</v>
      </c>
      <c r="B44">
        <v>7</v>
      </c>
      <c r="C44" t="s">
        <v>23</v>
      </c>
      <c r="D44" s="5">
        <v>15699.494000000001</v>
      </c>
      <c r="E44" s="5">
        <v>2400.625</v>
      </c>
      <c r="F44" s="5">
        <v>5613.7070000000003</v>
      </c>
      <c r="G44" s="5">
        <v>8544.9500000000007</v>
      </c>
      <c r="H44" s="5">
        <v>22816.475999999999</v>
      </c>
      <c r="I44" s="5">
        <v>28383.345000000001</v>
      </c>
      <c r="J44" s="5">
        <v>9208.3160000000007</v>
      </c>
      <c r="K44" s="5">
        <v>35643.321000000004</v>
      </c>
      <c r="L44" s="5">
        <v>9905.7720000000008</v>
      </c>
      <c r="M44" s="5">
        <v>43269</v>
      </c>
      <c r="N44" s="5">
        <v>5043.6530000000002</v>
      </c>
      <c r="O44" s="5">
        <v>5373.2150000000001</v>
      </c>
      <c r="P44" s="5">
        <v>8139.9</v>
      </c>
      <c r="Q44" s="5">
        <v>43269</v>
      </c>
      <c r="R44" s="5">
        <v>12137.615</v>
      </c>
      <c r="S44" s="5"/>
      <c r="T44" s="5"/>
      <c r="U44" s="5"/>
      <c r="V44" s="5">
        <v>285910.12699999998</v>
      </c>
      <c r="AC44" s="11"/>
    </row>
    <row r="45" spans="1:29">
      <c r="A45">
        <v>2019</v>
      </c>
      <c r="B45">
        <v>8</v>
      </c>
      <c r="C45" t="s">
        <v>23</v>
      </c>
      <c r="D45" s="5">
        <v>22697.835999999999</v>
      </c>
      <c r="E45" s="5">
        <v>1612.4749999999999</v>
      </c>
      <c r="F45" s="5">
        <v>6909.0870000000004</v>
      </c>
      <c r="G45" s="5">
        <v>6401.125</v>
      </c>
      <c r="H45" s="5">
        <v>23037.778000000002</v>
      </c>
      <c r="I45" s="5">
        <v>29318.125</v>
      </c>
      <c r="J45" s="5">
        <v>7857.3940000000002</v>
      </c>
      <c r="K45" s="5">
        <v>24016.029000000002</v>
      </c>
      <c r="L45" s="5">
        <v>8270.4040000000005</v>
      </c>
      <c r="M45" s="5">
        <v>38179.379000000001</v>
      </c>
      <c r="N45" s="5">
        <v>3841.8850000000002</v>
      </c>
      <c r="O45" s="5">
        <v>6780.73</v>
      </c>
      <c r="P45" s="5">
        <v>8194.0499999999993</v>
      </c>
      <c r="Q45" s="5">
        <v>75467.206000000006</v>
      </c>
      <c r="R45" s="5">
        <v>8694.1650000000009</v>
      </c>
      <c r="S45" s="5"/>
      <c r="T45" s="5"/>
      <c r="U45" s="5"/>
      <c r="V45" s="5">
        <v>307751.66800000001</v>
      </c>
      <c r="AC45" s="11"/>
    </row>
    <row r="46" spans="1:29">
      <c r="A46">
        <v>2019</v>
      </c>
      <c r="B46">
        <v>9</v>
      </c>
      <c r="C46" t="s">
        <v>23</v>
      </c>
      <c r="D46" s="5">
        <v>15680.266</v>
      </c>
      <c r="E46" s="5">
        <v>3131.3999999999996</v>
      </c>
      <c r="F46" s="5">
        <v>4875.1150000000007</v>
      </c>
      <c r="G46" s="5">
        <v>3373.35</v>
      </c>
      <c r="H46" s="5">
        <v>22730.138999999999</v>
      </c>
      <c r="I46" s="5">
        <v>23602.945</v>
      </c>
      <c r="J46" s="5">
        <v>4464.55</v>
      </c>
      <c r="K46" s="5">
        <v>25106.654999999999</v>
      </c>
      <c r="L46" s="5">
        <v>7133.3360000000002</v>
      </c>
      <c r="M46" s="5">
        <v>32167.061000000002</v>
      </c>
      <c r="N46" s="5">
        <v>4295.9160000000002</v>
      </c>
      <c r="O46" s="5">
        <v>3936.2130000000002</v>
      </c>
      <c r="P46" s="5">
        <v>7817.71</v>
      </c>
      <c r="Q46" s="5">
        <v>70484.364000000001</v>
      </c>
      <c r="R46" s="5">
        <v>8601.7199999999993</v>
      </c>
      <c r="S46" s="5"/>
      <c r="T46" s="5"/>
      <c r="U46" s="5"/>
      <c r="V46" s="5">
        <v>276584.44299999997</v>
      </c>
      <c r="AC46" s="11"/>
    </row>
    <row r="47" spans="1:29">
      <c r="A47">
        <v>2019</v>
      </c>
      <c r="B47">
        <v>10</v>
      </c>
      <c r="C47" t="s">
        <v>23</v>
      </c>
      <c r="D47" s="5">
        <v>19082.651000000002</v>
      </c>
      <c r="E47" s="5">
        <v>6160.7250000000004</v>
      </c>
      <c r="F47" s="5">
        <v>4995.1639999999998</v>
      </c>
      <c r="G47" s="5">
        <v>3444.5</v>
      </c>
      <c r="H47" s="5">
        <v>21703.51</v>
      </c>
      <c r="I47" s="5">
        <v>21756.38</v>
      </c>
      <c r="J47" s="5">
        <v>3267.799</v>
      </c>
      <c r="K47" s="5">
        <v>27999.269</v>
      </c>
      <c r="L47" s="5">
        <v>9185.3970000000008</v>
      </c>
      <c r="M47" s="5">
        <v>39277.326000000001</v>
      </c>
      <c r="N47" s="5">
        <v>4577.1900000000005</v>
      </c>
      <c r="O47" s="5">
        <v>4192.1379999999999</v>
      </c>
      <c r="P47" s="5">
        <v>7882.4220000000005</v>
      </c>
      <c r="Q47" s="5">
        <v>48981.75</v>
      </c>
      <c r="R47" s="5">
        <v>17705.36</v>
      </c>
      <c r="S47" s="5"/>
      <c r="T47" s="5"/>
      <c r="U47" s="5"/>
      <c r="V47" s="5">
        <v>274691.16700000002</v>
      </c>
      <c r="AC47" s="11"/>
    </row>
    <row r="48" spans="1:29">
      <c r="A48">
        <v>2019</v>
      </c>
      <c r="B48">
        <v>11</v>
      </c>
      <c r="C48" t="s">
        <v>23</v>
      </c>
      <c r="D48" s="5">
        <v>25657.25</v>
      </c>
      <c r="E48" s="5">
        <v>2760.2750000000001</v>
      </c>
      <c r="F48" s="5">
        <v>3193.7650000000003</v>
      </c>
      <c r="G48" s="5">
        <v>5771</v>
      </c>
      <c r="H48" s="5">
        <v>19191.092999999997</v>
      </c>
      <c r="I48" s="5">
        <v>31513.719999999998</v>
      </c>
      <c r="J48" s="5">
        <v>7101.1170000000002</v>
      </c>
      <c r="K48" s="5">
        <v>26369.644999999997</v>
      </c>
      <c r="L48" s="5">
        <v>10369.437</v>
      </c>
      <c r="M48" s="5">
        <v>39668.383000000002</v>
      </c>
      <c r="N48" s="5">
        <v>4431.4229999999998</v>
      </c>
      <c r="O48" s="5">
        <v>2681.578</v>
      </c>
      <c r="P48" s="5">
        <v>8439.0329999999994</v>
      </c>
      <c r="Q48" s="5">
        <v>66526.5</v>
      </c>
      <c r="R48" s="5">
        <v>11372.43</v>
      </c>
      <c r="S48" s="5"/>
      <c r="T48" s="5"/>
      <c r="U48" s="5"/>
      <c r="V48" s="5">
        <v>295836.51200000005</v>
      </c>
      <c r="AC48" s="11"/>
    </row>
    <row r="49" spans="1:49">
      <c r="A49">
        <v>2019</v>
      </c>
      <c r="B49">
        <v>12</v>
      </c>
      <c r="C49" t="s">
        <v>23</v>
      </c>
      <c r="D49" s="5">
        <v>26479.069000000003</v>
      </c>
      <c r="E49" s="5">
        <v>4247.0749999999998</v>
      </c>
      <c r="F49" s="5">
        <v>4111.3890000000001</v>
      </c>
      <c r="G49" s="5">
        <v>6437.19</v>
      </c>
      <c r="H49" s="5">
        <v>23699.206000000002</v>
      </c>
      <c r="I49" s="5">
        <v>29751.174999999999</v>
      </c>
      <c r="J49" s="5">
        <v>7748.3649999999998</v>
      </c>
      <c r="K49" s="5">
        <v>17331.145</v>
      </c>
      <c r="L49" s="5">
        <v>11370.480000000001</v>
      </c>
      <c r="M49" s="5">
        <v>46732.565000000002</v>
      </c>
      <c r="N49" s="5">
        <v>5437.585</v>
      </c>
      <c r="O49" s="5">
        <v>7323.36</v>
      </c>
      <c r="P49" s="5">
        <v>8070.7</v>
      </c>
      <c r="Q49" s="5">
        <v>63752.5</v>
      </c>
      <c r="R49" s="5">
        <v>12170.3</v>
      </c>
      <c r="S49" s="5"/>
      <c r="T49" s="5"/>
      <c r="U49" s="5"/>
      <c r="V49" s="5">
        <v>306031.10399999993</v>
      </c>
      <c r="AC49" s="11"/>
    </row>
    <row r="50" spans="1:49">
      <c r="A50">
        <v>2020</v>
      </c>
      <c r="B50">
        <v>1</v>
      </c>
      <c r="C50" t="s">
        <v>23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T50" s="5"/>
      <c r="U50" s="5"/>
      <c r="V50" s="5"/>
      <c r="AC50" s="11"/>
    </row>
    <row r="51" spans="1:49">
      <c r="A51">
        <v>2020</v>
      </c>
      <c r="B51">
        <v>2</v>
      </c>
      <c r="C51" t="s">
        <v>23</v>
      </c>
      <c r="D51" s="5">
        <v>41351.741999999998</v>
      </c>
      <c r="E51" s="5">
        <v>2627.5129999999999</v>
      </c>
      <c r="F51" s="5">
        <v>11721.58</v>
      </c>
      <c r="G51" s="5">
        <v>9433.9500000000007</v>
      </c>
      <c r="H51" s="5">
        <v>27651.833000000002</v>
      </c>
      <c r="I51" s="5">
        <v>39322.324999999997</v>
      </c>
      <c r="J51" s="5">
        <v>12700.190999999999</v>
      </c>
      <c r="K51" s="5">
        <v>26519.613000000001</v>
      </c>
      <c r="L51" s="5">
        <v>13517.706</v>
      </c>
      <c r="M51" s="5">
        <v>70523.793000000005</v>
      </c>
      <c r="N51" s="5">
        <v>6293.375</v>
      </c>
      <c r="O51" s="5">
        <v>8730.6530000000002</v>
      </c>
      <c r="P51" s="5">
        <v>12741.702000000001</v>
      </c>
      <c r="Q51" s="5">
        <v>100383.75</v>
      </c>
      <c r="R51" s="5">
        <v>9253.1509999999998</v>
      </c>
      <c r="S51" s="5"/>
      <c r="T51" s="5"/>
      <c r="U51" s="5"/>
      <c r="V51" s="5">
        <v>440591.93699999998</v>
      </c>
      <c r="AC51" s="11"/>
    </row>
    <row r="52" spans="1:49">
      <c r="A52">
        <v>2020</v>
      </c>
      <c r="B52">
        <v>3</v>
      </c>
      <c r="C52" t="s">
        <v>23</v>
      </c>
      <c r="D52" s="5">
        <v>28340.135000000002</v>
      </c>
      <c r="E52" s="5">
        <v>2460.5749999999998</v>
      </c>
      <c r="F52" s="5">
        <v>9183.8019999999997</v>
      </c>
      <c r="G52" s="5">
        <v>12146.025</v>
      </c>
      <c r="H52" s="5">
        <v>18680.298999999999</v>
      </c>
      <c r="I52" s="5">
        <v>25173.589999999997</v>
      </c>
      <c r="J52" s="5">
        <v>3345.5320000000002</v>
      </c>
      <c r="K52" s="5">
        <v>16784.853999999999</v>
      </c>
      <c r="L52" s="5">
        <v>9694.2619999999988</v>
      </c>
      <c r="M52" s="5">
        <v>35604.165000000001</v>
      </c>
      <c r="N52" s="5">
        <v>4188.9279999999999</v>
      </c>
      <c r="O52" s="5">
        <v>2981.1079999999997</v>
      </c>
      <c r="P52" s="5">
        <v>6300.7669999999998</v>
      </c>
      <c r="Q52" s="5">
        <v>82061.95</v>
      </c>
      <c r="R52" s="5">
        <v>5309.1</v>
      </c>
      <c r="S52" s="5"/>
      <c r="T52" s="5"/>
      <c r="U52" s="5"/>
      <c r="V52" s="5">
        <v>297787.52899999998</v>
      </c>
      <c r="AC52" s="11"/>
    </row>
    <row r="53" spans="1:49">
      <c r="A53">
        <v>2020</v>
      </c>
      <c r="B53">
        <v>4</v>
      </c>
      <c r="C53" t="s">
        <v>23</v>
      </c>
      <c r="D53" s="5">
        <v>27662.581999999999</v>
      </c>
      <c r="E53" s="5">
        <v>2220.5659999999998</v>
      </c>
      <c r="F53" s="5">
        <v>5162.7379999999994</v>
      </c>
      <c r="G53" s="5">
        <v>7103.4750000000004</v>
      </c>
      <c r="H53" s="5">
        <v>20170.473000000002</v>
      </c>
      <c r="I53" s="5">
        <v>18364.98</v>
      </c>
      <c r="J53" s="5">
        <v>6313.6459999999997</v>
      </c>
      <c r="K53" s="5">
        <v>15803.510999999999</v>
      </c>
      <c r="L53" s="5">
        <v>11798.637000000001</v>
      </c>
      <c r="M53" s="5">
        <v>30951.904999999999</v>
      </c>
      <c r="N53" s="5">
        <v>4384.4579999999996</v>
      </c>
      <c r="O53" s="5">
        <v>3601.1950000000002</v>
      </c>
      <c r="P53" s="5">
        <v>7116.7129999999997</v>
      </c>
      <c r="Q53" s="5">
        <v>73198.25</v>
      </c>
      <c r="R53" s="5">
        <v>5850</v>
      </c>
      <c r="S53" s="5"/>
      <c r="T53" s="5"/>
      <c r="U53" s="5"/>
      <c r="V53" s="5">
        <v>260336.57699999999</v>
      </c>
      <c r="AC53" s="11"/>
    </row>
    <row r="54" spans="1:49">
      <c r="A54">
        <v>2020</v>
      </c>
      <c r="B54">
        <v>5</v>
      </c>
      <c r="C54" t="s">
        <v>23</v>
      </c>
      <c r="D54" s="5">
        <v>20647.87</v>
      </c>
      <c r="E54" s="5">
        <v>1454.175</v>
      </c>
      <c r="F54" s="5">
        <v>5099.2870000000003</v>
      </c>
      <c r="G54" s="5">
        <v>7078.5</v>
      </c>
      <c r="H54" s="5">
        <v>17866.351999999999</v>
      </c>
      <c r="I54" s="5">
        <v>26159.95</v>
      </c>
      <c r="J54" s="5">
        <v>9943.2610000000004</v>
      </c>
      <c r="K54" s="5">
        <v>12963.204</v>
      </c>
      <c r="L54" s="5">
        <v>9155.2469999999994</v>
      </c>
      <c r="M54" s="5">
        <v>29687.875</v>
      </c>
      <c r="N54" s="5">
        <v>3798.8879999999999</v>
      </c>
      <c r="O54" s="5">
        <v>5882.1549999999997</v>
      </c>
      <c r="P54" s="5">
        <v>9200.9249999999993</v>
      </c>
      <c r="Q54" s="5">
        <v>61807.5</v>
      </c>
      <c r="R54" s="5">
        <v>21866.880000000001</v>
      </c>
      <c r="S54" s="5"/>
      <c r="T54" s="5"/>
      <c r="U54" s="5"/>
      <c r="V54" s="5">
        <v>261662.163</v>
      </c>
      <c r="AC54" s="11"/>
    </row>
    <row r="55" spans="1:49" ht="15" customHeight="1">
      <c r="A55">
        <v>2020</v>
      </c>
      <c r="B55">
        <v>6</v>
      </c>
      <c r="C55" t="s">
        <v>23</v>
      </c>
      <c r="D55" s="5">
        <v>23582.986000000001</v>
      </c>
      <c r="E55" s="5">
        <v>2559.85</v>
      </c>
      <c r="F55" s="5">
        <v>8246.8109999999997</v>
      </c>
      <c r="G55" s="5">
        <v>5298</v>
      </c>
      <c r="H55" s="5">
        <v>23886.507000000001</v>
      </c>
      <c r="I55" s="5">
        <v>35394.976000000002</v>
      </c>
      <c r="J55" s="5">
        <v>11984.753000000001</v>
      </c>
      <c r="K55" s="5">
        <v>21016.777999999998</v>
      </c>
      <c r="L55" s="5">
        <v>12662.678</v>
      </c>
      <c r="M55" s="5">
        <v>41387.1</v>
      </c>
      <c r="N55" s="5">
        <v>5003.2430000000004</v>
      </c>
      <c r="O55" s="5">
        <v>10158.77</v>
      </c>
      <c r="P55" s="5">
        <v>13275.95</v>
      </c>
      <c r="Q55" s="5">
        <v>46585.21</v>
      </c>
      <c r="R55" s="5">
        <v>27248.1</v>
      </c>
      <c r="S55" s="5"/>
      <c r="T55" s="5"/>
      <c r="U55" s="5"/>
      <c r="V55" s="5">
        <v>317873.533</v>
      </c>
      <c r="AC55" s="11"/>
    </row>
    <row r="56" spans="1:49" ht="13.75" customHeight="1">
      <c r="A56">
        <v>2020</v>
      </c>
      <c r="B56">
        <v>7</v>
      </c>
      <c r="C56" t="s">
        <v>362</v>
      </c>
      <c r="D56" s="5">
        <v>31869.907999999999</v>
      </c>
      <c r="E56" s="5">
        <v>4511.1000000000004</v>
      </c>
      <c r="F56" s="5">
        <v>12309.29</v>
      </c>
      <c r="G56" s="5">
        <v>10695.5</v>
      </c>
      <c r="H56" s="5">
        <v>23244.949000000001</v>
      </c>
      <c r="I56" s="5">
        <v>33761.800000000003</v>
      </c>
      <c r="J56" s="5">
        <v>10241.31</v>
      </c>
      <c r="K56" s="5">
        <v>17663.705999999998</v>
      </c>
      <c r="L56" s="5">
        <v>13390.609</v>
      </c>
      <c r="M56" s="5">
        <v>32529.07</v>
      </c>
      <c r="N56" s="5">
        <v>5752.8530000000001</v>
      </c>
      <c r="O56" s="5">
        <v>6084.71</v>
      </c>
      <c r="P56" s="5">
        <v>11875.825000000001</v>
      </c>
      <c r="Q56" s="5">
        <v>22734.75</v>
      </c>
      <c r="R56" s="5">
        <v>13641</v>
      </c>
      <c r="S56" s="5">
        <v>4809.1180000000004</v>
      </c>
      <c r="T56" s="5">
        <v>3870</v>
      </c>
      <c r="U56" s="5">
        <v>6444.5280000000002</v>
      </c>
      <c r="V56" s="5">
        <v>286011</v>
      </c>
      <c r="AC56" s="11"/>
    </row>
    <row r="57" spans="1:49" ht="13.75" customHeight="1">
      <c r="A57">
        <v>2020</v>
      </c>
      <c r="B57">
        <v>8</v>
      </c>
      <c r="C57" t="s">
        <v>404</v>
      </c>
      <c r="D57" s="5">
        <v>22648.403999999999</v>
      </c>
      <c r="E57" s="5">
        <v>3565.6750000000002</v>
      </c>
      <c r="F57" s="5">
        <v>6866.9449999999997</v>
      </c>
      <c r="G57" s="5">
        <v>6063.75</v>
      </c>
      <c r="H57" s="5">
        <v>19697.631000000001</v>
      </c>
      <c r="I57" s="5">
        <v>35044.18</v>
      </c>
      <c r="J57" s="5">
        <v>6556.6440000000002</v>
      </c>
      <c r="K57" s="5">
        <v>15492.143</v>
      </c>
      <c r="L57" s="5">
        <v>12335.491</v>
      </c>
      <c r="M57" s="5">
        <v>28081.02</v>
      </c>
      <c r="N57" s="5">
        <v>4219.6130000000003</v>
      </c>
      <c r="O57" s="5">
        <v>5617.17</v>
      </c>
      <c r="P57" s="5">
        <v>10993.467000000001</v>
      </c>
      <c r="Q57" s="5">
        <v>32158.5</v>
      </c>
      <c r="R57" s="5">
        <v>3091.7</v>
      </c>
      <c r="S57" s="5">
        <v>3546.9720000000002</v>
      </c>
      <c r="T57" s="5">
        <v>7487.5</v>
      </c>
      <c r="U57" s="5">
        <v>2078</v>
      </c>
      <c r="V57" s="5">
        <v>248186</v>
      </c>
      <c r="AC57" s="11"/>
    </row>
    <row r="58" spans="1:49" ht="13.75" customHeight="1">
      <c r="A58">
        <v>2020</v>
      </c>
      <c r="B58">
        <v>9</v>
      </c>
      <c r="C58" t="s">
        <v>404</v>
      </c>
      <c r="D58" s="5">
        <v>33069.182999999997</v>
      </c>
      <c r="E58" s="5">
        <v>4639.0249999999996</v>
      </c>
      <c r="F58" s="5">
        <v>6955.45</v>
      </c>
      <c r="G58" s="5">
        <v>4207.5159999999996</v>
      </c>
      <c r="H58" s="5">
        <v>20771.806</v>
      </c>
      <c r="I58" s="5">
        <v>26790.174999999999</v>
      </c>
      <c r="J58" s="5">
        <v>11586.705</v>
      </c>
      <c r="K58" s="5">
        <v>22205.777999999998</v>
      </c>
      <c r="L58" s="5">
        <v>11754.054</v>
      </c>
      <c r="M58" s="5">
        <v>42890.525000000001</v>
      </c>
      <c r="N58" s="5">
        <v>3468.7620000000002</v>
      </c>
      <c r="O58" s="5">
        <v>8000.3549999999996</v>
      </c>
      <c r="P58" s="5">
        <v>12086.514999999999</v>
      </c>
      <c r="Q58" s="5">
        <v>84905.251999999993</v>
      </c>
      <c r="R58" s="5">
        <v>6965.95</v>
      </c>
      <c r="S58" s="5">
        <v>3617</v>
      </c>
      <c r="T58" s="5">
        <v>2655</v>
      </c>
      <c r="U58" s="5">
        <v>4900</v>
      </c>
      <c r="V58" s="5">
        <v>330298</v>
      </c>
      <c r="AC58" s="11"/>
    </row>
    <row r="59" spans="1:49" ht="13.75" customHeight="1">
      <c r="A59">
        <v>2020</v>
      </c>
      <c r="B59">
        <v>10</v>
      </c>
      <c r="C59" t="s">
        <v>23</v>
      </c>
      <c r="D59" s="5">
        <v>35407.800000000003</v>
      </c>
      <c r="E59" s="5">
        <v>3320.5749999999998</v>
      </c>
      <c r="F59" s="5">
        <v>5889.8869999999997</v>
      </c>
      <c r="G59" s="5">
        <v>1101.75</v>
      </c>
      <c r="H59" s="5">
        <v>17945.434000000001</v>
      </c>
      <c r="I59" s="5">
        <v>37348.639999999999</v>
      </c>
      <c r="J59" s="5">
        <v>14219.108</v>
      </c>
      <c r="K59" s="5">
        <v>19973.406999999999</v>
      </c>
      <c r="L59" s="5">
        <v>12250.08</v>
      </c>
      <c r="M59" s="5">
        <v>48876.455000000002</v>
      </c>
      <c r="N59" s="5">
        <v>3818.2139999999999</v>
      </c>
      <c r="O59" s="5">
        <v>8702.1299999999992</v>
      </c>
      <c r="P59" s="5">
        <v>10150.525</v>
      </c>
      <c r="Q59" s="5">
        <v>83885.501000000004</v>
      </c>
      <c r="R59" s="5">
        <v>6292</v>
      </c>
      <c r="S59" s="5">
        <v>3496.9250000000002</v>
      </c>
      <c r="T59" s="5">
        <v>1102.5</v>
      </c>
      <c r="U59" s="5">
        <v>4189.3419999999996</v>
      </c>
      <c r="V59" s="5">
        <v>335581</v>
      </c>
      <c r="AC59" s="11"/>
    </row>
    <row r="60" spans="1:49" ht="13.75" customHeight="1">
      <c r="A60">
        <v>2020</v>
      </c>
      <c r="B60">
        <v>11</v>
      </c>
      <c r="C60" t="s">
        <v>23</v>
      </c>
      <c r="D60" s="5">
        <v>28002.893</v>
      </c>
      <c r="E60" s="5">
        <v>2358.4009999999998</v>
      </c>
      <c r="F60" s="5">
        <v>4374.6210000000001</v>
      </c>
      <c r="G60" s="5">
        <v>2130.105</v>
      </c>
      <c r="H60" s="5">
        <v>21685.205999999998</v>
      </c>
      <c r="I60" s="5">
        <v>38221.800999999999</v>
      </c>
      <c r="J60" s="5">
        <v>11906.956</v>
      </c>
      <c r="K60" s="5">
        <v>17241.559000000001</v>
      </c>
      <c r="L60" s="5">
        <v>14235.576999999999</v>
      </c>
      <c r="M60" s="5">
        <v>61093.868000000002</v>
      </c>
      <c r="N60" s="5">
        <v>3723.123</v>
      </c>
      <c r="O60" s="5">
        <v>8017.2110000000002</v>
      </c>
      <c r="P60" s="5">
        <v>9265.4650000000001</v>
      </c>
      <c r="Q60" s="5">
        <v>61167.625</v>
      </c>
      <c r="R60" s="5">
        <v>3713.0509999999999</v>
      </c>
      <c r="S60" s="5">
        <v>6222.9340000000002</v>
      </c>
      <c r="T60" s="5">
        <v>990</v>
      </c>
      <c r="U60" s="5">
        <v>2840</v>
      </c>
      <c r="V60" s="5">
        <v>317054</v>
      </c>
      <c r="AC60" s="11"/>
    </row>
    <row r="61" spans="1:49" ht="13.75" customHeight="1">
      <c r="A61">
        <v>2020</v>
      </c>
      <c r="B61">
        <v>12</v>
      </c>
      <c r="C61" t="s">
        <v>23</v>
      </c>
      <c r="D61" s="5">
        <v>29977.528999999999</v>
      </c>
      <c r="E61" s="5">
        <v>1312.65</v>
      </c>
      <c r="F61" s="5">
        <v>3637.8879999999999</v>
      </c>
      <c r="G61" s="5">
        <v>6445.28</v>
      </c>
      <c r="H61" s="5">
        <v>13342.754999999999</v>
      </c>
      <c r="I61" s="5">
        <v>33610.425000000003</v>
      </c>
      <c r="J61" s="5">
        <v>9935.4950000000008</v>
      </c>
      <c r="K61" s="5">
        <v>17485.726999999999</v>
      </c>
      <c r="L61" s="5">
        <v>14302.71</v>
      </c>
      <c r="M61" s="5">
        <v>49816.046999999999</v>
      </c>
      <c r="N61" s="5">
        <v>3128.8240000000001</v>
      </c>
      <c r="O61" s="5">
        <v>11763.504999999999</v>
      </c>
      <c r="P61" s="5">
        <v>10191.475</v>
      </c>
      <c r="Q61" s="5">
        <v>55665.875</v>
      </c>
      <c r="R61" s="5">
        <v>818</v>
      </c>
      <c r="S61" s="5">
        <v>3209.8939999999998</v>
      </c>
      <c r="T61" s="5">
        <v>990</v>
      </c>
      <c r="U61" s="5">
        <v>3641.6750000000002</v>
      </c>
      <c r="V61" s="5">
        <v>295629</v>
      </c>
      <c r="AC61" s="11"/>
    </row>
    <row r="62" spans="1:49" ht="13.75" customHeight="1">
      <c r="A62">
        <v>2021</v>
      </c>
      <c r="B62">
        <v>1</v>
      </c>
      <c r="C62" t="s">
        <v>23</v>
      </c>
      <c r="D62" s="5">
        <v>28414.724999999999</v>
      </c>
      <c r="E62" s="5">
        <v>2089.0749999999998</v>
      </c>
      <c r="F62" s="5">
        <v>5283.5680000000002</v>
      </c>
      <c r="G62" s="5">
        <v>12136.825000000001</v>
      </c>
      <c r="H62" s="5">
        <v>14327.797</v>
      </c>
      <c r="I62" s="5">
        <v>34671.525000000001</v>
      </c>
      <c r="J62" s="5">
        <v>11323.133</v>
      </c>
      <c r="K62" s="5">
        <v>22637.512999999999</v>
      </c>
      <c r="L62" s="5">
        <v>9964.6020000000008</v>
      </c>
      <c r="M62" s="5">
        <v>39453.110999999997</v>
      </c>
      <c r="N62" s="5">
        <v>3541.4740000000002</v>
      </c>
      <c r="O62" s="5">
        <v>11051.787</v>
      </c>
      <c r="P62" s="5">
        <v>9297.5650000000005</v>
      </c>
      <c r="Q62" s="5">
        <v>66057</v>
      </c>
      <c r="R62" s="5">
        <v>773</v>
      </c>
      <c r="S62" s="5">
        <v>7192.0590000000002</v>
      </c>
      <c r="T62" s="5">
        <v>2919</v>
      </c>
      <c r="U62" s="5">
        <v>3266.8</v>
      </c>
      <c r="V62" s="5">
        <v>316949</v>
      </c>
      <c r="AC62" s="11"/>
    </row>
    <row r="63" spans="1:49" ht="13.75" customHeight="1">
      <c r="A63">
        <v>2021</v>
      </c>
      <c r="B63">
        <v>2</v>
      </c>
      <c r="C63" t="s">
        <v>23</v>
      </c>
      <c r="D63" s="5">
        <v>19529.32</v>
      </c>
      <c r="E63" s="5">
        <v>718.3</v>
      </c>
      <c r="F63" s="5">
        <v>5115.7610000000004</v>
      </c>
      <c r="G63" s="5">
        <v>7598.9279999999999</v>
      </c>
      <c r="H63" s="5">
        <v>9204.8549999999996</v>
      </c>
      <c r="I63" s="5">
        <v>16425.575000000001</v>
      </c>
      <c r="J63" s="5">
        <v>3097.95</v>
      </c>
      <c r="K63" s="5">
        <v>24239.62</v>
      </c>
      <c r="L63" s="5">
        <v>6859.8059999999996</v>
      </c>
      <c r="M63" s="5">
        <v>23306.985000000001</v>
      </c>
      <c r="N63" s="5">
        <v>1378.0940000000001</v>
      </c>
      <c r="O63" s="5">
        <v>4905.8999999999996</v>
      </c>
      <c r="P63" s="5">
        <v>6282.0749999999998</v>
      </c>
      <c r="Q63" s="5">
        <v>58281</v>
      </c>
      <c r="R63" s="5">
        <v>6240.2</v>
      </c>
      <c r="S63" s="5">
        <v>6247.0889999999999</v>
      </c>
      <c r="T63" s="5">
        <v>4956</v>
      </c>
      <c r="U63" s="5">
        <v>2794.0030000000002</v>
      </c>
      <c r="V63" s="5">
        <v>227730</v>
      </c>
      <c r="AC63" s="11"/>
    </row>
    <row r="64" spans="1:49">
      <c r="A64">
        <v>2021</v>
      </c>
      <c r="B64">
        <v>3</v>
      </c>
      <c r="C64" t="s">
        <v>23</v>
      </c>
      <c r="D64" s="150">
        <v>26154</v>
      </c>
      <c r="E64" s="150">
        <v>951</v>
      </c>
      <c r="F64" s="150">
        <v>7092.0000000000009</v>
      </c>
      <c r="G64" s="150">
        <v>16614</v>
      </c>
      <c r="H64" s="150">
        <v>15603</v>
      </c>
      <c r="I64" s="150">
        <v>40906</v>
      </c>
      <c r="J64" s="150">
        <v>12578</v>
      </c>
      <c r="K64" s="150">
        <v>42876</v>
      </c>
      <c r="L64" s="150">
        <v>15238</v>
      </c>
      <c r="M64" s="150">
        <v>46567.999999999993</v>
      </c>
      <c r="N64" s="150">
        <v>2811</v>
      </c>
      <c r="O64" s="150">
        <v>11768</v>
      </c>
      <c r="P64" s="150">
        <v>14337</v>
      </c>
      <c r="Q64" s="150">
        <v>72328</v>
      </c>
      <c r="R64" s="150">
        <v>11621.999999999998</v>
      </c>
      <c r="S64" s="150">
        <v>3288</v>
      </c>
      <c r="T64" s="150">
        <v>1233</v>
      </c>
      <c r="U64" s="150">
        <v>3036</v>
      </c>
      <c r="V64" s="148"/>
      <c r="W64" s="148"/>
      <c r="X64" s="148"/>
      <c r="Y64" s="148"/>
      <c r="Z64" s="148"/>
      <c r="AA64" s="148"/>
      <c r="AB64" s="148"/>
      <c r="AC64" s="148"/>
      <c r="AD64" s="148"/>
      <c r="AE64" s="148"/>
      <c r="AF64" s="148"/>
      <c r="AG64" s="148"/>
      <c r="AH64" s="148"/>
      <c r="AI64" s="148"/>
      <c r="AJ64" s="148"/>
      <c r="AK64" s="148"/>
      <c r="AL64" s="148"/>
      <c r="AM64" s="148"/>
      <c r="AN64" s="148"/>
      <c r="AO64" s="148"/>
      <c r="AP64" s="148"/>
      <c r="AQ64" s="148"/>
      <c r="AR64" s="148"/>
      <c r="AS64" s="148"/>
      <c r="AT64" s="148"/>
      <c r="AU64" s="148"/>
      <c r="AV64" s="148"/>
      <c r="AW64" s="148"/>
    </row>
    <row r="65" spans="1:58" ht="16">
      <c r="A65">
        <v>2021</v>
      </c>
      <c r="B65">
        <v>4</v>
      </c>
      <c r="C65" t="s">
        <v>23</v>
      </c>
      <c r="D65" s="150">
        <v>20868.16</v>
      </c>
      <c r="E65" s="150">
        <v>380.94600000000003</v>
      </c>
      <c r="F65" s="150">
        <v>6272.3090000000002</v>
      </c>
      <c r="G65" s="150">
        <v>7630.7280000000001</v>
      </c>
      <c r="H65" s="150">
        <v>12615.06</v>
      </c>
      <c r="I65" s="150">
        <v>22710.525000000001</v>
      </c>
      <c r="J65" s="150">
        <v>8106.625</v>
      </c>
      <c r="K65" s="150">
        <v>26766.108</v>
      </c>
      <c r="L65" s="150">
        <v>10661.058000000001</v>
      </c>
      <c r="M65" s="150">
        <v>27474.294999999998</v>
      </c>
      <c r="N65" s="150">
        <v>2444.6579999999999</v>
      </c>
      <c r="O65" s="150">
        <v>7338.1909999999998</v>
      </c>
      <c r="P65" s="150">
        <v>14972.9</v>
      </c>
      <c r="Q65" s="150">
        <v>60050.353999999999</v>
      </c>
      <c r="R65" s="150">
        <v>3588</v>
      </c>
      <c r="S65" s="150">
        <v>922.79</v>
      </c>
      <c r="T65" s="150">
        <v>3784.5</v>
      </c>
      <c r="U65" s="150">
        <v>3871.9369999999999</v>
      </c>
      <c r="V65" s="150">
        <v>255527</v>
      </c>
      <c r="W65" s="140"/>
      <c r="Y65" s="140"/>
      <c r="Z65" s="140"/>
      <c r="AB65" s="140"/>
      <c r="AC65" s="140"/>
      <c r="AD65" s="140"/>
      <c r="AE65" s="140"/>
      <c r="AF65" s="140"/>
      <c r="AG65" s="140"/>
      <c r="AH65" s="140"/>
      <c r="AI65" s="140"/>
      <c r="AJ65" s="140"/>
      <c r="AK65" s="140"/>
      <c r="AL65" s="140"/>
      <c r="AM65" s="140"/>
      <c r="AN65" s="140"/>
      <c r="AO65" s="140"/>
      <c r="AP65" s="140"/>
      <c r="AQ65" s="140"/>
      <c r="AR65" s="140"/>
      <c r="AS65" s="140"/>
      <c r="AT65" s="140"/>
      <c r="AU65" s="140"/>
      <c r="AV65" s="140"/>
      <c r="AW65" s="140"/>
    </row>
    <row r="66" spans="1:58" ht="16">
      <c r="D66" s="150"/>
      <c r="E66" s="150"/>
      <c r="F66" s="150"/>
      <c r="G66" s="150"/>
      <c r="H66" s="150"/>
      <c r="I66" s="150"/>
      <c r="J66" s="150"/>
      <c r="K66" s="150"/>
      <c r="L66" s="150"/>
      <c r="M66" s="150"/>
      <c r="N66" s="150"/>
      <c r="O66" s="150"/>
      <c r="P66" s="150"/>
      <c r="Q66" s="150"/>
      <c r="R66" s="150"/>
      <c r="S66" s="150"/>
      <c r="T66" s="150"/>
      <c r="U66" s="150"/>
      <c r="V66" s="150"/>
      <c r="Z66" s="140"/>
      <c r="AE66" s="140"/>
      <c r="AJ66" s="140"/>
    </row>
    <row r="67" spans="1:58">
      <c r="D67" s="150"/>
      <c r="E67" s="148"/>
      <c r="F67" s="148"/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148"/>
      <c r="Z67" s="148"/>
      <c r="AA67" s="148"/>
      <c r="AB67" s="148"/>
      <c r="AC67" s="148"/>
      <c r="AD67" s="148"/>
      <c r="AE67" s="148"/>
      <c r="AF67" s="148"/>
      <c r="AG67" s="148"/>
      <c r="AH67" s="148"/>
      <c r="AI67" s="148"/>
      <c r="AJ67" s="148"/>
      <c r="AK67" s="148"/>
      <c r="AL67" s="148"/>
      <c r="AM67" s="148"/>
      <c r="AN67" s="148"/>
      <c r="AO67" s="148"/>
      <c r="AP67" s="148"/>
      <c r="AQ67" s="148"/>
      <c r="AR67" s="148"/>
      <c r="AS67" s="148"/>
      <c r="AT67" s="148"/>
      <c r="AU67" s="148"/>
      <c r="AV67" s="148"/>
      <c r="AW67" s="148"/>
      <c r="AX67" s="148"/>
      <c r="AY67" s="148"/>
      <c r="AZ67" s="148"/>
      <c r="BA67" s="148"/>
      <c r="BB67" s="148"/>
      <c r="BC67" s="148"/>
      <c r="BD67" s="148"/>
      <c r="BE67" s="148"/>
      <c r="BF67" s="148"/>
    </row>
    <row r="68" spans="1:58"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  <c r="AA68" s="148"/>
      <c r="AB68" s="148"/>
      <c r="AC68" s="148"/>
      <c r="AD68" s="148"/>
      <c r="AE68" s="148"/>
      <c r="AF68" s="148"/>
      <c r="AG68" s="148"/>
      <c r="AH68" s="148"/>
      <c r="AI68" s="148"/>
      <c r="AJ68" s="148"/>
      <c r="AK68" s="148"/>
      <c r="AL68" s="148"/>
      <c r="AM68" s="148"/>
      <c r="AN68" s="148"/>
      <c r="AO68" s="148"/>
      <c r="AP68" s="148"/>
      <c r="AQ68" s="148"/>
      <c r="AR68" s="148"/>
      <c r="AS68" s="148"/>
      <c r="AT68" s="148"/>
      <c r="AU68" s="148"/>
      <c r="AV68" s="148"/>
      <c r="AW68" s="148"/>
      <c r="AX68" s="148"/>
      <c r="AY68" s="148"/>
      <c r="AZ68" s="148"/>
      <c r="BA68" s="148"/>
      <c r="BB68" s="148"/>
      <c r="BC68" s="148"/>
      <c r="BD68" s="148"/>
      <c r="BE68" s="148"/>
      <c r="BF68" s="148"/>
    </row>
    <row r="69" spans="1:58">
      <c r="D69" s="149"/>
      <c r="E69" s="149"/>
      <c r="F69" s="149"/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49"/>
      <c r="AH69" s="149"/>
      <c r="AI69" s="149"/>
      <c r="AJ69" s="149"/>
      <c r="AK69" s="149"/>
      <c r="AL69" s="149"/>
      <c r="AM69" s="149"/>
      <c r="AN69" s="149"/>
      <c r="AO69" s="149"/>
      <c r="AP69" s="149"/>
      <c r="AQ69" s="149"/>
      <c r="AR69" s="149"/>
      <c r="AS69" s="149"/>
      <c r="AT69" s="149"/>
      <c r="AU69" s="149"/>
      <c r="AV69" s="149"/>
      <c r="AW69" s="149"/>
      <c r="AX69" s="149"/>
      <c r="AY69" s="149"/>
      <c r="AZ69" s="149"/>
      <c r="BA69" s="149"/>
      <c r="BB69" s="149"/>
      <c r="BC69" s="149"/>
      <c r="BD69" s="149"/>
      <c r="BE69" s="149"/>
      <c r="BF69" s="149"/>
    </row>
    <row r="70" spans="1:58" ht="16">
      <c r="W70" s="140"/>
      <c r="X70" s="140"/>
      <c r="Y70" s="140"/>
      <c r="Z70" s="140"/>
      <c r="AB70" s="140"/>
      <c r="AD70" s="140"/>
      <c r="AG70" s="140"/>
      <c r="AH70" s="140"/>
      <c r="AI70" s="140"/>
      <c r="AJ70" s="140"/>
      <c r="AK70" s="140"/>
      <c r="AL70" s="140"/>
      <c r="AM70" s="140"/>
      <c r="AN70" s="140"/>
      <c r="AO70" s="140"/>
      <c r="AP70" s="140"/>
      <c r="AQ70" s="140"/>
      <c r="AR70" s="140"/>
      <c r="AS70" s="140"/>
      <c r="AT70" s="140"/>
      <c r="AU70" s="140"/>
      <c r="AV70" s="140"/>
      <c r="AW70" s="140"/>
    </row>
    <row r="71" spans="1:58" ht="16">
      <c r="D71" s="140"/>
      <c r="I71" s="140"/>
      <c r="J71" s="140"/>
      <c r="AC71" s="11"/>
    </row>
    <row r="72" spans="1:58" ht="16">
      <c r="D72" s="140"/>
      <c r="E72" s="140"/>
      <c r="AC72" s="11"/>
    </row>
    <row r="73" spans="1:58" ht="16">
      <c r="D73" s="140"/>
      <c r="AC73" s="11"/>
    </row>
    <row r="74" spans="1:58" ht="16">
      <c r="D74" s="140"/>
      <c r="AC74" s="11"/>
    </row>
    <row r="75" spans="1:58" ht="16">
      <c r="D75" s="140"/>
      <c r="E75" s="140"/>
      <c r="AC75" s="11"/>
    </row>
    <row r="76" spans="1:58" ht="16">
      <c r="D76" s="140"/>
      <c r="AC76" s="11"/>
    </row>
    <row r="77" spans="1:58">
      <c r="AC77" s="11"/>
    </row>
    <row r="78" spans="1:58">
      <c r="AC78" s="11"/>
    </row>
    <row r="79" spans="1:58">
      <c r="AC79" s="11"/>
    </row>
    <row r="80" spans="1:58">
      <c r="AC80" s="11"/>
    </row>
    <row r="81" spans="29:29">
      <c r="AC81" s="11"/>
    </row>
    <row r="82" spans="29:29">
      <c r="AC82" s="11"/>
    </row>
    <row r="83" spans="29:29">
      <c r="AC83" s="11"/>
    </row>
    <row r="84" spans="29:29">
      <c r="AC84" s="11"/>
    </row>
    <row r="85" spans="29:29">
      <c r="AC85" s="11"/>
    </row>
    <row r="86" spans="29:29">
      <c r="AC86" s="11"/>
    </row>
    <row r="87" spans="29:29">
      <c r="AC87" s="11"/>
    </row>
    <row r="88" spans="29:29">
      <c r="AC88" s="11"/>
    </row>
    <row r="89" spans="29:29">
      <c r="AC89" s="11"/>
    </row>
    <row r="90" spans="29:29">
      <c r="AC90" s="11"/>
    </row>
    <row r="91" spans="29:29">
      <c r="AC91" s="11"/>
    </row>
    <row r="92" spans="29:29">
      <c r="AC92" s="11"/>
    </row>
    <row r="93" spans="29:29">
      <c r="AC93" s="11"/>
    </row>
    <row r="94" spans="29:29">
      <c r="AC94" s="11"/>
    </row>
    <row r="95" spans="29:29">
      <c r="AC95" s="11"/>
    </row>
    <row r="96" spans="29:29">
      <c r="AC96" s="11"/>
    </row>
    <row r="97" spans="29:29">
      <c r="AC97" s="11"/>
    </row>
    <row r="98" spans="29:29">
      <c r="AC98" s="11"/>
    </row>
    <row r="99" spans="29:29">
      <c r="AC99" s="11"/>
    </row>
    <row r="100" spans="29:29">
      <c r="AC100" s="11"/>
    </row>
    <row r="101" spans="29:29">
      <c r="AC101" s="11"/>
    </row>
    <row r="102" spans="29:29">
      <c r="AC102" s="11"/>
    </row>
    <row r="103" spans="29:29">
      <c r="AC103" s="11"/>
    </row>
    <row r="104" spans="29:29">
      <c r="AC104" s="11"/>
    </row>
    <row r="105" spans="29:29">
      <c r="AC105" s="11"/>
    </row>
    <row r="106" spans="29:29">
      <c r="AC106" s="11"/>
    </row>
    <row r="107" spans="29:29">
      <c r="AC107" s="11"/>
    </row>
    <row r="108" spans="29:29">
      <c r="AC108" s="11"/>
    </row>
    <row r="109" spans="29:29">
      <c r="AC109" s="11"/>
    </row>
    <row r="110" spans="29:29">
      <c r="AC110" s="11"/>
    </row>
    <row r="111" spans="29:29">
      <c r="AC111" s="11"/>
    </row>
    <row r="112" spans="29:29">
      <c r="AC112" s="11"/>
    </row>
    <row r="113" spans="29:29">
      <c r="AC113" s="11"/>
    </row>
    <row r="114" spans="29:29">
      <c r="AC114" s="11"/>
    </row>
    <row r="115" spans="29:29">
      <c r="AC115" s="11"/>
    </row>
    <row r="116" spans="29:29">
      <c r="AC116" s="11"/>
    </row>
    <row r="117" spans="29:29">
      <c r="AC117" s="11"/>
    </row>
    <row r="118" spans="29:29">
      <c r="AC118" s="11"/>
    </row>
    <row r="119" spans="29:29">
      <c r="AC119" s="11"/>
    </row>
    <row r="120" spans="29:29">
      <c r="AC120" s="11"/>
    </row>
    <row r="121" spans="29:29">
      <c r="AC121" s="11"/>
    </row>
    <row r="122" spans="29:29">
      <c r="AC122" s="11"/>
    </row>
    <row r="123" spans="29:29">
      <c r="AC123" s="11"/>
    </row>
    <row r="124" spans="29:29">
      <c r="AC124" s="11"/>
    </row>
    <row r="125" spans="29:29">
      <c r="AC125" s="11"/>
    </row>
    <row r="126" spans="29:29">
      <c r="AC126" s="11"/>
    </row>
  </sheetData>
  <autoFilter ref="A1:V61" xr:uid="{00000000-0009-0000-0000-000006000000}"/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AF137"/>
  <sheetViews>
    <sheetView topLeftCell="A4" workbookViewId="0">
      <selection activeCell="I17" sqref="I17"/>
    </sheetView>
  </sheetViews>
  <sheetFormatPr baseColWidth="10" defaultColWidth="8.83203125" defaultRowHeight="14"/>
  <cols>
    <col min="1" max="1" width="23.83203125" bestFit="1" customWidth="1"/>
    <col min="2" max="2" width="10.1640625" bestFit="1" customWidth="1"/>
    <col min="3" max="3" width="7.5" bestFit="1" customWidth="1"/>
    <col min="4" max="7" width="8.5" bestFit="1" customWidth="1"/>
    <col min="8" max="9" width="11.6640625" bestFit="1" customWidth="1"/>
    <col min="10" max="10" width="11.6640625" style="7" bestFit="1" customWidth="1"/>
    <col min="11" max="11" width="7.5" bestFit="1" customWidth="1"/>
    <col min="12" max="13" width="11.6640625" bestFit="1" customWidth="1"/>
    <col min="14" max="14" width="12.83203125" customWidth="1"/>
    <col min="15" max="15" width="20.5" customWidth="1"/>
    <col min="16" max="16" width="10.1640625" customWidth="1"/>
    <col min="17" max="18" width="15.83203125" customWidth="1"/>
    <col min="19" max="19" width="15.83203125" bestFit="1" customWidth="1"/>
    <col min="20" max="20" width="18.1640625" bestFit="1" customWidth="1"/>
    <col min="21" max="21" width="15.83203125" bestFit="1" customWidth="1"/>
    <col min="22" max="23" width="15.83203125" customWidth="1"/>
    <col min="24" max="24" width="18.1640625" bestFit="1" customWidth="1"/>
    <col min="25" max="25" width="15.83203125" style="7" bestFit="1" customWidth="1"/>
    <col min="26" max="26" width="18.1640625" bestFit="1" customWidth="1"/>
    <col min="27" max="27" width="18.1640625" customWidth="1"/>
    <col min="28" max="28" width="20.5" bestFit="1" customWidth="1"/>
    <col min="29" max="29" width="18.1640625" customWidth="1"/>
    <col min="30" max="30" width="15.83203125" bestFit="1" customWidth="1"/>
    <col min="31" max="31" width="18.1640625" bestFit="1" customWidth="1"/>
    <col min="32" max="32" width="15.83203125" bestFit="1" customWidth="1"/>
    <col min="33" max="33" width="15.83203125" customWidth="1"/>
    <col min="34" max="34" width="18.1640625" customWidth="1"/>
    <col min="35" max="35" width="15.83203125" customWidth="1"/>
    <col min="36" max="36" width="20.5" bestFit="1" customWidth="1"/>
    <col min="37" max="37" width="20.5" customWidth="1"/>
    <col min="38" max="38" width="20.5" bestFit="1" customWidth="1"/>
    <col min="39" max="43" width="20.5" customWidth="1"/>
    <col min="44" max="44" width="20.5" bestFit="1" customWidth="1"/>
    <col min="45" max="53" width="20.5" customWidth="1"/>
    <col min="54" max="54" width="20.5" bestFit="1" customWidth="1"/>
    <col min="55" max="55" width="20.5" customWidth="1"/>
    <col min="56" max="144" width="20.5" bestFit="1" customWidth="1"/>
    <col min="145" max="145" width="20.5" customWidth="1"/>
    <col min="146" max="148" width="20.5" bestFit="1" customWidth="1"/>
    <col min="149" max="151" width="20.5" customWidth="1"/>
    <col min="152" max="152" width="20.5" bestFit="1" customWidth="1"/>
    <col min="153" max="154" width="20.5" customWidth="1"/>
    <col min="155" max="156" width="20.5" bestFit="1" customWidth="1"/>
    <col min="157" max="157" width="20.5" customWidth="1"/>
    <col min="158" max="158" width="20.5" bestFit="1" customWidth="1"/>
    <col min="159" max="159" width="20.5" customWidth="1"/>
    <col min="160" max="160" width="20.5" bestFit="1" customWidth="1"/>
    <col min="161" max="161" width="20.5" customWidth="1"/>
    <col min="162" max="188" width="20.5" bestFit="1" customWidth="1"/>
    <col min="189" max="189" width="22.83203125" bestFit="1" customWidth="1"/>
    <col min="190" max="190" width="20.5" bestFit="1" customWidth="1"/>
    <col min="191" max="191" width="22.83203125" bestFit="1" customWidth="1"/>
    <col min="192" max="194" width="20.5" bestFit="1" customWidth="1"/>
    <col min="195" max="195" width="22.83203125" bestFit="1" customWidth="1"/>
    <col min="196" max="196" width="20.5" bestFit="1" customWidth="1"/>
    <col min="197" max="197" width="22.83203125" bestFit="1" customWidth="1"/>
    <col min="198" max="198" width="20.5" bestFit="1" customWidth="1"/>
    <col min="199" max="199" width="22.83203125" bestFit="1" customWidth="1"/>
    <col min="200" max="201" width="25.1640625" bestFit="1" customWidth="1"/>
    <col min="202" max="202" width="22.83203125" bestFit="1" customWidth="1"/>
    <col min="203" max="203" width="20.5" bestFit="1" customWidth="1"/>
    <col min="204" max="204" width="22.83203125" bestFit="1" customWidth="1"/>
    <col min="205" max="205" width="20.5" bestFit="1" customWidth="1"/>
  </cols>
  <sheetData>
    <row r="1" spans="1:32">
      <c r="A1" s="8" t="s">
        <v>42</v>
      </c>
      <c r="B1" s="9">
        <v>2021</v>
      </c>
      <c r="P1" s="8" t="s">
        <v>42</v>
      </c>
      <c r="Q1" s="9">
        <v>2020</v>
      </c>
    </row>
    <row r="3" spans="1:32">
      <c r="B3" s="8" t="s">
        <v>59</v>
      </c>
      <c r="J3"/>
      <c r="P3" s="8" t="s">
        <v>95</v>
      </c>
      <c r="Q3" t="s">
        <v>43</v>
      </c>
      <c r="R3" t="s">
        <v>44</v>
      </c>
      <c r="S3" t="s">
        <v>45</v>
      </c>
      <c r="T3" t="s">
        <v>58</v>
      </c>
      <c r="U3" t="s">
        <v>57</v>
      </c>
      <c r="V3" t="s">
        <v>55</v>
      </c>
      <c r="W3" t="s">
        <v>52</v>
      </c>
      <c r="X3" t="s">
        <v>54</v>
      </c>
      <c r="Y3" t="s">
        <v>53</v>
      </c>
      <c r="Z3" t="s">
        <v>56</v>
      </c>
      <c r="AA3" t="s">
        <v>50</v>
      </c>
      <c r="AB3" t="s">
        <v>47</v>
      </c>
      <c r="AC3" t="s">
        <v>48</v>
      </c>
      <c r="AD3" t="s">
        <v>49</v>
      </c>
      <c r="AE3" t="s">
        <v>51</v>
      </c>
      <c r="AF3" t="s">
        <v>46</v>
      </c>
    </row>
    <row r="4" spans="1:32">
      <c r="A4" s="8" t="s">
        <v>60</v>
      </c>
      <c r="B4">
        <v>1</v>
      </c>
      <c r="C4">
        <v>2</v>
      </c>
      <c r="D4">
        <v>3</v>
      </c>
      <c r="E4">
        <v>4</v>
      </c>
      <c r="F4">
        <v>5</v>
      </c>
      <c r="G4" t="s">
        <v>13</v>
      </c>
      <c r="J4"/>
      <c r="P4" s="9">
        <v>1</v>
      </c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</row>
    <row r="5" spans="1:32">
      <c r="A5" s="9" t="s">
        <v>43</v>
      </c>
      <c r="B5" s="127">
        <v>140212.005</v>
      </c>
      <c r="C5" s="127">
        <v>93089.53</v>
      </c>
      <c r="D5" s="127">
        <v>142279</v>
      </c>
      <c r="E5" s="127">
        <v>112018.048</v>
      </c>
      <c r="F5" s="127">
        <v>92979.417000000001</v>
      </c>
      <c r="G5" s="127">
        <v>116115.6</v>
      </c>
      <c r="J5"/>
      <c r="P5" s="9">
        <v>2</v>
      </c>
      <c r="Q5" s="11">
        <v>295649.03999999998</v>
      </c>
      <c r="R5" s="11">
        <v>130303.11800000002</v>
      </c>
      <c r="S5" s="11">
        <v>185087.45</v>
      </c>
      <c r="T5" s="11">
        <v>136713.43700000001</v>
      </c>
      <c r="U5" s="11">
        <v>58807.922999999995</v>
      </c>
      <c r="V5" s="11">
        <v>49271.741999999998</v>
      </c>
      <c r="W5" s="11">
        <v>23833.966</v>
      </c>
      <c r="X5" s="11">
        <v>28482.174999999999</v>
      </c>
      <c r="Y5" s="11">
        <v>22888.197</v>
      </c>
      <c r="Z5" s="11">
        <v>31885.345000000001</v>
      </c>
      <c r="AA5" s="11">
        <v>17644.288</v>
      </c>
      <c r="AB5" s="11">
        <v>15813.840999999999</v>
      </c>
      <c r="AC5" s="11">
        <v>5404.9710000000005</v>
      </c>
      <c r="AD5" s="11">
        <v>10409.897000000001</v>
      </c>
      <c r="AE5" s="11">
        <v>7910.2710000000006</v>
      </c>
      <c r="AF5" s="10">
        <v>1135384.237</v>
      </c>
    </row>
    <row r="6" spans="1:32">
      <c r="A6" s="9" t="s">
        <v>45</v>
      </c>
      <c r="B6" s="127">
        <v>108917.27499999999</v>
      </c>
      <c r="C6" s="127">
        <v>93920.25</v>
      </c>
      <c r="D6" s="127">
        <v>112977.00000000001</v>
      </c>
      <c r="E6" s="127">
        <v>98937.75</v>
      </c>
      <c r="F6" s="127">
        <v>134745</v>
      </c>
      <c r="G6" s="127">
        <v>109899.455</v>
      </c>
      <c r="J6"/>
      <c r="P6" s="9">
        <v>3</v>
      </c>
      <c r="Q6" s="11">
        <v>188370.96</v>
      </c>
      <c r="R6" s="11">
        <v>77438.682000000001</v>
      </c>
      <c r="S6" s="11">
        <v>143275.54999999999</v>
      </c>
      <c r="T6" s="11">
        <v>99880.366999999998</v>
      </c>
      <c r="U6" s="11">
        <v>24828.675000000003</v>
      </c>
      <c r="V6" s="11">
        <v>13558.95</v>
      </c>
      <c r="W6" s="11">
        <v>13743.178</v>
      </c>
      <c r="X6" s="11">
        <v>16244.42</v>
      </c>
      <c r="Y6" s="11">
        <v>19090.005000000001</v>
      </c>
      <c r="Z6" s="11">
        <v>20244</v>
      </c>
      <c r="AA6" s="11">
        <v>24602.203000000001</v>
      </c>
      <c r="AB6" s="11">
        <v>4601.5590000000002</v>
      </c>
      <c r="AC6" s="11">
        <v>5737.768</v>
      </c>
      <c r="AD6" s="11">
        <v>8681.375</v>
      </c>
      <c r="AE6" s="11">
        <v>5446.3639999999996</v>
      </c>
      <c r="AF6" s="10">
        <v>771105.79599999997</v>
      </c>
    </row>
    <row r="7" spans="1:32">
      <c r="A7" s="9" t="s">
        <v>58</v>
      </c>
      <c r="B7" s="127">
        <v>99984.486999999994</v>
      </c>
      <c r="C7" s="127">
        <v>51182.790999999997</v>
      </c>
      <c r="D7" s="127">
        <v>97596</v>
      </c>
      <c r="E7" s="127">
        <v>102410.371</v>
      </c>
      <c r="F7" s="127">
        <v>96418.540999999997</v>
      </c>
      <c r="G7" s="127">
        <v>89518.437999999995</v>
      </c>
      <c r="J7"/>
      <c r="P7" s="9">
        <v>4</v>
      </c>
      <c r="Q7" s="11">
        <v>143398.56</v>
      </c>
      <c r="R7" s="11">
        <v>90799.181000000011</v>
      </c>
      <c r="S7" s="11">
        <v>124124.25</v>
      </c>
      <c r="T7" s="11">
        <v>92615.33</v>
      </c>
      <c r="U7" s="11">
        <v>14400.05</v>
      </c>
      <c r="V7" s="11">
        <v>18862.52</v>
      </c>
      <c r="W7" s="11">
        <v>13859.310000000001</v>
      </c>
      <c r="X7" s="11">
        <v>14390.98</v>
      </c>
      <c r="Y7" s="11">
        <v>28049.7</v>
      </c>
      <c r="Z7" s="11">
        <v>17754</v>
      </c>
      <c r="AA7" s="11">
        <v>17927.735000000001</v>
      </c>
      <c r="AB7" s="11">
        <v>1213.107</v>
      </c>
      <c r="AC7" s="11">
        <v>6175.1440000000002</v>
      </c>
      <c r="AD7" s="11">
        <v>10584.701999999999</v>
      </c>
      <c r="AE7" s="11">
        <v>3013.5320000000002</v>
      </c>
      <c r="AF7" s="10">
        <v>696714.60100000002</v>
      </c>
    </row>
    <row r="8" spans="1:32">
      <c r="A8" s="9" t="s">
        <v>44</v>
      </c>
      <c r="B8" s="127">
        <v>59378.459000000003</v>
      </c>
      <c r="C8" s="127">
        <v>52922.794000000002</v>
      </c>
      <c r="D8" s="127">
        <v>76391</v>
      </c>
      <c r="E8" s="127">
        <v>56231.368999999999</v>
      </c>
      <c r="F8" s="127">
        <v>56191.188000000002</v>
      </c>
      <c r="G8" s="127">
        <v>60222.962</v>
      </c>
      <c r="J8"/>
      <c r="P8" s="9">
        <v>5</v>
      </c>
      <c r="Q8" s="11">
        <v>154678.155</v>
      </c>
      <c r="R8" s="11">
        <v>114999.077</v>
      </c>
      <c r="S8" s="11">
        <v>113908.5</v>
      </c>
      <c r="T8" s="11">
        <v>98504.956000000006</v>
      </c>
      <c r="U8" s="11">
        <v>26437.255000000001</v>
      </c>
      <c r="V8" s="11">
        <v>30334.13</v>
      </c>
      <c r="W8" s="11">
        <v>21268.932000000001</v>
      </c>
      <c r="X8" s="11">
        <v>30984.384999999998</v>
      </c>
      <c r="Y8" s="11">
        <v>33176.025000000001</v>
      </c>
      <c r="Z8" s="11">
        <v>15502.6</v>
      </c>
      <c r="AA8" s="11">
        <v>16169.383</v>
      </c>
      <c r="AB8" s="11">
        <v>10723.177</v>
      </c>
      <c r="AC8" s="11">
        <v>5619.625</v>
      </c>
      <c r="AD8" s="11">
        <v>7337.2790000000005</v>
      </c>
      <c r="AE8" s="11">
        <v>2151.5169999999998</v>
      </c>
      <c r="AF8" s="10">
        <v>800751.38399999996</v>
      </c>
    </row>
    <row r="9" spans="1:32">
      <c r="A9" s="9" t="s">
        <v>52</v>
      </c>
      <c r="B9" s="127">
        <v>25535.166000000001</v>
      </c>
      <c r="C9" s="127">
        <v>30445.544999999998</v>
      </c>
      <c r="D9" s="127">
        <v>49420</v>
      </c>
      <c r="E9" s="127">
        <v>21372.825000000001</v>
      </c>
      <c r="F9" s="127">
        <v>14615.009</v>
      </c>
      <c r="G9" s="127">
        <v>28277.708999999995</v>
      </c>
      <c r="J9"/>
      <c r="P9" s="9">
        <v>6</v>
      </c>
      <c r="Q9" s="11">
        <v>161127.198</v>
      </c>
      <c r="R9" s="11">
        <v>120125.876</v>
      </c>
      <c r="S9" s="11">
        <v>86313.85</v>
      </c>
      <c r="T9" s="11">
        <v>79097.471999999994</v>
      </c>
      <c r="U9" s="11">
        <v>50828.85</v>
      </c>
      <c r="V9" s="11">
        <v>38993.696000000004</v>
      </c>
      <c r="W9" s="11">
        <v>35062.116000000002</v>
      </c>
      <c r="X9" s="11">
        <v>28506.713</v>
      </c>
      <c r="Y9" s="11">
        <v>27327.57</v>
      </c>
      <c r="Z9" s="11">
        <v>25375.575000000001</v>
      </c>
      <c r="AA9" s="11">
        <v>14787.358</v>
      </c>
      <c r="AB9" s="11">
        <v>13943.245000000001</v>
      </c>
      <c r="AC9" s="11">
        <v>8157.5</v>
      </c>
      <c r="AD9" s="11">
        <v>7916.4260000000004</v>
      </c>
      <c r="AE9" s="11">
        <v>4329.53</v>
      </c>
      <c r="AF9" s="10">
        <v>859124.37699999998</v>
      </c>
    </row>
    <row r="10" spans="1:32">
      <c r="A10" s="9" t="s">
        <v>56</v>
      </c>
      <c r="B10" s="127">
        <v>20562.3</v>
      </c>
      <c r="C10" s="127">
        <v>12295.5</v>
      </c>
      <c r="D10" s="127">
        <v>27082</v>
      </c>
      <c r="E10" s="127">
        <v>15549.632</v>
      </c>
      <c r="F10" s="127">
        <v>18591.464</v>
      </c>
      <c r="G10" s="127">
        <v>18816.179200000002</v>
      </c>
      <c r="J10"/>
      <c r="P10" s="9">
        <v>7</v>
      </c>
      <c r="Q10" s="11">
        <v>175622.00700000001</v>
      </c>
      <c r="R10" s="11">
        <v>111266.22</v>
      </c>
      <c r="S10" s="11">
        <v>55423.5</v>
      </c>
      <c r="T10" s="11">
        <v>103499.36599999999</v>
      </c>
      <c r="U10" s="11">
        <v>41904.226000000002</v>
      </c>
      <c r="V10" s="11">
        <v>25936.706999999999</v>
      </c>
      <c r="W10" s="11">
        <v>88711.597999999998</v>
      </c>
      <c r="X10" s="11">
        <v>27762.128000000001</v>
      </c>
      <c r="Y10" s="11">
        <v>24299.327000000001</v>
      </c>
      <c r="Z10" s="11">
        <v>22422.6</v>
      </c>
      <c r="AA10" s="11">
        <v>10684.25</v>
      </c>
      <c r="AB10" s="11">
        <v>6899.05</v>
      </c>
      <c r="AC10" s="11">
        <v>3529.9549999999999</v>
      </c>
      <c r="AD10" s="11">
        <v>11353.722</v>
      </c>
      <c r="AE10" s="11">
        <v>5023.51</v>
      </c>
      <c r="AF10" s="11">
        <v>824237</v>
      </c>
    </row>
    <row r="11" spans="1:32">
      <c r="A11" s="9" t="s">
        <v>55</v>
      </c>
      <c r="B11" s="127">
        <v>17457.834999999999</v>
      </c>
      <c r="C11" s="127">
        <v>10228.893</v>
      </c>
      <c r="D11" s="127">
        <v>23687</v>
      </c>
      <c r="E11" s="127">
        <v>20753.544999999998</v>
      </c>
      <c r="F11" s="127">
        <v>17121.57</v>
      </c>
      <c r="G11" s="127">
        <v>17849.768599999999</v>
      </c>
      <c r="J11"/>
      <c r="P11" s="9">
        <v>8</v>
      </c>
      <c r="Q11" s="10">
        <v>178458.45199999999</v>
      </c>
      <c r="R11" s="10">
        <v>98993.967999999993</v>
      </c>
      <c r="S11" s="10">
        <v>56337</v>
      </c>
      <c r="T11" s="10">
        <v>87329.06</v>
      </c>
      <c r="U11" s="10">
        <v>35927.15</v>
      </c>
      <c r="V11" s="10">
        <v>27853.08</v>
      </c>
      <c r="W11" s="10">
        <v>113617.231</v>
      </c>
      <c r="X11" s="10">
        <v>32564.22</v>
      </c>
      <c r="Y11" s="10">
        <v>25163.215</v>
      </c>
      <c r="Z11" s="10">
        <v>16197.5</v>
      </c>
      <c r="AA11" s="10">
        <v>11122.504000000001</v>
      </c>
      <c r="AB11" s="10">
        <v>6089.7380000000003</v>
      </c>
      <c r="AC11" s="10">
        <v>3266.8</v>
      </c>
      <c r="AD11" s="10">
        <v>8285.0049999999992</v>
      </c>
      <c r="AE11" s="10">
        <v>5341.7950000000001</v>
      </c>
      <c r="AF11" s="10">
        <v>806464.30900000001</v>
      </c>
    </row>
    <row r="12" spans="1:32">
      <c r="A12" s="9" t="s">
        <v>54</v>
      </c>
      <c r="B12" s="127">
        <v>17532.759999999998</v>
      </c>
      <c r="C12" s="127">
        <v>15278.25</v>
      </c>
      <c r="D12" s="127">
        <v>23149</v>
      </c>
      <c r="E12" s="127">
        <v>13147.03</v>
      </c>
      <c r="F12" s="127">
        <v>15945.17</v>
      </c>
      <c r="G12" s="127">
        <v>17010.441999999999</v>
      </c>
      <c r="J12"/>
      <c r="P12" s="9">
        <v>9</v>
      </c>
      <c r="Q12" s="10">
        <v>198613</v>
      </c>
      <c r="R12" s="10">
        <v>83715.589000000007</v>
      </c>
      <c r="S12" s="10">
        <v>158102</v>
      </c>
      <c r="T12" s="10">
        <v>144285.068</v>
      </c>
      <c r="U12" s="10">
        <v>39586</v>
      </c>
      <c r="V12" s="10">
        <v>21886.68</v>
      </c>
      <c r="W12" s="10">
        <v>81062.895999999993</v>
      </c>
      <c r="X12" s="10">
        <v>37888.243999999999</v>
      </c>
      <c r="Y12" s="10">
        <v>30999.329000000002</v>
      </c>
      <c r="Z12" s="10">
        <v>21222.5</v>
      </c>
      <c r="AA12" s="10">
        <v>9565.7029999999995</v>
      </c>
      <c r="AB12" s="10">
        <v>7544.7359999999999</v>
      </c>
      <c r="AC12" s="10">
        <v>6952.1130000000003</v>
      </c>
      <c r="AD12" s="10">
        <v>11275.15</v>
      </c>
      <c r="AE12" s="10">
        <v>2027.0170000000001</v>
      </c>
      <c r="AF12" s="10">
        <v>935868</v>
      </c>
    </row>
    <row r="13" spans="1:32">
      <c r="A13" s="9" t="s">
        <v>53</v>
      </c>
      <c r="B13" s="127">
        <v>27597.215</v>
      </c>
      <c r="C13" s="127">
        <v>11348.97</v>
      </c>
      <c r="D13" s="127">
        <v>15018</v>
      </c>
      <c r="E13" s="127">
        <v>14607.313</v>
      </c>
      <c r="F13" s="127">
        <v>20899.560000000001</v>
      </c>
      <c r="G13" s="127">
        <v>17894.211599999999</v>
      </c>
      <c r="J13"/>
      <c r="P13" s="9" t="s">
        <v>13</v>
      </c>
      <c r="Q13" s="11">
        <v>186989.67150000003</v>
      </c>
      <c r="R13" s="11">
        <v>103455.213875</v>
      </c>
      <c r="S13" s="11">
        <v>115321.5125</v>
      </c>
      <c r="T13" s="11">
        <v>105240.63200000001</v>
      </c>
      <c r="U13" s="11">
        <v>36590.016124999995</v>
      </c>
      <c r="V13" s="11">
        <v>28337.188125000001</v>
      </c>
      <c r="W13" s="11">
        <v>48894.903375000002</v>
      </c>
      <c r="X13" s="11">
        <v>27102.908125000002</v>
      </c>
      <c r="Y13" s="11">
        <v>26374.170999999998</v>
      </c>
      <c r="Z13" s="11">
        <v>21325.514999999999</v>
      </c>
      <c r="AA13" s="11">
        <v>15312.928</v>
      </c>
      <c r="AB13" s="11">
        <v>8353.5566249999993</v>
      </c>
      <c r="AC13" s="11">
        <v>5605.4845000000005</v>
      </c>
      <c r="AD13" s="11">
        <v>9480.4444999999996</v>
      </c>
      <c r="AE13" s="11">
        <v>4405.442</v>
      </c>
      <c r="AF13" s="10">
        <v>853706.21299999999</v>
      </c>
    </row>
    <row r="14" spans="1:32">
      <c r="A14" s="9" t="s">
        <v>427</v>
      </c>
      <c r="B14" s="127">
        <v>5266.05</v>
      </c>
      <c r="C14" s="127">
        <v>2456.75</v>
      </c>
      <c r="D14" s="127">
        <v>5444</v>
      </c>
      <c r="E14" s="127">
        <v>3026.69</v>
      </c>
      <c r="F14" s="127">
        <v>3838.6</v>
      </c>
      <c r="G14" s="127">
        <v>20032.09</v>
      </c>
      <c r="J14"/>
      <c r="Y14"/>
    </row>
    <row r="15" spans="1:32">
      <c r="A15" s="9" t="s">
        <v>49</v>
      </c>
      <c r="B15" s="127">
        <v>9570.3889999999992</v>
      </c>
      <c r="C15" s="127">
        <v>6298.817</v>
      </c>
      <c r="D15" s="127">
        <v>12850</v>
      </c>
      <c r="E15" s="127">
        <v>11955.101000000001</v>
      </c>
      <c r="F15" s="127">
        <v>7209.0450000000001</v>
      </c>
      <c r="G15" s="127">
        <v>9576.6703999999991</v>
      </c>
      <c r="J15"/>
      <c r="Y15"/>
    </row>
    <row r="16" spans="1:32">
      <c r="A16" s="9" t="s">
        <v>434</v>
      </c>
      <c r="B16" s="127">
        <v>4059</v>
      </c>
      <c r="C16" s="127">
        <v>4331.25</v>
      </c>
      <c r="D16" s="127">
        <v>13019</v>
      </c>
      <c r="E16" s="127">
        <v>15072.75</v>
      </c>
      <c r="F16" s="127">
        <v>4158</v>
      </c>
      <c r="G16" s="127">
        <v>8128</v>
      </c>
      <c r="J16"/>
      <c r="Y16"/>
    </row>
    <row r="17" spans="1:25">
      <c r="A17" s="9" t="s">
        <v>57</v>
      </c>
      <c r="B17" s="127">
        <v>3924.7249999999999</v>
      </c>
      <c r="C17" s="127">
        <v>13354.74</v>
      </c>
      <c r="D17" s="127">
        <v>4660</v>
      </c>
      <c r="E17" s="127">
        <v>3995.123</v>
      </c>
      <c r="F17" s="127">
        <v>1199.55</v>
      </c>
      <c r="G17" s="127">
        <v>5426.8275999999996</v>
      </c>
      <c r="J17"/>
      <c r="S17" s="11">
        <v>54499.849000000002</v>
      </c>
      <c r="T17">
        <f>S17/10000</f>
        <v>5.4499849000000005</v>
      </c>
      <c r="Y17"/>
    </row>
    <row r="18" spans="1:25">
      <c r="A18" s="9" t="s">
        <v>50</v>
      </c>
      <c r="B18" s="127">
        <v>5909.0150000000003</v>
      </c>
      <c r="C18" s="127">
        <v>5973.0110000000004</v>
      </c>
      <c r="D18" s="127">
        <v>8715</v>
      </c>
      <c r="E18" s="127">
        <v>4770.0609999999997</v>
      </c>
      <c r="F18" s="127">
        <v>4118.8729999999996</v>
      </c>
      <c r="G18" s="127">
        <v>5897.192</v>
      </c>
      <c r="J18"/>
      <c r="S18" s="11">
        <v>62149.25</v>
      </c>
      <c r="T18">
        <f t="shared" ref="T18:T23" si="0">S18/10000</f>
        <v>6.214925</v>
      </c>
      <c r="Y18"/>
    </row>
    <row r="19" spans="1:25">
      <c r="A19" s="9" t="s">
        <v>48</v>
      </c>
      <c r="B19" s="127">
        <v>7108.34</v>
      </c>
      <c r="C19" s="127">
        <v>4092.55</v>
      </c>
      <c r="D19" s="127">
        <v>4904</v>
      </c>
      <c r="E19" s="127">
        <v>5019.1750000000002</v>
      </c>
      <c r="F19" s="127">
        <v>4492.9769999999999</v>
      </c>
      <c r="G19" s="127">
        <v>5123.4083999999993</v>
      </c>
      <c r="J19"/>
      <c r="S19" s="11">
        <v>54664.55</v>
      </c>
      <c r="T19">
        <f t="shared" si="0"/>
        <v>5.4664550000000007</v>
      </c>
      <c r="Y19"/>
    </row>
    <row r="20" spans="1:25">
      <c r="A20" s="9" t="s">
        <v>433</v>
      </c>
      <c r="B20" s="127">
        <v>662.65</v>
      </c>
      <c r="C20" s="127">
        <v>1012.75</v>
      </c>
      <c r="D20" s="127">
        <v>1616</v>
      </c>
      <c r="E20" s="127">
        <v>1373.828</v>
      </c>
      <c r="F20" s="127">
        <v>2093.7249999999999</v>
      </c>
      <c r="G20" s="127">
        <v>6758.9529999999995</v>
      </c>
      <c r="J20"/>
      <c r="S20" s="11">
        <v>76026</v>
      </c>
      <c r="T20">
        <f t="shared" si="0"/>
        <v>7.6025999999999998</v>
      </c>
      <c r="Y20"/>
    </row>
    <row r="21" spans="1:25">
      <c r="A21" s="9" t="s">
        <v>51</v>
      </c>
      <c r="B21" s="127">
        <v>1766.249</v>
      </c>
      <c r="C21" s="127">
        <v>2884.7260000000001</v>
      </c>
      <c r="D21" s="127">
        <v>2688.9999999999995</v>
      </c>
      <c r="E21" s="127">
        <v>1183.873</v>
      </c>
      <c r="F21" s="127">
        <v>182.05099999999999</v>
      </c>
      <c r="G21" s="127">
        <v>1741.1797999999999</v>
      </c>
      <c r="J21"/>
      <c r="S21" s="11">
        <v>89039</v>
      </c>
      <c r="T21">
        <f t="shared" si="0"/>
        <v>8.9039000000000001</v>
      </c>
      <c r="Y21"/>
    </row>
    <row r="22" spans="1:25">
      <c r="A22" s="9" t="s">
        <v>47</v>
      </c>
      <c r="B22" s="127">
        <v>4279.3190000000004</v>
      </c>
      <c r="C22" s="127">
        <v>1174.28</v>
      </c>
      <c r="D22" s="127">
        <v>1458.0000000000002</v>
      </c>
      <c r="E22" s="127">
        <v>852.65499999999997</v>
      </c>
      <c r="F22" s="127">
        <v>930.27</v>
      </c>
      <c r="G22" s="127">
        <v>1738.9047999999998</v>
      </c>
      <c r="J22"/>
      <c r="S22" s="11">
        <v>43337.45</v>
      </c>
      <c r="T22">
        <f t="shared" si="0"/>
        <v>4.3337449999999995</v>
      </c>
      <c r="Y22"/>
    </row>
    <row r="23" spans="1:25">
      <c r="J23"/>
      <c r="S23" s="10">
        <v>29278.639999999999</v>
      </c>
      <c r="T23">
        <f t="shared" si="0"/>
        <v>2.927864</v>
      </c>
      <c r="Y23"/>
    </row>
    <row r="24" spans="1:25">
      <c r="J24"/>
    </row>
    <row r="25" spans="1:25">
      <c r="J25"/>
    </row>
    <row r="26" spans="1:25">
      <c r="J26"/>
    </row>
    <row r="27" spans="1:25">
      <c r="J27"/>
    </row>
    <row r="28" spans="1:25">
      <c r="J28"/>
    </row>
    <row r="29" spans="1:25">
      <c r="J29"/>
    </row>
    <row r="30" spans="1:25">
      <c r="J30"/>
    </row>
    <row r="31" spans="1:25">
      <c r="J31"/>
    </row>
    <row r="32" spans="1:25">
      <c r="J32"/>
    </row>
    <row r="33" spans="10:10">
      <c r="J33"/>
    </row>
    <row r="34" spans="10:10">
      <c r="J34"/>
    </row>
    <row r="35" spans="10:10">
      <c r="J35"/>
    </row>
    <row r="36" spans="10:10">
      <c r="J36"/>
    </row>
    <row r="37" spans="10:10">
      <c r="J37"/>
    </row>
    <row r="38" spans="10:10">
      <c r="J38"/>
    </row>
    <row r="39" spans="10:10">
      <c r="J39"/>
    </row>
    <row r="40" spans="10:10">
      <c r="J40"/>
    </row>
    <row r="41" spans="10:10">
      <c r="J41"/>
    </row>
    <row r="42" spans="10:10">
      <c r="J42"/>
    </row>
    <row r="43" spans="10:10">
      <c r="J43"/>
    </row>
    <row r="44" spans="10:10">
      <c r="J44"/>
    </row>
    <row r="45" spans="10:10">
      <c r="J45"/>
    </row>
    <row r="46" spans="10:10">
      <c r="J46"/>
    </row>
    <row r="47" spans="10:10">
      <c r="J47"/>
    </row>
    <row r="48" spans="10:10">
      <c r="J48"/>
    </row>
    <row r="49" spans="10:10">
      <c r="J49"/>
    </row>
    <row r="50" spans="10:10">
      <c r="J50"/>
    </row>
    <row r="51" spans="10:10">
      <c r="J51"/>
    </row>
    <row r="52" spans="10:10">
      <c r="J52"/>
    </row>
    <row r="53" spans="10:10">
      <c r="J53"/>
    </row>
    <row r="54" spans="10:10">
      <c r="J54"/>
    </row>
    <row r="55" spans="10:10">
      <c r="J55"/>
    </row>
    <row r="56" spans="10:10">
      <c r="J56"/>
    </row>
    <row r="57" spans="10:10">
      <c r="J57"/>
    </row>
    <row r="58" spans="10:10">
      <c r="J58"/>
    </row>
    <row r="59" spans="10:10">
      <c r="J59"/>
    </row>
    <row r="60" spans="10:10">
      <c r="J60"/>
    </row>
    <row r="61" spans="10:10">
      <c r="J61"/>
    </row>
    <row r="62" spans="10:10">
      <c r="J62"/>
    </row>
    <row r="63" spans="10:10">
      <c r="J63"/>
    </row>
    <row r="64" spans="10:10">
      <c r="J64"/>
    </row>
    <row r="65" spans="10:10">
      <c r="J65"/>
    </row>
    <row r="66" spans="10:10">
      <c r="J66"/>
    </row>
    <row r="67" spans="10:10">
      <c r="J67"/>
    </row>
    <row r="68" spans="10:10">
      <c r="J68"/>
    </row>
    <row r="69" spans="10:10">
      <c r="J69"/>
    </row>
    <row r="70" spans="10:10">
      <c r="J70"/>
    </row>
    <row r="71" spans="10:10">
      <c r="J71"/>
    </row>
    <row r="72" spans="10:10">
      <c r="J72"/>
    </row>
    <row r="73" spans="10:10">
      <c r="J73"/>
    </row>
    <row r="74" spans="10:10">
      <c r="J74"/>
    </row>
    <row r="75" spans="10:10">
      <c r="J75"/>
    </row>
    <row r="76" spans="10:10">
      <c r="J76"/>
    </row>
    <row r="77" spans="10:10">
      <c r="J77"/>
    </row>
    <row r="78" spans="10:10">
      <c r="J78"/>
    </row>
    <row r="79" spans="10:10">
      <c r="J79"/>
    </row>
    <row r="80" spans="10:10">
      <c r="J80"/>
    </row>
    <row r="81" spans="10:10">
      <c r="J81"/>
    </row>
    <row r="82" spans="10:10">
      <c r="J82"/>
    </row>
    <row r="83" spans="10:10">
      <c r="J83"/>
    </row>
    <row r="84" spans="10:10">
      <c r="J84"/>
    </row>
    <row r="85" spans="10:10">
      <c r="J85"/>
    </row>
    <row r="86" spans="10:10">
      <c r="J86"/>
    </row>
    <row r="87" spans="10:10">
      <c r="J87"/>
    </row>
    <row r="88" spans="10:10">
      <c r="J88"/>
    </row>
    <row r="89" spans="10:10">
      <c r="J89"/>
    </row>
    <row r="90" spans="10:10">
      <c r="J90"/>
    </row>
    <row r="91" spans="10:10">
      <c r="J91"/>
    </row>
    <row r="92" spans="10:10">
      <c r="J92"/>
    </row>
    <row r="93" spans="10:10">
      <c r="J93"/>
    </row>
    <row r="94" spans="10:10">
      <c r="J94"/>
    </row>
    <row r="95" spans="10:10">
      <c r="J95"/>
    </row>
    <row r="96" spans="10:10">
      <c r="J96"/>
    </row>
    <row r="97" spans="10:10">
      <c r="J97"/>
    </row>
    <row r="98" spans="10:10">
      <c r="J98"/>
    </row>
    <row r="99" spans="10:10">
      <c r="J99"/>
    </row>
    <row r="100" spans="10:10">
      <c r="J100"/>
    </row>
    <row r="101" spans="10:10">
      <c r="J101"/>
    </row>
    <row r="102" spans="10:10">
      <c r="J102"/>
    </row>
    <row r="103" spans="10:10">
      <c r="J103"/>
    </row>
    <row r="104" spans="10:10">
      <c r="J104"/>
    </row>
    <row r="105" spans="10:10">
      <c r="J105"/>
    </row>
    <row r="106" spans="10:10">
      <c r="J106"/>
    </row>
    <row r="107" spans="10:10">
      <c r="J107"/>
    </row>
    <row r="108" spans="10:10">
      <c r="J108"/>
    </row>
    <row r="109" spans="10:10">
      <c r="J109"/>
    </row>
    <row r="110" spans="10:10">
      <c r="J110"/>
    </row>
    <row r="111" spans="10:10">
      <c r="J111"/>
    </row>
    <row r="112" spans="10:10">
      <c r="J112"/>
    </row>
    <row r="113" spans="10:10">
      <c r="J113"/>
    </row>
    <row r="114" spans="10:10">
      <c r="J114"/>
    </row>
    <row r="115" spans="10:10">
      <c r="J115"/>
    </row>
    <row r="116" spans="10:10">
      <c r="J116"/>
    </row>
    <row r="117" spans="10:10">
      <c r="J117"/>
    </row>
    <row r="118" spans="10:10">
      <c r="J118"/>
    </row>
    <row r="119" spans="10:10">
      <c r="J119"/>
    </row>
    <row r="120" spans="10:10">
      <c r="J120"/>
    </row>
    <row r="121" spans="10:10">
      <c r="J121"/>
    </row>
    <row r="122" spans="10:10">
      <c r="J122"/>
    </row>
    <row r="123" spans="10:10">
      <c r="J123"/>
    </row>
    <row r="124" spans="10:10">
      <c r="J124"/>
    </row>
    <row r="125" spans="10:10">
      <c r="J125"/>
    </row>
    <row r="126" spans="10:10">
      <c r="J126"/>
    </row>
    <row r="127" spans="10:10">
      <c r="J127"/>
    </row>
    <row r="128" spans="10:10">
      <c r="J128"/>
    </row>
    <row r="129" spans="10:10">
      <c r="J129"/>
    </row>
    <row r="130" spans="10:10">
      <c r="J130"/>
    </row>
    <row r="131" spans="10:10">
      <c r="J131"/>
    </row>
    <row r="132" spans="10:10">
      <c r="J132"/>
    </row>
    <row r="133" spans="10:10">
      <c r="J133"/>
    </row>
    <row r="134" spans="10:10">
      <c r="J134"/>
    </row>
    <row r="135" spans="10:10">
      <c r="J135"/>
    </row>
    <row r="136" spans="10:10">
      <c r="J136"/>
    </row>
    <row r="137" spans="10:10">
      <c r="J137"/>
    </row>
  </sheetData>
  <sortState xmlns:xlrd2="http://schemas.microsoft.com/office/spreadsheetml/2017/richdata2" ref="A3:F23">
    <sortCondition descending="1" ref="F5"/>
  </sortState>
  <phoneticPr fontId="3" type="noConversion"/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BD85"/>
  <sheetViews>
    <sheetView tabSelected="1" workbookViewId="0">
      <pane ySplit="1" topLeftCell="A33" activePane="bottomLeft" state="frozen"/>
      <selection pane="bottomLeft" activeCell="A67" sqref="A67:XFD67"/>
    </sheetView>
  </sheetViews>
  <sheetFormatPr baseColWidth="10" defaultColWidth="8.83203125" defaultRowHeight="14"/>
  <cols>
    <col min="1" max="2" width="10.1640625" customWidth="1"/>
    <col min="3" max="3" width="12.5" customWidth="1"/>
    <col min="4" max="4" width="9.5" bestFit="1" customWidth="1"/>
    <col min="5" max="5" width="9" bestFit="1" customWidth="1"/>
    <col min="6" max="6" width="9.5" bestFit="1" customWidth="1"/>
    <col min="7" max="25" width="9" bestFit="1" customWidth="1"/>
  </cols>
  <sheetData>
    <row r="1" spans="1:26">
      <c r="A1" s="7" t="s">
        <v>14</v>
      </c>
      <c r="B1" s="7" t="s">
        <v>15</v>
      </c>
      <c r="C1" s="7" t="s">
        <v>16</v>
      </c>
      <c r="D1" s="7" t="s">
        <v>31</v>
      </c>
      <c r="E1" s="7" t="s">
        <v>27</v>
      </c>
      <c r="F1" s="7" t="s">
        <v>20</v>
      </c>
      <c r="G1" s="7" t="s">
        <v>22</v>
      </c>
      <c r="H1" s="7" t="s">
        <v>24</v>
      </c>
      <c r="I1" s="7" t="s">
        <v>21</v>
      </c>
      <c r="J1" s="7" t="s">
        <v>33</v>
      </c>
      <c r="K1" s="7" t="s">
        <v>18</v>
      </c>
      <c r="L1" s="7" t="s">
        <v>19</v>
      </c>
      <c r="M1" s="7" t="s">
        <v>32</v>
      </c>
      <c r="N1" s="7" t="s">
        <v>29</v>
      </c>
      <c r="O1" s="7" t="s">
        <v>38</v>
      </c>
      <c r="P1" s="7" t="s">
        <v>39</v>
      </c>
      <c r="Q1" s="7" t="s">
        <v>30</v>
      </c>
      <c r="R1" s="7" t="s">
        <v>418</v>
      </c>
      <c r="S1" s="7" t="s">
        <v>34</v>
      </c>
      <c r="T1" s="7" t="s">
        <v>28</v>
      </c>
      <c r="U1" s="7" t="s">
        <v>415</v>
      </c>
      <c r="V1" s="7" t="s">
        <v>363</v>
      </c>
      <c r="W1" s="7" t="s">
        <v>364</v>
      </c>
      <c r="X1" s="7" t="s">
        <v>365</v>
      </c>
      <c r="Y1" s="7" t="s">
        <v>367</v>
      </c>
      <c r="Z1" s="7" t="s">
        <v>41</v>
      </c>
    </row>
    <row r="2" spans="1:26">
      <c r="A2">
        <v>2016</v>
      </c>
      <c r="B2">
        <v>1</v>
      </c>
      <c r="C2" t="s">
        <v>37</v>
      </c>
      <c r="D2" s="5">
        <v>79112.047999999995</v>
      </c>
      <c r="E2" s="5">
        <v>40837.959999999992</v>
      </c>
      <c r="F2" s="5">
        <v>83541.043000000005</v>
      </c>
      <c r="G2" s="5">
        <v>51933.592999999993</v>
      </c>
      <c r="I2" s="5">
        <v>3683.1849999999999</v>
      </c>
      <c r="J2" s="5">
        <v>21914.584999999999</v>
      </c>
      <c r="K2" s="5">
        <v>12491.984</v>
      </c>
      <c r="L2" s="5">
        <v>17795.25</v>
      </c>
      <c r="M2" s="5">
        <v>18605.038</v>
      </c>
      <c r="N2" s="5">
        <v>28680.440999999999</v>
      </c>
      <c r="O2" s="5">
        <v>5994.2890000000016</v>
      </c>
      <c r="Q2" s="5">
        <v>4060.3249999999998</v>
      </c>
      <c r="R2" s="5">
        <v>0</v>
      </c>
      <c r="S2" s="5">
        <v>1985.4750000000001</v>
      </c>
      <c r="T2" s="2">
        <v>3144.25</v>
      </c>
      <c r="U2" s="2"/>
      <c r="V2" s="2"/>
      <c r="W2" s="2"/>
      <c r="X2" s="2"/>
      <c r="Y2" s="2"/>
      <c r="Z2" s="2"/>
    </row>
    <row r="3" spans="1:26">
      <c r="A3">
        <v>2016</v>
      </c>
      <c r="B3">
        <v>2</v>
      </c>
      <c r="C3" t="s">
        <v>37</v>
      </c>
      <c r="D3" s="5">
        <v>62561.485000000001</v>
      </c>
      <c r="E3" s="5">
        <v>35882.249999999993</v>
      </c>
      <c r="F3" s="5">
        <v>90901.25</v>
      </c>
      <c r="G3" s="5">
        <v>59622.154999999999</v>
      </c>
      <c r="I3" s="5">
        <v>5505.8119999999999</v>
      </c>
      <c r="J3" s="5">
        <v>16696.633000000002</v>
      </c>
      <c r="K3" s="5">
        <v>12560.116</v>
      </c>
      <c r="L3" s="5">
        <v>17127</v>
      </c>
      <c r="M3" s="5">
        <v>11314.987999999999</v>
      </c>
      <c r="N3" s="5">
        <v>8981.396999999999</v>
      </c>
      <c r="O3" s="5">
        <v>2596.4279999999999</v>
      </c>
      <c r="Q3" s="5">
        <v>3354.0160000000005</v>
      </c>
      <c r="R3" s="5">
        <v>3300</v>
      </c>
      <c r="S3" s="5">
        <v>1654.175</v>
      </c>
      <c r="T3" s="3">
        <v>4133.5999999999995</v>
      </c>
      <c r="U3" s="3"/>
      <c r="V3" s="3"/>
      <c r="W3" s="3"/>
      <c r="X3" s="3"/>
      <c r="Y3" s="3"/>
      <c r="Z3" s="3"/>
    </row>
    <row r="4" spans="1:26">
      <c r="A4">
        <v>2016</v>
      </c>
      <c r="B4">
        <v>3</v>
      </c>
      <c r="C4" t="s">
        <v>37</v>
      </c>
      <c r="D4" s="5">
        <v>91464.86</v>
      </c>
      <c r="E4" s="5">
        <v>53630.238999999994</v>
      </c>
      <c r="F4" s="5">
        <v>156787</v>
      </c>
      <c r="G4" s="5">
        <v>77389.033999999985</v>
      </c>
      <c r="I4" s="5">
        <v>7186.79</v>
      </c>
      <c r="J4" s="5">
        <v>27359.25</v>
      </c>
      <c r="K4" s="5">
        <v>23147.297999999999</v>
      </c>
      <c r="L4" s="5">
        <v>15196.5</v>
      </c>
      <c r="M4" s="5">
        <v>19268.386999999999</v>
      </c>
      <c r="N4" s="5">
        <v>17666.852000000003</v>
      </c>
      <c r="O4" s="5">
        <v>6181.5680000000002</v>
      </c>
      <c r="Q4" s="5">
        <v>4949.5179999999991</v>
      </c>
      <c r="R4" s="5">
        <v>12012</v>
      </c>
      <c r="S4" s="5">
        <v>2822.308</v>
      </c>
      <c r="T4" s="3">
        <v>7469.7250000000004</v>
      </c>
      <c r="U4" s="3"/>
      <c r="V4" s="3"/>
      <c r="W4" s="3"/>
      <c r="X4" s="3"/>
      <c r="Y4" s="3"/>
      <c r="Z4" s="3"/>
    </row>
    <row r="5" spans="1:26">
      <c r="A5">
        <v>2016</v>
      </c>
      <c r="B5">
        <v>4</v>
      </c>
      <c r="C5" t="s">
        <v>37</v>
      </c>
      <c r="D5" s="5">
        <v>81502.565000000002</v>
      </c>
      <c r="E5" s="5">
        <v>43658.866000000002</v>
      </c>
      <c r="F5" s="5">
        <v>119617.5</v>
      </c>
      <c r="G5" s="5">
        <v>74984.744999999995</v>
      </c>
      <c r="I5" s="5">
        <v>4377.55</v>
      </c>
      <c r="J5" s="5">
        <v>20532.349000000002</v>
      </c>
      <c r="K5" s="5">
        <v>12158.397000000001</v>
      </c>
      <c r="L5" s="5">
        <v>16780.5</v>
      </c>
      <c r="M5" s="5">
        <v>16497.406999999999</v>
      </c>
      <c r="N5" s="5">
        <v>31901.312999999995</v>
      </c>
      <c r="O5" s="5">
        <v>8130.6210000000001</v>
      </c>
      <c r="Q5" s="5">
        <v>5148.9030000000002</v>
      </c>
      <c r="R5" s="5">
        <v>10824.5</v>
      </c>
      <c r="S5" s="5">
        <v>3764.6679999999997</v>
      </c>
      <c r="T5" s="3">
        <v>3626.0389999999998</v>
      </c>
      <c r="U5" s="3"/>
      <c r="V5" s="3"/>
      <c r="W5" s="3"/>
      <c r="X5" s="3"/>
      <c r="Y5" s="3"/>
      <c r="Z5" s="3"/>
    </row>
    <row r="6" spans="1:26">
      <c r="A6">
        <v>2016</v>
      </c>
      <c r="B6">
        <v>5</v>
      </c>
      <c r="C6" t="s">
        <v>37</v>
      </c>
      <c r="D6" s="5">
        <v>73941.445000000007</v>
      </c>
      <c r="E6" s="5">
        <v>41034.419000000002</v>
      </c>
      <c r="F6" s="5">
        <v>121544.875</v>
      </c>
      <c r="G6" s="5">
        <v>47175.892999999996</v>
      </c>
      <c r="I6" s="5">
        <v>1143.3</v>
      </c>
      <c r="J6" s="5">
        <v>14751.297999999999</v>
      </c>
      <c r="K6" s="5">
        <v>15635.596</v>
      </c>
      <c r="L6" s="5">
        <v>20171.25</v>
      </c>
      <c r="M6" s="5">
        <v>15246.652</v>
      </c>
      <c r="N6" s="5">
        <v>18693.779000000002</v>
      </c>
      <c r="O6" s="5">
        <v>6098.3909999999996</v>
      </c>
      <c r="Q6" s="5">
        <v>4062.3350000000009</v>
      </c>
      <c r="R6" s="5">
        <v>13640</v>
      </c>
      <c r="S6" s="5">
        <v>2630.605</v>
      </c>
      <c r="T6" s="3">
        <v>1636.2449999999999</v>
      </c>
      <c r="U6" s="3"/>
      <c r="V6" s="3"/>
      <c r="W6" s="3"/>
      <c r="X6" s="3"/>
      <c r="Y6" s="3"/>
      <c r="Z6" s="3"/>
    </row>
    <row r="7" spans="1:26">
      <c r="A7">
        <v>2016</v>
      </c>
      <c r="B7">
        <v>6</v>
      </c>
      <c r="C7" t="s">
        <v>37</v>
      </c>
      <c r="D7" s="5">
        <v>73735.55</v>
      </c>
      <c r="E7" s="5">
        <v>42326.221999999987</v>
      </c>
      <c r="F7" s="5">
        <v>113617.905</v>
      </c>
      <c r="G7" s="5">
        <v>73955.915000000008</v>
      </c>
      <c r="I7" s="5">
        <v>468</v>
      </c>
      <c r="J7" s="5">
        <v>16046.475</v>
      </c>
      <c r="K7" s="5">
        <v>13060.546</v>
      </c>
      <c r="L7" s="5">
        <v>16132.25</v>
      </c>
      <c r="M7" s="5">
        <v>14474.238999999998</v>
      </c>
      <c r="N7" s="5">
        <v>12079.260999999995</v>
      </c>
      <c r="O7" s="5">
        <v>4124.8029999999999</v>
      </c>
      <c r="Q7" s="5">
        <v>4623.5110000000004</v>
      </c>
      <c r="R7" s="5">
        <v>15460.5</v>
      </c>
      <c r="S7" s="5">
        <v>3181.5</v>
      </c>
      <c r="T7" s="3">
        <v>1059</v>
      </c>
      <c r="U7" s="3"/>
      <c r="V7" s="3"/>
      <c r="W7" s="3"/>
      <c r="X7" s="3"/>
      <c r="Y7" s="3"/>
      <c r="Z7" s="3"/>
    </row>
    <row r="8" spans="1:26">
      <c r="A8">
        <v>2016</v>
      </c>
      <c r="B8">
        <v>7</v>
      </c>
      <c r="C8" t="s">
        <v>37</v>
      </c>
      <c r="D8" s="5">
        <v>81715.884000000005</v>
      </c>
      <c r="E8" s="5">
        <v>41457.277999999998</v>
      </c>
      <c r="F8" s="5">
        <v>90011</v>
      </c>
      <c r="G8" s="5">
        <v>69576.163</v>
      </c>
      <c r="I8" s="5">
        <v>1339.3150000000001</v>
      </c>
      <c r="J8" s="5">
        <v>18149.455999999998</v>
      </c>
      <c r="K8" s="5">
        <v>9124.5789999999997</v>
      </c>
      <c r="L8" s="5">
        <v>26185.5</v>
      </c>
      <c r="M8" s="5">
        <v>23537.905999999999</v>
      </c>
      <c r="N8" s="5">
        <v>7047.7099999999982</v>
      </c>
      <c r="O8" s="5">
        <v>10950.616</v>
      </c>
      <c r="Q8" s="5">
        <v>4066.7</v>
      </c>
      <c r="R8" s="5">
        <v>13461.25</v>
      </c>
      <c r="S8" s="5">
        <v>2290</v>
      </c>
      <c r="T8" s="3">
        <v>1375.2</v>
      </c>
      <c r="U8" s="3"/>
      <c r="V8" s="3"/>
      <c r="W8" s="3"/>
      <c r="X8" s="3"/>
      <c r="Y8" s="3"/>
      <c r="Z8" s="3"/>
    </row>
    <row r="9" spans="1:26">
      <c r="A9">
        <v>2016</v>
      </c>
      <c r="B9">
        <v>8</v>
      </c>
      <c r="C9" t="s">
        <v>37</v>
      </c>
      <c r="D9" s="5">
        <v>96003.825000000012</v>
      </c>
      <c r="E9" s="5">
        <v>46207.805999999997</v>
      </c>
      <c r="F9" s="5">
        <v>112534.95</v>
      </c>
      <c r="G9" s="5">
        <v>60255.287000000004</v>
      </c>
      <c r="I9" s="5">
        <v>3369.375</v>
      </c>
      <c r="J9" s="5">
        <v>25074.038</v>
      </c>
      <c r="K9" s="5">
        <v>15251.362999999999</v>
      </c>
      <c r="L9" s="5">
        <v>27972.25</v>
      </c>
      <c r="M9" s="5">
        <v>17621.241000000002</v>
      </c>
      <c r="N9" s="5">
        <v>10800.878999999999</v>
      </c>
      <c r="O9" s="5">
        <v>4772.2380000000003</v>
      </c>
      <c r="Q9" s="5">
        <v>5096.683</v>
      </c>
      <c r="R9" s="5">
        <v>20198.7</v>
      </c>
      <c r="S9" s="5">
        <v>2242.7719999999999</v>
      </c>
      <c r="T9" s="3">
        <v>1181.6100000000001</v>
      </c>
      <c r="U9" s="3"/>
      <c r="V9" s="3"/>
      <c r="W9" s="3"/>
      <c r="X9" s="3"/>
      <c r="Y9" s="3"/>
      <c r="Z9" s="3"/>
    </row>
    <row r="10" spans="1:26">
      <c r="A10">
        <v>2016</v>
      </c>
      <c r="B10">
        <v>9</v>
      </c>
      <c r="C10" t="s">
        <v>37</v>
      </c>
      <c r="D10" s="5">
        <v>87385.173999999999</v>
      </c>
      <c r="E10" s="5">
        <v>50127.046999999999</v>
      </c>
      <c r="F10" s="5">
        <v>122616.1</v>
      </c>
      <c r="G10" s="5">
        <v>68118.792000000001</v>
      </c>
      <c r="I10" s="5">
        <v>3081.75</v>
      </c>
      <c r="J10" s="5">
        <v>28204.214999999997</v>
      </c>
      <c r="L10" s="5">
        <v>15543</v>
      </c>
      <c r="M10" s="5">
        <v>17788.921999999999</v>
      </c>
      <c r="N10" s="5">
        <v>11979.958999999999</v>
      </c>
      <c r="O10" s="5">
        <v>5720.1149999999989</v>
      </c>
      <c r="Q10" s="5">
        <v>5321.2669999999998</v>
      </c>
      <c r="R10" s="5">
        <v>15123.8</v>
      </c>
      <c r="S10" s="5">
        <v>1233.675</v>
      </c>
      <c r="T10" s="3">
        <v>2209.5729999999999</v>
      </c>
      <c r="U10" s="3"/>
      <c r="V10" s="3"/>
      <c r="W10" s="3"/>
      <c r="X10" s="3"/>
      <c r="Y10" s="3"/>
      <c r="Z10" s="3"/>
    </row>
    <row r="11" spans="1:26">
      <c r="A11">
        <v>2016</v>
      </c>
      <c r="B11">
        <v>10</v>
      </c>
      <c r="C11" t="s">
        <v>37</v>
      </c>
      <c r="D11" s="5">
        <v>58908.789999999994</v>
      </c>
      <c r="E11" s="5">
        <v>43446.167999999991</v>
      </c>
      <c r="F11" s="5">
        <v>86295.75</v>
      </c>
      <c r="G11" s="5">
        <v>58305.243999999992</v>
      </c>
      <c r="I11" s="5">
        <v>5367.9</v>
      </c>
      <c r="J11" s="5">
        <v>25582.305</v>
      </c>
      <c r="K11" s="5">
        <v>6701.3959999999997</v>
      </c>
      <c r="L11" s="5">
        <v>8984.25</v>
      </c>
      <c r="M11" s="5">
        <v>13720.879000000001</v>
      </c>
      <c r="N11" s="5">
        <v>9622.83</v>
      </c>
      <c r="O11" s="5">
        <v>5189.7169999999996</v>
      </c>
      <c r="Q11" s="5">
        <v>5103.3469999999988</v>
      </c>
      <c r="R11" s="5">
        <v>7268.25</v>
      </c>
      <c r="S11" s="5">
        <v>2602.1999999999998</v>
      </c>
      <c r="T11" s="3">
        <v>3872.1</v>
      </c>
      <c r="U11" s="3"/>
      <c r="V11" s="3"/>
      <c r="W11" s="3"/>
      <c r="X11" s="3"/>
      <c r="Y11" s="3"/>
      <c r="Z11" s="3"/>
    </row>
    <row r="12" spans="1:26">
      <c r="A12">
        <v>2016</v>
      </c>
      <c r="B12">
        <v>11</v>
      </c>
      <c r="C12" t="s">
        <v>37</v>
      </c>
      <c r="D12" s="5">
        <v>109947.73800000001</v>
      </c>
      <c r="E12" s="5">
        <v>48779.615000000013</v>
      </c>
      <c r="F12" s="5">
        <v>69558.740000000005</v>
      </c>
      <c r="G12" s="5">
        <v>66715.483000000007</v>
      </c>
      <c r="I12" s="5">
        <v>4660.05</v>
      </c>
      <c r="J12" s="5">
        <v>37522.725000000006</v>
      </c>
      <c r="K12" s="5">
        <v>17294.796999999999</v>
      </c>
      <c r="L12" s="5">
        <v>20534.25</v>
      </c>
      <c r="M12" s="5">
        <v>26031.181</v>
      </c>
      <c r="N12" s="5">
        <v>9574.9320000000025</v>
      </c>
      <c r="O12" s="5">
        <v>5339.8150000000005</v>
      </c>
      <c r="Q12" s="5">
        <v>5932.5419999999995</v>
      </c>
      <c r="R12" s="5">
        <v>5644.375</v>
      </c>
      <c r="S12" s="5">
        <v>4884.875</v>
      </c>
      <c r="T12" s="3">
        <v>969.1</v>
      </c>
      <c r="U12" s="3"/>
      <c r="V12" s="3"/>
      <c r="W12" s="3"/>
      <c r="X12" s="3"/>
      <c r="Y12" s="3"/>
      <c r="Z12" s="3"/>
    </row>
    <row r="13" spans="1:26">
      <c r="A13">
        <v>2016</v>
      </c>
      <c r="B13">
        <v>12</v>
      </c>
      <c r="C13" t="s">
        <v>37</v>
      </c>
      <c r="D13" s="5">
        <v>112323.34</v>
      </c>
      <c r="E13" s="5">
        <v>53369.389000000017</v>
      </c>
      <c r="F13" s="5">
        <v>85570.024999999994</v>
      </c>
      <c r="G13" s="5">
        <v>1188</v>
      </c>
      <c r="I13" s="5">
        <v>3948</v>
      </c>
      <c r="J13" s="5">
        <v>43284.3</v>
      </c>
      <c r="K13" s="5">
        <v>15273.528</v>
      </c>
      <c r="L13" s="5">
        <v>14339.25</v>
      </c>
      <c r="M13" s="5">
        <v>22771.748</v>
      </c>
      <c r="N13" s="5">
        <v>8981.527</v>
      </c>
      <c r="O13" s="5">
        <v>8755.9009999999998</v>
      </c>
      <c r="Q13" s="5">
        <v>7537.8190000000004</v>
      </c>
      <c r="R13" s="5">
        <v>16617.5</v>
      </c>
      <c r="S13" s="5">
        <v>6128.45</v>
      </c>
      <c r="T13" s="3">
        <v>3360.5</v>
      </c>
      <c r="U13" s="3"/>
      <c r="V13" s="3"/>
      <c r="W13" s="3"/>
      <c r="X13" s="3"/>
      <c r="Y13" s="3"/>
      <c r="Z13" s="3"/>
    </row>
    <row r="14" spans="1:26">
      <c r="A14">
        <v>2017</v>
      </c>
      <c r="B14">
        <v>1</v>
      </c>
      <c r="C14" t="s">
        <v>37</v>
      </c>
      <c r="D14" s="5">
        <v>96513.475000000006</v>
      </c>
      <c r="E14" s="5">
        <v>44588.527999999998</v>
      </c>
      <c r="F14" s="5">
        <v>98650.375</v>
      </c>
      <c r="G14" s="5">
        <v>52529.756999999998</v>
      </c>
      <c r="I14" s="5">
        <v>11238.875</v>
      </c>
      <c r="J14" s="5">
        <v>38818.192999999999</v>
      </c>
      <c r="K14" s="5">
        <v>14601.552</v>
      </c>
      <c r="L14" s="5">
        <v>20072.75</v>
      </c>
      <c r="M14" s="5">
        <v>19561.525000000001</v>
      </c>
      <c r="N14" s="5">
        <v>19419.027000000002</v>
      </c>
      <c r="O14" s="5">
        <v>6252.8360000000002</v>
      </c>
      <c r="Q14" s="5">
        <v>5894.7610000000004</v>
      </c>
      <c r="R14" s="5">
        <v>7062</v>
      </c>
      <c r="S14" s="5">
        <v>5917.0749999999998</v>
      </c>
      <c r="T14" s="2">
        <v>2359.25</v>
      </c>
      <c r="U14" s="2"/>
      <c r="V14" s="2"/>
      <c r="W14" s="2"/>
      <c r="X14" s="2"/>
      <c r="Y14" s="2"/>
      <c r="Z14" s="2"/>
    </row>
    <row r="15" spans="1:26">
      <c r="A15">
        <v>2017</v>
      </c>
      <c r="B15">
        <v>2</v>
      </c>
      <c r="C15" t="s">
        <v>37</v>
      </c>
      <c r="D15" s="5">
        <v>96311.950000000012</v>
      </c>
      <c r="E15" s="5">
        <v>48160.846000000012</v>
      </c>
      <c r="F15" s="5">
        <v>108292.549</v>
      </c>
      <c r="G15" s="5">
        <v>66463.641999999993</v>
      </c>
      <c r="I15" s="5">
        <v>18305.975000000002</v>
      </c>
      <c r="J15" s="5">
        <v>36285.699999999997</v>
      </c>
      <c r="K15" s="5">
        <v>15593.632</v>
      </c>
      <c r="L15" s="5">
        <v>18638.02</v>
      </c>
      <c r="M15" s="5">
        <v>14807.59</v>
      </c>
      <c r="N15" s="5">
        <v>42523.617999999995</v>
      </c>
      <c r="O15" s="5">
        <v>8944.5799999999981</v>
      </c>
      <c r="Q15" s="5">
        <v>4888.6679999999997</v>
      </c>
      <c r="R15" s="5">
        <v>15500.375</v>
      </c>
      <c r="S15" s="5">
        <v>1872.175</v>
      </c>
      <c r="T15" s="3">
        <v>4109.5</v>
      </c>
      <c r="U15" s="3"/>
      <c r="V15" s="3"/>
      <c r="W15" s="3"/>
      <c r="X15" s="3"/>
      <c r="Y15" s="3"/>
      <c r="Z15" s="3"/>
    </row>
    <row r="16" spans="1:26">
      <c r="A16">
        <v>2017</v>
      </c>
      <c r="B16">
        <v>3</v>
      </c>
      <c r="C16" t="s">
        <v>37</v>
      </c>
      <c r="D16" s="5">
        <v>122733.05399999999</v>
      </c>
      <c r="E16" s="5">
        <v>51920.810999999994</v>
      </c>
      <c r="F16" s="5">
        <v>145382.5</v>
      </c>
      <c r="G16" s="5">
        <v>97280.598000000013</v>
      </c>
      <c r="I16" s="5">
        <v>14135.65</v>
      </c>
      <c r="J16" s="5">
        <v>38812.024999999994</v>
      </c>
      <c r="K16" s="5">
        <v>15174.18</v>
      </c>
      <c r="L16" s="5">
        <v>22646.25</v>
      </c>
      <c r="M16" s="5">
        <v>17044.031999999999</v>
      </c>
      <c r="N16" s="5">
        <v>52641.89</v>
      </c>
      <c r="O16" s="5">
        <v>2508.8809999999994</v>
      </c>
      <c r="Q16" s="5">
        <v>6462.9109999999982</v>
      </c>
      <c r="R16" s="5">
        <v>6989.125</v>
      </c>
      <c r="S16" s="5">
        <v>2044.8219999999999</v>
      </c>
      <c r="T16" s="3">
        <v>2399.8000000000002</v>
      </c>
      <c r="U16" s="3"/>
      <c r="V16" s="3"/>
      <c r="W16" s="3"/>
      <c r="X16" s="3"/>
      <c r="Y16" s="3"/>
      <c r="Z16" s="3"/>
    </row>
    <row r="17" spans="1:26">
      <c r="A17">
        <v>2017</v>
      </c>
      <c r="B17">
        <v>4</v>
      </c>
      <c r="C17" t="s">
        <v>37</v>
      </c>
      <c r="D17" s="5">
        <v>80844.304999999993</v>
      </c>
      <c r="E17" s="5">
        <v>33629.356</v>
      </c>
      <c r="F17" s="5">
        <v>103564.5</v>
      </c>
      <c r="G17" s="5">
        <v>85223.13</v>
      </c>
      <c r="I17" s="5">
        <v>12171.15</v>
      </c>
      <c r="J17" s="5">
        <v>25036.025000000001</v>
      </c>
      <c r="K17" s="5">
        <v>10499.5</v>
      </c>
      <c r="L17" s="5">
        <v>10642.5</v>
      </c>
      <c r="M17" s="5">
        <v>15461.981000000002</v>
      </c>
      <c r="N17" s="5">
        <v>54723.242999999995</v>
      </c>
      <c r="O17" s="5">
        <v>2837.2159999999999</v>
      </c>
      <c r="Q17" s="5">
        <v>4745.6889999999994</v>
      </c>
      <c r="R17" s="5">
        <v>10048.5</v>
      </c>
      <c r="S17" s="5">
        <v>1355.5250000000001</v>
      </c>
      <c r="T17" s="3">
        <v>612.95299999999997</v>
      </c>
      <c r="U17" s="3"/>
      <c r="V17" s="3"/>
      <c r="W17" s="3"/>
      <c r="X17" s="3"/>
      <c r="Y17" s="3"/>
      <c r="Z17" s="3"/>
    </row>
    <row r="18" spans="1:26">
      <c r="A18">
        <v>2017</v>
      </c>
      <c r="B18">
        <v>5</v>
      </c>
      <c r="C18" t="s">
        <v>37</v>
      </c>
      <c r="D18" s="5">
        <v>104675.659</v>
      </c>
      <c r="E18" s="5">
        <v>42343.589</v>
      </c>
      <c r="F18" s="5">
        <v>72944.25</v>
      </c>
      <c r="G18" s="5">
        <v>81086.099000000002</v>
      </c>
      <c r="I18" s="5">
        <v>2299.8250000000003</v>
      </c>
      <c r="J18" s="5">
        <v>24721.944</v>
      </c>
      <c r="K18" s="5">
        <v>18901.966</v>
      </c>
      <c r="L18" s="5">
        <v>10850.125</v>
      </c>
      <c r="M18" s="5">
        <v>22195.091999999997</v>
      </c>
      <c r="N18" s="5">
        <v>29158.09599999999</v>
      </c>
      <c r="O18" s="5">
        <v>1826.93</v>
      </c>
      <c r="Q18" s="5">
        <v>5211.4850000000006</v>
      </c>
      <c r="R18" s="5">
        <v>6606.55</v>
      </c>
      <c r="S18" s="5">
        <v>2354.5750000000003</v>
      </c>
      <c r="T18" s="3">
        <v>802.95699999999988</v>
      </c>
      <c r="U18" s="3"/>
      <c r="V18" s="3"/>
      <c r="W18" s="3"/>
      <c r="X18" s="3"/>
      <c r="Y18" s="3"/>
      <c r="Z18" s="3"/>
    </row>
    <row r="19" spans="1:26">
      <c r="A19">
        <v>2017</v>
      </c>
      <c r="B19">
        <v>6</v>
      </c>
      <c r="C19" t="s">
        <v>37</v>
      </c>
      <c r="D19" s="5">
        <v>113099.68099999998</v>
      </c>
      <c r="E19" s="5">
        <v>55602.187000000005</v>
      </c>
      <c r="F19" s="5">
        <v>75016.5</v>
      </c>
      <c r="G19" s="5">
        <v>81208.325000000012</v>
      </c>
      <c r="I19" s="5">
        <v>3637.75</v>
      </c>
      <c r="J19" s="5">
        <v>28748.629000000001</v>
      </c>
      <c r="K19" s="5">
        <v>15047.887999999999</v>
      </c>
      <c r="L19" s="5">
        <v>14256</v>
      </c>
      <c r="M19" s="5">
        <v>29041.942000000003</v>
      </c>
      <c r="N19" s="5">
        <v>14938.234000000002</v>
      </c>
      <c r="O19" s="5">
        <v>2403.3890000000001</v>
      </c>
      <c r="Q19" s="5">
        <v>5066.0630000000001</v>
      </c>
      <c r="R19" s="5">
        <v>5643.0249999999996</v>
      </c>
      <c r="S19" s="5">
        <v>2148.65</v>
      </c>
      <c r="T19" s="3">
        <v>5145.7749999999996</v>
      </c>
      <c r="U19" s="3"/>
      <c r="V19" s="3"/>
      <c r="W19" s="3"/>
      <c r="X19" s="3"/>
      <c r="Y19" s="3"/>
      <c r="Z19" s="3"/>
    </row>
    <row r="20" spans="1:26">
      <c r="A20">
        <v>2017</v>
      </c>
      <c r="B20">
        <v>7</v>
      </c>
      <c r="C20" t="s">
        <v>37</v>
      </c>
      <c r="D20" s="5">
        <v>88755.588000000003</v>
      </c>
      <c r="E20" s="5">
        <v>50280.173999999999</v>
      </c>
      <c r="F20" s="5">
        <v>82930.498999999996</v>
      </c>
      <c r="G20" s="5">
        <v>93718.073999999993</v>
      </c>
      <c r="I20" s="5">
        <v>2136.75</v>
      </c>
      <c r="J20" s="5">
        <v>32749.608999999997</v>
      </c>
      <c r="K20" s="5">
        <v>13567.613000000001</v>
      </c>
      <c r="L20" s="5">
        <v>13538.25</v>
      </c>
      <c r="M20" s="5">
        <v>25137.433000000001</v>
      </c>
      <c r="N20" s="5">
        <v>11794.742000000002</v>
      </c>
      <c r="O20" s="5">
        <v>1465.0169999999998</v>
      </c>
      <c r="Q20" s="5">
        <v>3644.62</v>
      </c>
      <c r="R20" s="5">
        <v>3638.25</v>
      </c>
      <c r="S20" s="5">
        <v>2140.4</v>
      </c>
      <c r="T20" s="3">
        <v>2956.31</v>
      </c>
      <c r="U20" s="3"/>
      <c r="V20" s="3"/>
      <c r="W20" s="3"/>
      <c r="X20" s="3"/>
      <c r="Y20" s="3"/>
      <c r="Z20" s="3"/>
    </row>
    <row r="21" spans="1:26">
      <c r="A21">
        <v>2017</v>
      </c>
      <c r="B21">
        <v>8</v>
      </c>
      <c r="C21" t="s">
        <v>37</v>
      </c>
      <c r="D21" s="5">
        <v>115885.20200000002</v>
      </c>
      <c r="E21" s="5">
        <v>54456.686000000002</v>
      </c>
      <c r="F21" s="5">
        <v>96728.320000000007</v>
      </c>
      <c r="G21" s="5">
        <v>101747.64299999998</v>
      </c>
      <c r="I21" s="5">
        <v>12012.7</v>
      </c>
      <c r="J21" s="5">
        <v>25437.339</v>
      </c>
      <c r="K21" s="5">
        <v>26496.114000000001</v>
      </c>
      <c r="L21" s="5">
        <v>15939</v>
      </c>
      <c r="M21" s="5">
        <v>22385.185000000001</v>
      </c>
      <c r="N21" s="5">
        <v>17518.852999999996</v>
      </c>
      <c r="O21" s="5">
        <v>802.51599999999996</v>
      </c>
      <c r="Q21" s="5">
        <v>5152.3730000000005</v>
      </c>
      <c r="R21" s="5">
        <v>2722.6</v>
      </c>
      <c r="S21" s="5">
        <v>2437</v>
      </c>
      <c r="T21" s="3">
        <v>4737.75</v>
      </c>
      <c r="U21" s="3"/>
      <c r="V21" s="3"/>
      <c r="W21" s="3"/>
      <c r="X21" s="3"/>
      <c r="Y21" s="3"/>
      <c r="Z21" s="3"/>
    </row>
    <row r="22" spans="1:26">
      <c r="A22">
        <v>2017</v>
      </c>
      <c r="B22">
        <v>9</v>
      </c>
      <c r="C22" t="s">
        <v>37</v>
      </c>
      <c r="D22" s="5">
        <v>127050.18000000001</v>
      </c>
      <c r="E22" s="5">
        <v>66981.459000000003</v>
      </c>
      <c r="F22" s="5">
        <v>109962.51000000001</v>
      </c>
      <c r="G22" s="5">
        <v>91184.863000000012</v>
      </c>
      <c r="I22" s="5">
        <v>13084.752</v>
      </c>
      <c r="J22" s="5">
        <v>22407.424999999999</v>
      </c>
      <c r="K22" s="5">
        <v>20837.412</v>
      </c>
      <c r="L22" s="5">
        <v>12993.75</v>
      </c>
      <c r="M22" s="5">
        <v>27748.967999999997</v>
      </c>
      <c r="N22" s="5">
        <v>15114.282999999999</v>
      </c>
      <c r="O22" s="5">
        <v>1218.4899999999998</v>
      </c>
      <c r="Q22" s="5">
        <v>5731.7930000000006</v>
      </c>
      <c r="R22" s="5">
        <v>6583.5</v>
      </c>
      <c r="S22" s="5">
        <v>3128.9</v>
      </c>
      <c r="T22" s="3">
        <v>3787.2949999999996</v>
      </c>
      <c r="U22" s="3"/>
      <c r="V22" s="3"/>
      <c r="W22" s="3"/>
      <c r="X22" s="3"/>
      <c r="Y22" s="3"/>
      <c r="Z22" s="3"/>
    </row>
    <row r="23" spans="1:26">
      <c r="A23">
        <v>2017</v>
      </c>
      <c r="B23">
        <v>10</v>
      </c>
      <c r="C23" t="s">
        <v>37</v>
      </c>
      <c r="D23" s="5">
        <v>130326.49500000001</v>
      </c>
      <c r="E23" s="5">
        <v>43748.45</v>
      </c>
      <c r="F23" s="5">
        <v>97963</v>
      </c>
      <c r="G23" s="5">
        <v>98488.671999999991</v>
      </c>
      <c r="I23" s="5">
        <v>15632.375000000002</v>
      </c>
      <c r="J23" s="5">
        <v>23128.400000000001</v>
      </c>
      <c r="K23" s="5">
        <v>16699.744999999999</v>
      </c>
      <c r="L23" s="5">
        <v>22324.5</v>
      </c>
      <c r="M23" s="5">
        <v>15618.96</v>
      </c>
      <c r="N23" s="5">
        <v>12128.229000000001</v>
      </c>
      <c r="O23" s="5">
        <v>624.49400000000003</v>
      </c>
      <c r="Q23" s="5">
        <v>5985.7000000000025</v>
      </c>
      <c r="R23" s="5">
        <v>4950</v>
      </c>
      <c r="S23" s="5">
        <v>2698</v>
      </c>
      <c r="T23" s="3">
        <v>2896.23</v>
      </c>
      <c r="U23" s="3"/>
      <c r="V23" s="3"/>
      <c r="W23" s="3"/>
      <c r="X23" s="3"/>
      <c r="Y23" s="3"/>
      <c r="Z23" s="3"/>
    </row>
    <row r="24" spans="1:26">
      <c r="A24">
        <v>2017</v>
      </c>
      <c r="B24">
        <v>11</v>
      </c>
      <c r="C24" t="s">
        <v>37</v>
      </c>
      <c r="D24" s="5">
        <v>150068.96</v>
      </c>
      <c r="E24" s="5">
        <v>52442.261999999995</v>
      </c>
      <c r="F24" s="5">
        <v>90638.5</v>
      </c>
      <c r="G24" s="5">
        <v>102062.12900000002</v>
      </c>
      <c r="I24" s="5">
        <v>11297.929999999998</v>
      </c>
      <c r="J24" s="5">
        <v>16153.795</v>
      </c>
      <c r="K24" s="5">
        <v>15419.396000000001</v>
      </c>
      <c r="L24" s="5">
        <v>30029</v>
      </c>
      <c r="M24" s="5">
        <v>22735.943999999996</v>
      </c>
      <c r="N24" s="5">
        <v>14572.478000000003</v>
      </c>
      <c r="O24" s="5">
        <v>1271.2760000000001</v>
      </c>
      <c r="Q24" s="5">
        <v>6850.7870000000012</v>
      </c>
      <c r="R24" s="5">
        <v>7350.75</v>
      </c>
      <c r="S24" s="5">
        <v>3439.4749999999999</v>
      </c>
      <c r="T24" s="3">
        <v>2310.4760000000001</v>
      </c>
      <c r="U24" s="3"/>
      <c r="V24" s="3"/>
      <c r="W24" s="3"/>
      <c r="X24" s="3"/>
      <c r="Y24" s="3"/>
      <c r="Z24" s="3"/>
    </row>
    <row r="25" spans="1:26">
      <c r="A25">
        <v>2017</v>
      </c>
      <c r="B25">
        <v>12</v>
      </c>
      <c r="C25" t="s">
        <v>37</v>
      </c>
      <c r="D25" s="5">
        <v>142788.59700000001</v>
      </c>
      <c r="E25" s="5">
        <v>56462.706000000006</v>
      </c>
      <c r="F25" s="5">
        <v>115146.8</v>
      </c>
      <c r="G25" s="5">
        <v>87150.306000000011</v>
      </c>
      <c r="I25" s="5">
        <v>19081.75</v>
      </c>
      <c r="J25" s="5">
        <v>28294.788</v>
      </c>
      <c r="K25" s="5">
        <v>22574.894</v>
      </c>
      <c r="L25" s="5">
        <v>20749.268</v>
      </c>
      <c r="M25" s="5">
        <v>28203.464</v>
      </c>
      <c r="N25" s="5">
        <v>13918.647999999999</v>
      </c>
      <c r="O25" s="5">
        <v>3724.7300000000005</v>
      </c>
      <c r="Q25" s="5">
        <v>6923.7310000000016</v>
      </c>
      <c r="R25" s="5">
        <v>4974.75</v>
      </c>
      <c r="S25" s="5">
        <v>3012.625</v>
      </c>
      <c r="T25" s="3">
        <v>4510.2839999999997</v>
      </c>
      <c r="U25" s="3"/>
      <c r="V25" s="3"/>
      <c r="W25" s="3"/>
      <c r="X25" s="3"/>
      <c r="Y25" s="3"/>
      <c r="Z25" s="3"/>
    </row>
    <row r="26" spans="1:26">
      <c r="A26">
        <v>2018</v>
      </c>
      <c r="B26">
        <v>1</v>
      </c>
      <c r="C26" t="s">
        <v>37</v>
      </c>
      <c r="D26" s="5">
        <v>164079.652</v>
      </c>
      <c r="E26" s="5">
        <v>61182.551000000007</v>
      </c>
      <c r="F26" s="5">
        <v>104734.75</v>
      </c>
      <c r="G26" s="5">
        <v>110777.592</v>
      </c>
      <c r="I26" s="5">
        <v>12181.3</v>
      </c>
      <c r="J26" s="5">
        <v>30037.720999999998</v>
      </c>
      <c r="K26" s="5">
        <v>19021.483</v>
      </c>
      <c r="L26" s="5">
        <v>29229.35</v>
      </c>
      <c r="M26" s="5">
        <v>28051.177000000003</v>
      </c>
      <c r="N26" s="5">
        <v>23692.517000000014</v>
      </c>
      <c r="O26" s="5">
        <v>12821.242000000004</v>
      </c>
      <c r="P26" s="5">
        <v>3182.75</v>
      </c>
      <c r="Q26" s="5">
        <v>6548.4009999999971</v>
      </c>
      <c r="R26" s="5">
        <v>7634</v>
      </c>
      <c r="S26" s="5">
        <v>4636.2</v>
      </c>
      <c r="T26" s="2">
        <v>6666.2920000000004</v>
      </c>
      <c r="U26" s="2"/>
      <c r="V26" s="2"/>
      <c r="W26" s="2"/>
      <c r="X26" s="2"/>
      <c r="Y26" s="2"/>
      <c r="Z26" s="2"/>
    </row>
    <row r="27" spans="1:26">
      <c r="A27">
        <v>2018</v>
      </c>
      <c r="B27">
        <v>2</v>
      </c>
      <c r="C27" t="s">
        <v>37</v>
      </c>
      <c r="D27" s="5">
        <v>83611.192999999985</v>
      </c>
      <c r="E27" s="5">
        <v>49748.260000000009</v>
      </c>
      <c r="F27" s="5">
        <v>60592.074999999997</v>
      </c>
      <c r="G27" s="5">
        <v>55414.798999999999</v>
      </c>
      <c r="I27" s="5">
        <v>7581.6050000000023</v>
      </c>
      <c r="J27" s="5">
        <v>12921.606</v>
      </c>
      <c r="K27" s="5">
        <v>10966.535999999998</v>
      </c>
      <c r="L27" s="5">
        <v>6044.1100000000006</v>
      </c>
      <c r="M27" s="5">
        <v>9388.8729999999996</v>
      </c>
      <c r="N27" s="5">
        <v>26874.734000000004</v>
      </c>
      <c r="O27" s="5">
        <v>6949.9539999999997</v>
      </c>
      <c r="P27" s="5">
        <v>2970.05</v>
      </c>
      <c r="Q27" s="5">
        <v>5289.2970000000005</v>
      </c>
      <c r="R27" s="5">
        <v>5346</v>
      </c>
      <c r="S27" s="5">
        <v>2259.1269999999995</v>
      </c>
      <c r="T27" s="3">
        <v>2792.2060000000001</v>
      </c>
      <c r="U27" s="3"/>
      <c r="V27" s="3"/>
      <c r="W27" s="3"/>
      <c r="X27" s="3"/>
      <c r="Y27" s="3"/>
      <c r="Z27" s="3"/>
    </row>
    <row r="28" spans="1:26">
      <c r="A28">
        <v>2018</v>
      </c>
      <c r="B28">
        <v>3</v>
      </c>
      <c r="C28" t="s">
        <v>37</v>
      </c>
      <c r="D28" s="5">
        <v>182948.55000000005</v>
      </c>
      <c r="E28" s="5">
        <v>55224.776999999987</v>
      </c>
      <c r="F28" s="5">
        <v>90678.755000000005</v>
      </c>
      <c r="G28" s="5">
        <v>81004.684000000008</v>
      </c>
      <c r="I28" s="5">
        <v>6933.0509999999995</v>
      </c>
      <c r="J28" s="5">
        <v>23095.457999999999</v>
      </c>
      <c r="K28" s="5">
        <v>24638.737999999998</v>
      </c>
      <c r="L28" s="5">
        <v>26725.809999999998</v>
      </c>
      <c r="M28" s="5">
        <v>22163.671000000002</v>
      </c>
      <c r="N28" s="5">
        <v>46691.670000000035</v>
      </c>
      <c r="O28" s="5">
        <v>4609.9939999999997</v>
      </c>
      <c r="P28" s="5">
        <v>11691.415000000001</v>
      </c>
      <c r="Q28" s="5">
        <v>7821.3089999999993</v>
      </c>
      <c r="R28" s="5">
        <v>7969.5</v>
      </c>
      <c r="S28" s="5">
        <v>4365.4749999999995</v>
      </c>
      <c r="T28" s="3">
        <v>3361.8519999999994</v>
      </c>
      <c r="U28" s="3"/>
      <c r="V28" s="3"/>
      <c r="W28" s="3"/>
      <c r="X28" s="3"/>
      <c r="Y28" s="3"/>
      <c r="Z28" s="3"/>
    </row>
    <row r="29" spans="1:26">
      <c r="A29">
        <v>2018</v>
      </c>
      <c r="B29">
        <v>4</v>
      </c>
      <c r="C29" t="s">
        <v>37</v>
      </c>
      <c r="D29" s="5">
        <v>133058.55044883001</v>
      </c>
      <c r="E29" s="5">
        <v>53695.959543399993</v>
      </c>
      <c r="F29" s="5">
        <v>121241.361257</v>
      </c>
      <c r="G29" s="5">
        <v>74797.702879999997</v>
      </c>
      <c r="I29" s="5">
        <v>14020.905999999999</v>
      </c>
      <c r="J29" s="5">
        <v>15803.166665000001</v>
      </c>
      <c r="K29" s="5">
        <v>11144.707320000001</v>
      </c>
      <c r="L29" s="5">
        <v>15187.05359</v>
      </c>
      <c r="M29" s="5">
        <v>20241.150759480002</v>
      </c>
      <c r="N29" s="5">
        <v>46771.885089999967</v>
      </c>
      <c r="O29" s="5">
        <v>3422.1911950000003</v>
      </c>
      <c r="P29" s="5">
        <v>2368.15</v>
      </c>
      <c r="Q29" s="5">
        <v>6389.0574433999991</v>
      </c>
      <c r="R29" s="5">
        <v>4175.5431699999999</v>
      </c>
      <c r="S29" s="5">
        <v>4521.5076240000008</v>
      </c>
      <c r="T29" s="3">
        <v>2350.0880000000002</v>
      </c>
      <c r="U29" s="3"/>
      <c r="V29" s="3"/>
      <c r="W29" s="3"/>
      <c r="X29" s="3"/>
      <c r="Y29" s="3"/>
      <c r="Z29" s="3"/>
    </row>
    <row r="30" spans="1:26">
      <c r="A30">
        <v>2018</v>
      </c>
      <c r="B30">
        <v>5</v>
      </c>
      <c r="C30" t="s">
        <v>37</v>
      </c>
      <c r="D30" s="5">
        <v>147310.61599999998</v>
      </c>
      <c r="E30" s="5">
        <v>50294.560000000012</v>
      </c>
      <c r="F30" s="5">
        <v>136216.17499999999</v>
      </c>
      <c r="G30" s="5">
        <v>71872.332999999999</v>
      </c>
      <c r="I30" s="5">
        <v>9722.6265000000003</v>
      </c>
      <c r="J30" s="5">
        <v>19673.801499999998</v>
      </c>
      <c r="K30" s="5">
        <v>22348.905999999999</v>
      </c>
      <c r="L30" s="5">
        <v>20985.058000000001</v>
      </c>
      <c r="M30" s="5">
        <v>25687.073230000002</v>
      </c>
      <c r="N30" s="5">
        <v>31019.847201000004</v>
      </c>
      <c r="O30" s="5">
        <v>2329.6308800000002</v>
      </c>
      <c r="P30" s="5">
        <v>4300.1549999999997</v>
      </c>
      <c r="Q30" s="5">
        <v>6608.7460600000004</v>
      </c>
      <c r="R30" s="5">
        <v>11269.5</v>
      </c>
      <c r="S30" s="5">
        <v>3255.3450000000003</v>
      </c>
      <c r="T30" s="3">
        <v>4368.1469999999999</v>
      </c>
      <c r="U30" s="3"/>
      <c r="V30" s="3"/>
      <c r="W30" s="3"/>
      <c r="X30" s="3"/>
      <c r="Y30" s="3"/>
      <c r="Z30" s="3"/>
    </row>
    <row r="31" spans="1:26">
      <c r="A31">
        <v>2018</v>
      </c>
      <c r="B31">
        <v>6</v>
      </c>
      <c r="C31" t="s">
        <v>37</v>
      </c>
      <c r="D31" s="5">
        <v>109935.8591</v>
      </c>
      <c r="E31" s="5">
        <v>57760.142999999996</v>
      </c>
      <c r="F31" s="5">
        <v>92819.815999999992</v>
      </c>
      <c r="G31" s="5">
        <v>68578.581999999995</v>
      </c>
      <c r="I31" s="5">
        <v>6069.4155000000001</v>
      </c>
      <c r="J31" s="5">
        <v>24896.691000000003</v>
      </c>
      <c r="K31" s="5">
        <v>17602.988000000001</v>
      </c>
      <c r="L31" s="5">
        <v>18266.739999999998</v>
      </c>
      <c r="M31" s="5">
        <v>30379.484749999996</v>
      </c>
      <c r="N31" s="5">
        <v>26471.012638</v>
      </c>
      <c r="O31" s="5">
        <v>2260.73</v>
      </c>
      <c r="P31" s="5">
        <v>3665.6200000000003</v>
      </c>
      <c r="Q31" s="5">
        <v>7399.3017099999997</v>
      </c>
      <c r="R31" s="5">
        <v>6558.75</v>
      </c>
      <c r="S31" s="5">
        <v>1829.4749999999999</v>
      </c>
      <c r="T31" s="3">
        <v>4567.5419000000002</v>
      </c>
      <c r="U31" s="3"/>
      <c r="V31" s="3"/>
      <c r="W31" s="3"/>
      <c r="X31" s="3"/>
      <c r="Y31" s="3"/>
      <c r="Z31" s="3"/>
    </row>
    <row r="32" spans="1:26">
      <c r="A32">
        <v>2018</v>
      </c>
      <c r="B32">
        <v>7</v>
      </c>
      <c r="C32" t="s">
        <v>37</v>
      </c>
      <c r="D32" s="5">
        <v>135444.73414020002</v>
      </c>
      <c r="E32" s="5">
        <v>57562.49760100001</v>
      </c>
      <c r="F32" s="5">
        <v>77727.519080000013</v>
      </c>
      <c r="G32" s="5">
        <v>105276.28404499998</v>
      </c>
      <c r="I32" s="5">
        <v>9405.6980000000003</v>
      </c>
      <c r="J32" s="5">
        <v>25569.5667092</v>
      </c>
      <c r="K32" s="5">
        <v>25118.817056</v>
      </c>
      <c r="L32" s="5">
        <v>23156.670280000002</v>
      </c>
      <c r="M32" s="5">
        <v>21596.5841225</v>
      </c>
      <c r="N32" s="5">
        <v>38971.673163000014</v>
      </c>
      <c r="O32" s="5">
        <v>3408.2916300000011</v>
      </c>
      <c r="P32" s="5">
        <v>2699.6730000000002</v>
      </c>
      <c r="Q32" s="5">
        <v>6922.5200519999989</v>
      </c>
      <c r="R32" s="5">
        <v>9182.5110000000004</v>
      </c>
      <c r="S32" s="5">
        <v>2410.9497700000006</v>
      </c>
      <c r="T32" s="3">
        <v>4666.7563600000012</v>
      </c>
      <c r="U32" s="3"/>
      <c r="V32" s="3"/>
      <c r="W32" s="3"/>
      <c r="X32" s="3"/>
      <c r="Y32" s="3"/>
      <c r="Z32" s="3"/>
    </row>
    <row r="33" spans="1:26">
      <c r="A33">
        <v>2018</v>
      </c>
      <c r="B33">
        <v>8</v>
      </c>
      <c r="C33" t="s">
        <v>37</v>
      </c>
      <c r="D33" s="5">
        <v>126762.55681220003</v>
      </c>
      <c r="E33" s="5">
        <v>54973.455471100009</v>
      </c>
      <c r="F33" s="5">
        <v>88025.146431999994</v>
      </c>
      <c r="G33" s="5">
        <v>95801.960919999998</v>
      </c>
      <c r="I33" s="5">
        <v>11144.198881</v>
      </c>
      <c r="J33" s="5">
        <v>15837.693055</v>
      </c>
      <c r="K33" s="5">
        <v>23177.893707999996</v>
      </c>
      <c r="L33" s="5">
        <v>20856.712780999998</v>
      </c>
      <c r="M33" s="5">
        <v>21828.816377000006</v>
      </c>
      <c r="N33" s="5">
        <v>55997.39373199999</v>
      </c>
      <c r="O33" s="5">
        <v>3149.5522799999999</v>
      </c>
      <c r="P33" s="5">
        <v>2859.9079999999999</v>
      </c>
      <c r="Q33" s="5">
        <v>6217.9689799999996</v>
      </c>
      <c r="R33" s="5">
        <v>9104.9164870000004</v>
      </c>
      <c r="S33" s="5">
        <v>3426.2350940000001</v>
      </c>
      <c r="T33" s="3">
        <v>3906.7957500000007</v>
      </c>
      <c r="U33" s="3"/>
      <c r="V33" s="3"/>
      <c r="W33" s="3"/>
      <c r="X33" s="3"/>
      <c r="Y33" s="3"/>
      <c r="Z33" s="3"/>
    </row>
    <row r="34" spans="1:26">
      <c r="A34">
        <v>2018</v>
      </c>
      <c r="B34">
        <v>9</v>
      </c>
      <c r="C34" t="s">
        <v>37</v>
      </c>
      <c r="D34" s="5">
        <v>143441.64873540003</v>
      </c>
      <c r="E34" s="5">
        <v>62125.145952200008</v>
      </c>
      <c r="F34" s="5">
        <v>109528.00407</v>
      </c>
      <c r="G34" s="5">
        <v>75150.994183000003</v>
      </c>
      <c r="I34" s="5">
        <v>19052.594810000002</v>
      </c>
      <c r="J34" s="5">
        <v>24660.958927</v>
      </c>
      <c r="K34" s="5">
        <v>22319.476422000003</v>
      </c>
      <c r="L34" s="5">
        <v>17660.492409000002</v>
      </c>
      <c r="M34" s="5">
        <v>28440.193147999998</v>
      </c>
      <c r="N34" s="5">
        <v>28456.802923700001</v>
      </c>
      <c r="O34" s="5">
        <v>3949.734258</v>
      </c>
      <c r="P34" s="5">
        <v>6816.05</v>
      </c>
      <c r="Q34" s="5">
        <v>6322.102112999999</v>
      </c>
      <c r="R34" s="5">
        <v>3564</v>
      </c>
      <c r="S34" s="5">
        <v>1917.7935121000003</v>
      </c>
      <c r="T34" s="3">
        <v>5599.4388299999982</v>
      </c>
      <c r="U34" s="3"/>
      <c r="V34" s="3"/>
      <c r="W34" s="3"/>
      <c r="X34" s="3"/>
      <c r="Y34" s="3"/>
      <c r="Z34" s="3"/>
    </row>
    <row r="35" spans="1:26">
      <c r="A35">
        <v>2018</v>
      </c>
      <c r="B35">
        <v>10</v>
      </c>
      <c r="C35" t="s">
        <v>37</v>
      </c>
      <c r="D35" s="5">
        <v>142329.2404593</v>
      </c>
      <c r="E35" s="5">
        <v>62606.803845799994</v>
      </c>
      <c r="F35" s="5">
        <v>90255.327789999996</v>
      </c>
      <c r="G35" s="5">
        <v>106105.126005</v>
      </c>
      <c r="I35" s="5">
        <v>27957.268200000002</v>
      </c>
      <c r="J35" s="5">
        <v>20799.416205000001</v>
      </c>
      <c r="K35" s="5">
        <v>20682.445468000002</v>
      </c>
      <c r="L35" s="5">
        <v>21012.076454000002</v>
      </c>
      <c r="M35" s="5">
        <v>31828.210179000002</v>
      </c>
      <c r="N35" s="5">
        <v>13890.448838</v>
      </c>
      <c r="O35" s="5">
        <v>3188.4379509999999</v>
      </c>
      <c r="P35" s="5">
        <v>1713.9549999999999</v>
      </c>
      <c r="Q35" s="5">
        <v>8823.0967959999998</v>
      </c>
      <c r="R35" s="5">
        <v>3563.6005500000001</v>
      </c>
      <c r="S35" s="5">
        <v>2313.2105299999998</v>
      </c>
      <c r="T35" s="3">
        <v>6865.8129999999992</v>
      </c>
      <c r="U35" s="3"/>
      <c r="V35" s="3"/>
      <c r="W35" s="3"/>
      <c r="X35" s="3"/>
      <c r="Y35" s="3"/>
      <c r="Z35" s="3"/>
    </row>
    <row r="36" spans="1:26">
      <c r="A36">
        <v>2018</v>
      </c>
      <c r="B36">
        <v>11</v>
      </c>
      <c r="C36" t="s">
        <v>37</v>
      </c>
      <c r="D36" s="5">
        <v>174310.79669510003</v>
      </c>
      <c r="E36" s="5">
        <v>64133.047392599998</v>
      </c>
      <c r="F36" s="5">
        <v>65220.517166500002</v>
      </c>
      <c r="G36" s="5">
        <v>90746.469284999999</v>
      </c>
      <c r="I36" s="5">
        <v>34222.881000000001</v>
      </c>
      <c r="J36" s="5">
        <v>28822.020257999997</v>
      </c>
      <c r="K36" s="5">
        <v>19583.962416999999</v>
      </c>
      <c r="L36" s="5">
        <v>19559.555919999999</v>
      </c>
      <c r="M36" s="5">
        <v>28860.410239000004</v>
      </c>
      <c r="N36" s="5">
        <v>10829.892488</v>
      </c>
      <c r="O36" s="5">
        <v>5412.7466909999994</v>
      </c>
      <c r="P36" s="5">
        <v>3624.9850000000001</v>
      </c>
      <c r="Q36" s="5">
        <v>7483.2377235999966</v>
      </c>
      <c r="R36" s="5">
        <v>5085.35689</v>
      </c>
      <c r="S36" s="5">
        <v>1890.1086365000001</v>
      </c>
      <c r="T36" s="3">
        <v>8512.521999999999</v>
      </c>
      <c r="U36" s="3"/>
      <c r="V36" s="3"/>
      <c r="W36" s="3"/>
      <c r="X36" s="3"/>
      <c r="Y36" s="3"/>
      <c r="Z36" s="3"/>
    </row>
    <row r="37" spans="1:26">
      <c r="A37">
        <v>2018</v>
      </c>
      <c r="B37">
        <v>12</v>
      </c>
      <c r="C37" t="s">
        <v>37</v>
      </c>
      <c r="D37" s="5">
        <v>178400.06984420004</v>
      </c>
      <c r="E37" s="5">
        <v>47050.879732400004</v>
      </c>
      <c r="F37" s="5">
        <v>69273.383580000009</v>
      </c>
      <c r="G37" s="5">
        <v>91956.507618000003</v>
      </c>
      <c r="I37" s="5">
        <v>39353.552279999996</v>
      </c>
      <c r="J37" s="5">
        <v>28382.774845000004</v>
      </c>
      <c r="K37" s="5">
        <v>20039.076280000001</v>
      </c>
      <c r="L37" s="5">
        <v>15350.152878999999</v>
      </c>
      <c r="M37" s="5">
        <v>24892.596699999995</v>
      </c>
      <c r="N37" s="5">
        <v>8677.9839787999972</v>
      </c>
      <c r="O37" s="5">
        <v>4118.3696799999998</v>
      </c>
      <c r="P37" s="5">
        <v>5785.8249999999998</v>
      </c>
      <c r="Q37" s="5">
        <v>9740.8303811000023</v>
      </c>
      <c r="R37" s="5">
        <v>2475</v>
      </c>
      <c r="S37" s="5">
        <v>5126.3154199999999</v>
      </c>
      <c r="T37" s="3">
        <v>3609.9569999999994</v>
      </c>
      <c r="U37" s="3"/>
      <c r="V37" s="3"/>
      <c r="W37" s="3"/>
      <c r="X37" s="3"/>
      <c r="Y37" s="3"/>
      <c r="Z37" s="3"/>
    </row>
    <row r="38" spans="1:26">
      <c r="A38">
        <v>2019</v>
      </c>
      <c r="B38">
        <v>1</v>
      </c>
      <c r="C38" t="s">
        <v>37</v>
      </c>
      <c r="D38" s="5">
        <v>218233.46280920002</v>
      </c>
      <c r="E38" s="5">
        <v>70787.120051700011</v>
      </c>
      <c r="F38" s="5">
        <v>60577.973570000002</v>
      </c>
      <c r="G38" s="5">
        <v>99954.612450999979</v>
      </c>
      <c r="H38" s="5">
        <v>1044.24</v>
      </c>
      <c r="I38" s="5">
        <v>45937.500000000007</v>
      </c>
      <c r="J38" s="5">
        <v>30343.46198</v>
      </c>
      <c r="K38" s="5">
        <v>22504.4437</v>
      </c>
      <c r="L38" s="5">
        <v>29468.393499999998</v>
      </c>
      <c r="M38" s="5">
        <v>38953.919123</v>
      </c>
      <c r="N38" s="5">
        <v>7808.8416680000009</v>
      </c>
      <c r="O38" s="5">
        <v>9337.232962</v>
      </c>
      <c r="P38" s="5">
        <v>7175.9570000000003</v>
      </c>
      <c r="Q38" s="5">
        <v>7380.8715071000015</v>
      </c>
      <c r="R38" s="5">
        <v>3118.5909999999999</v>
      </c>
      <c r="S38" s="5">
        <v>4222.9937899999995</v>
      </c>
      <c r="T38" s="2">
        <v>11958.097999999998</v>
      </c>
      <c r="U38" s="2">
        <v>3205.44</v>
      </c>
      <c r="V38" s="2"/>
      <c r="W38" s="2"/>
      <c r="X38" s="2"/>
      <c r="Y38" s="2"/>
      <c r="Z38" s="2"/>
    </row>
    <row r="39" spans="1:26">
      <c r="A39">
        <v>2019</v>
      </c>
      <c r="B39">
        <v>2</v>
      </c>
      <c r="C39" t="s">
        <v>37</v>
      </c>
      <c r="D39" s="5">
        <v>157037.14127329996</v>
      </c>
      <c r="E39" s="5">
        <v>53721.198559399978</v>
      </c>
      <c r="F39" s="5">
        <v>87771.781160000013</v>
      </c>
      <c r="G39" s="5">
        <v>82189.397219999999</v>
      </c>
      <c r="H39" s="5">
        <v>498.5</v>
      </c>
      <c r="I39" s="5">
        <v>25683.399999999998</v>
      </c>
      <c r="J39" s="5">
        <v>27242.47</v>
      </c>
      <c r="K39" s="5">
        <v>15222.12369</v>
      </c>
      <c r="L39" s="5">
        <v>21043.51641</v>
      </c>
      <c r="M39" s="5">
        <v>20561.355283200002</v>
      </c>
      <c r="N39" s="5">
        <v>4715.0254319999995</v>
      </c>
      <c r="O39" s="5">
        <v>7173.744999999999</v>
      </c>
      <c r="P39" s="5">
        <v>8510.7189999999991</v>
      </c>
      <c r="Q39" s="5">
        <v>5002.8834109999989</v>
      </c>
      <c r="R39" s="5">
        <v>1633.5</v>
      </c>
      <c r="S39" s="5">
        <v>5122.1239999999998</v>
      </c>
      <c r="T39" s="3">
        <v>8421.0339999999997</v>
      </c>
      <c r="U39" s="3">
        <v>2617.5100000000002</v>
      </c>
      <c r="V39" s="3"/>
      <c r="W39" s="3"/>
      <c r="X39" s="3"/>
      <c r="Y39" s="3"/>
      <c r="Z39" s="3"/>
    </row>
    <row r="40" spans="1:26">
      <c r="A40">
        <v>2019</v>
      </c>
      <c r="B40">
        <v>3</v>
      </c>
      <c r="C40" t="s">
        <v>37</v>
      </c>
      <c r="D40" s="5">
        <v>212506.6184645</v>
      </c>
      <c r="E40" s="5">
        <v>60212.726458100005</v>
      </c>
      <c r="F40" s="5">
        <v>127968.90449999999</v>
      </c>
      <c r="G40" s="5">
        <v>99501.580300000031</v>
      </c>
      <c r="H40" s="5">
        <v>4243.7</v>
      </c>
      <c r="I40" s="5">
        <v>50597.97</v>
      </c>
      <c r="J40" s="5">
        <v>22498.556833999999</v>
      </c>
      <c r="K40" s="5">
        <v>32746.097150000001</v>
      </c>
      <c r="L40" s="5">
        <v>27955.20246</v>
      </c>
      <c r="M40" s="5">
        <v>26485.174603100004</v>
      </c>
      <c r="N40" s="5">
        <v>6649.3786790000013</v>
      </c>
      <c r="O40" s="5">
        <v>9311.8829900000019</v>
      </c>
      <c r="P40" s="5">
        <v>6846.57</v>
      </c>
      <c r="Q40" s="5">
        <v>9048.8056510000006</v>
      </c>
      <c r="R40" s="5">
        <v>5301.5309999999999</v>
      </c>
      <c r="S40" s="5">
        <v>4273.3920200000002</v>
      </c>
      <c r="T40" s="3">
        <v>12238.472059000002</v>
      </c>
      <c r="U40" s="3">
        <v>5428.54</v>
      </c>
      <c r="V40" s="3"/>
      <c r="W40" s="3"/>
      <c r="X40" s="3"/>
      <c r="Y40" s="3"/>
      <c r="Z40" s="3"/>
    </row>
    <row r="41" spans="1:26">
      <c r="A41">
        <v>2019</v>
      </c>
      <c r="B41">
        <v>4</v>
      </c>
      <c r="C41" t="s">
        <v>37</v>
      </c>
      <c r="D41" s="5">
        <v>188699.15099999998</v>
      </c>
      <c r="E41" s="5">
        <v>64422.055999999997</v>
      </c>
      <c r="F41" s="5">
        <v>159486.87</v>
      </c>
      <c r="G41" s="5">
        <v>67207.440999999992</v>
      </c>
      <c r="H41" s="5">
        <v>4390.5949999999993</v>
      </c>
      <c r="I41" s="5">
        <v>45708.688000000002</v>
      </c>
      <c r="J41" s="5">
        <v>21520.629000000001</v>
      </c>
      <c r="K41" s="5">
        <v>21386.89</v>
      </c>
      <c r="L41" s="5">
        <v>18350.209000000003</v>
      </c>
      <c r="M41" s="5">
        <v>23480.469999999998</v>
      </c>
      <c r="N41" s="5">
        <v>7080.371000000001</v>
      </c>
      <c r="O41" s="5">
        <v>8324.982</v>
      </c>
      <c r="P41" s="5">
        <v>9362.4359999999997</v>
      </c>
      <c r="Q41" s="5">
        <v>10112.696</v>
      </c>
      <c r="R41" s="5">
        <v>6979.5</v>
      </c>
      <c r="S41" s="5">
        <v>4529.74</v>
      </c>
      <c r="T41" s="3">
        <v>5984.5969999999998</v>
      </c>
      <c r="U41" s="3">
        <v>4595.49</v>
      </c>
      <c r="V41" s="3"/>
      <c r="W41" s="3"/>
      <c r="X41" s="3"/>
      <c r="Y41" s="3"/>
      <c r="Z41" s="3"/>
    </row>
    <row r="42" spans="1:26">
      <c r="A42">
        <v>2019</v>
      </c>
      <c r="B42">
        <v>5</v>
      </c>
      <c r="C42" t="s">
        <v>37</v>
      </c>
      <c r="D42" s="5">
        <v>162109.04</v>
      </c>
      <c r="E42" s="5">
        <v>60005.656000000003</v>
      </c>
      <c r="F42" s="5">
        <v>143631</v>
      </c>
      <c r="G42" s="5">
        <v>70685.89</v>
      </c>
      <c r="H42" s="5">
        <v>4036.15</v>
      </c>
      <c r="I42" s="5">
        <v>37415.074999999997</v>
      </c>
      <c r="J42" s="5">
        <v>24206.894</v>
      </c>
      <c r="K42" s="5">
        <v>20863.634999999998</v>
      </c>
      <c r="L42" s="5">
        <v>18820.817999999999</v>
      </c>
      <c r="M42" s="5">
        <v>32673.776999999998</v>
      </c>
      <c r="N42" s="5">
        <v>6439.0020000000004</v>
      </c>
      <c r="O42" s="5">
        <v>15122.83</v>
      </c>
      <c r="P42" s="5">
        <v>14147.325999999999</v>
      </c>
      <c r="Q42" s="5">
        <v>6966.4290000000001</v>
      </c>
      <c r="R42" s="5">
        <v>4331.25</v>
      </c>
      <c r="S42" s="5">
        <v>7538.9650000000001</v>
      </c>
      <c r="T42" s="3">
        <v>9736.0360000000001</v>
      </c>
      <c r="U42" s="3">
        <v>3599.0230000000001</v>
      </c>
      <c r="V42" s="3"/>
      <c r="W42" s="3"/>
      <c r="X42" s="3"/>
      <c r="Y42" s="3"/>
      <c r="Z42" s="3"/>
    </row>
    <row r="43" spans="1:26">
      <c r="A43">
        <v>2019</v>
      </c>
      <c r="B43">
        <v>6</v>
      </c>
      <c r="C43" t="s">
        <v>37</v>
      </c>
      <c r="D43" s="5">
        <v>137147.95699999999</v>
      </c>
      <c r="E43" s="5">
        <v>51068.245999999999</v>
      </c>
      <c r="F43" s="5">
        <v>118577.65</v>
      </c>
      <c r="G43" s="5">
        <v>69681.402999999991</v>
      </c>
      <c r="H43" s="5">
        <v>4863.8200000000006</v>
      </c>
      <c r="I43" s="5">
        <v>28366.98</v>
      </c>
      <c r="J43" s="5">
        <v>15477.688999999998</v>
      </c>
      <c r="K43" s="5">
        <v>21946.844000000001</v>
      </c>
      <c r="L43" s="5">
        <v>14489.33</v>
      </c>
      <c r="M43" s="5">
        <v>19947.553</v>
      </c>
      <c r="N43" s="5">
        <v>8757.121000000001</v>
      </c>
      <c r="O43" s="5">
        <v>22524.564000000002</v>
      </c>
      <c r="P43" s="5">
        <v>16472.023999999998</v>
      </c>
      <c r="Q43" s="5">
        <v>7538.165</v>
      </c>
      <c r="R43" s="5">
        <v>5618.25</v>
      </c>
      <c r="S43" s="5">
        <v>6600.5999999999995</v>
      </c>
      <c r="T43" s="3">
        <v>6551.1350000000002</v>
      </c>
      <c r="U43" s="3">
        <v>3924.35</v>
      </c>
      <c r="V43" s="3"/>
      <c r="W43" s="3"/>
      <c r="X43" s="3"/>
      <c r="Y43" s="3"/>
      <c r="Z43" s="3"/>
    </row>
    <row r="44" spans="1:26">
      <c r="A44">
        <v>2019</v>
      </c>
      <c r="B44">
        <v>7</v>
      </c>
      <c r="C44" t="s">
        <v>37</v>
      </c>
      <c r="D44" s="5">
        <v>153516.89499999999</v>
      </c>
      <c r="E44" s="5">
        <v>67571.75</v>
      </c>
      <c r="F44" s="5">
        <v>102617.571</v>
      </c>
      <c r="G44" s="5">
        <v>85318.32</v>
      </c>
      <c r="H44" s="5">
        <v>6239</v>
      </c>
      <c r="I44" s="5">
        <v>26268.5</v>
      </c>
      <c r="J44" s="5">
        <v>25781.026000000002</v>
      </c>
      <c r="K44" s="5">
        <v>21494.569</v>
      </c>
      <c r="L44" s="5">
        <v>23425.994999999999</v>
      </c>
      <c r="M44" s="5">
        <v>36181.815999999999</v>
      </c>
      <c r="N44" s="5">
        <v>10960.429</v>
      </c>
      <c r="O44" s="5">
        <v>18008.185000000001</v>
      </c>
      <c r="P44" s="5">
        <v>12279.01</v>
      </c>
      <c r="Q44" s="5">
        <v>7583.6580000000004</v>
      </c>
      <c r="R44" s="5">
        <v>9875.25</v>
      </c>
      <c r="S44" s="5">
        <v>8818.0499999999993</v>
      </c>
      <c r="T44" s="3">
        <v>4591.1760000000004</v>
      </c>
      <c r="U44" s="3">
        <v>4769.491</v>
      </c>
      <c r="V44" s="3"/>
      <c r="W44" s="3"/>
      <c r="X44" s="3"/>
      <c r="Y44" s="3"/>
      <c r="Z44" s="3"/>
    </row>
    <row r="45" spans="1:26">
      <c r="A45">
        <v>2019</v>
      </c>
      <c r="B45">
        <v>8</v>
      </c>
      <c r="C45" t="s">
        <v>37</v>
      </c>
      <c r="D45" s="5">
        <v>193328.89800000002</v>
      </c>
      <c r="E45" s="5">
        <v>69541.587</v>
      </c>
      <c r="F45" s="5">
        <v>161542.54999999999</v>
      </c>
      <c r="G45" s="5">
        <v>78510.592000000004</v>
      </c>
      <c r="H45" s="5">
        <v>6374.5749999999998</v>
      </c>
      <c r="I45" s="5">
        <v>37134.65</v>
      </c>
      <c r="J45" s="5">
        <v>31372.9</v>
      </c>
      <c r="K45" s="5">
        <v>21181.391</v>
      </c>
      <c r="L45" s="5">
        <v>15058.05</v>
      </c>
      <c r="M45" s="5">
        <v>26161.726999999999</v>
      </c>
      <c r="N45" s="5">
        <v>6576.1710000000003</v>
      </c>
      <c r="O45" s="5">
        <v>17604.546999999999</v>
      </c>
      <c r="P45" s="5">
        <v>8622.8919999999998</v>
      </c>
      <c r="Q45" s="5">
        <v>6807.2089999999998</v>
      </c>
      <c r="R45" s="5">
        <v>7746.95</v>
      </c>
      <c r="S45" s="5">
        <v>6558</v>
      </c>
      <c r="T45" s="3">
        <v>8214.6659999999993</v>
      </c>
      <c r="U45" s="3">
        <v>4897.2</v>
      </c>
      <c r="V45" s="3"/>
      <c r="W45" s="3"/>
      <c r="X45" s="3"/>
      <c r="Y45" s="3"/>
      <c r="Z45" s="3"/>
    </row>
    <row r="46" spans="1:26">
      <c r="A46">
        <v>2019</v>
      </c>
      <c r="B46">
        <v>9</v>
      </c>
      <c r="C46" t="s">
        <v>37</v>
      </c>
      <c r="D46" s="5">
        <v>154348.541</v>
      </c>
      <c r="E46" s="5">
        <v>68084.179000000004</v>
      </c>
      <c r="F46" s="5">
        <v>148571.625</v>
      </c>
      <c r="G46" s="5">
        <v>88925.007000000012</v>
      </c>
      <c r="H46" s="5">
        <v>4717.1499999999996</v>
      </c>
      <c r="I46" s="5">
        <v>33145.300000000003</v>
      </c>
      <c r="J46" s="5">
        <v>25244.542999999998</v>
      </c>
      <c r="K46" s="5">
        <v>19894.055</v>
      </c>
      <c r="L46" s="5">
        <v>20951.213</v>
      </c>
      <c r="M46" s="5">
        <v>15459.237999999999</v>
      </c>
      <c r="N46" s="5">
        <v>11884.401999999998</v>
      </c>
      <c r="O46" s="5">
        <v>13687.413</v>
      </c>
      <c r="P46" s="5">
        <v>2478.0320000000002</v>
      </c>
      <c r="Q46" s="5">
        <v>5659.7460000000001</v>
      </c>
      <c r="R46" s="5">
        <v>11657.25</v>
      </c>
      <c r="S46" s="5">
        <v>5020.8249999999998</v>
      </c>
      <c r="T46" s="3">
        <v>4370.4549999999999</v>
      </c>
      <c r="U46" s="3">
        <v>2107.8139999999999</v>
      </c>
      <c r="V46" s="3"/>
      <c r="W46" s="3"/>
      <c r="X46" s="3"/>
      <c r="Y46" s="3"/>
      <c r="Z46" s="3"/>
    </row>
    <row r="47" spans="1:26">
      <c r="A47">
        <v>2019</v>
      </c>
      <c r="B47">
        <v>10</v>
      </c>
      <c r="C47" t="s">
        <v>37</v>
      </c>
      <c r="D47" s="5">
        <v>178195.14300000001</v>
      </c>
      <c r="E47" s="5">
        <v>68156.944000000003</v>
      </c>
      <c r="F47" s="5">
        <v>107280.875</v>
      </c>
      <c r="G47" s="5">
        <v>90842.717999999993</v>
      </c>
      <c r="H47" s="5">
        <v>1017.9</v>
      </c>
      <c r="I47" s="5">
        <v>26463.606</v>
      </c>
      <c r="J47" s="5">
        <v>21444.710000000003</v>
      </c>
      <c r="K47" s="5">
        <v>20632.735000000001</v>
      </c>
      <c r="L47" s="5">
        <v>21784.543000000001</v>
      </c>
      <c r="M47" s="5">
        <v>17846.887000000002</v>
      </c>
      <c r="N47" s="5">
        <v>11641.004999999999</v>
      </c>
      <c r="O47" s="5">
        <v>11992.74</v>
      </c>
      <c r="P47" s="5">
        <v>2407.2399999999998</v>
      </c>
      <c r="Q47" s="5">
        <v>7526.3360000000002</v>
      </c>
      <c r="R47" s="5">
        <v>4727.25</v>
      </c>
      <c r="S47" s="5">
        <v>7742.2749999999996</v>
      </c>
      <c r="T47" s="3">
        <v>12000.94</v>
      </c>
      <c r="U47" s="3">
        <v>1106.1410000000001</v>
      </c>
      <c r="V47" s="3"/>
      <c r="W47" s="3"/>
      <c r="X47" s="3"/>
      <c r="Y47" s="3"/>
      <c r="Z47" s="3"/>
    </row>
    <row r="48" spans="1:26">
      <c r="A48">
        <v>2019</v>
      </c>
      <c r="B48">
        <v>11</v>
      </c>
      <c r="C48" t="s">
        <v>37</v>
      </c>
      <c r="D48" s="5">
        <v>185646.57</v>
      </c>
      <c r="E48" s="5">
        <v>64502.400999999998</v>
      </c>
      <c r="F48" s="5">
        <v>142384.97500000001</v>
      </c>
      <c r="G48" s="5">
        <v>96790.425000000003</v>
      </c>
      <c r="H48" s="5">
        <v>1142.45</v>
      </c>
      <c r="I48" s="5">
        <v>27643.4</v>
      </c>
      <c r="J48" s="5">
        <v>23617.274000000001</v>
      </c>
      <c r="K48" s="5">
        <v>26111.875</v>
      </c>
      <c r="L48" s="5">
        <v>16436.25</v>
      </c>
      <c r="M48" s="5">
        <v>26628.476999999999</v>
      </c>
      <c r="N48" s="5">
        <v>12227.754000000001</v>
      </c>
      <c r="O48" s="5">
        <v>18316.162</v>
      </c>
      <c r="P48" s="5">
        <v>9456.6890000000003</v>
      </c>
      <c r="Q48" s="5">
        <v>9282.17</v>
      </c>
      <c r="R48" s="5">
        <v>4504.5</v>
      </c>
      <c r="S48" s="5">
        <v>8991.57</v>
      </c>
      <c r="T48" s="3">
        <v>6145.1670000000004</v>
      </c>
      <c r="U48" s="3">
        <v>515.72900000000004</v>
      </c>
      <c r="V48" s="3"/>
      <c r="W48" s="3"/>
      <c r="X48" s="3"/>
      <c r="Y48" s="3"/>
      <c r="Z48" s="3"/>
    </row>
    <row r="49" spans="1:26">
      <c r="A49">
        <v>2019</v>
      </c>
      <c r="B49">
        <v>12</v>
      </c>
      <c r="C49" t="s">
        <v>37</v>
      </c>
      <c r="D49" s="5">
        <v>192245.647</v>
      </c>
      <c r="E49" s="5">
        <v>68961.990000000005</v>
      </c>
      <c r="F49" s="5">
        <v>148281.75</v>
      </c>
      <c r="G49" s="5">
        <v>86844.790999999997</v>
      </c>
      <c r="H49" s="5">
        <v>5247.52</v>
      </c>
      <c r="I49" s="5">
        <v>47638.75</v>
      </c>
      <c r="J49" s="5">
        <v>28090.171999999999</v>
      </c>
      <c r="K49" s="5">
        <v>23842.37</v>
      </c>
      <c r="L49" s="5">
        <v>17875.913</v>
      </c>
      <c r="M49" s="5">
        <v>28113.477999999999</v>
      </c>
      <c r="N49" s="5">
        <v>16902.393</v>
      </c>
      <c r="O49" s="5">
        <v>9431.4140000000007</v>
      </c>
      <c r="P49" s="5">
        <v>3851.1489999999999</v>
      </c>
      <c r="Q49" s="5">
        <v>9745.4629999999997</v>
      </c>
      <c r="R49" s="5">
        <v>5370.75</v>
      </c>
      <c r="S49" s="5">
        <v>3175.875</v>
      </c>
      <c r="T49" s="3">
        <v>10328.195000000002</v>
      </c>
      <c r="U49" s="3">
        <v>2472.9</v>
      </c>
      <c r="V49" s="3"/>
      <c r="W49" s="3"/>
      <c r="X49" s="3"/>
      <c r="Y49" s="3"/>
      <c r="Z49" s="3"/>
    </row>
    <row r="50" spans="1:26">
      <c r="A50">
        <v>2020</v>
      </c>
      <c r="B50">
        <v>1</v>
      </c>
      <c r="C50" t="s">
        <v>37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1"/>
      <c r="U50" s="1"/>
      <c r="V50" s="1"/>
      <c r="W50" s="1"/>
      <c r="X50" s="1"/>
      <c r="Y50" s="1"/>
      <c r="Z50" s="1"/>
    </row>
    <row r="51" spans="1:26">
      <c r="A51">
        <v>2020</v>
      </c>
      <c r="B51">
        <v>2</v>
      </c>
      <c r="C51" t="s">
        <v>37</v>
      </c>
      <c r="D51" s="5">
        <v>295649.03999999998</v>
      </c>
      <c r="E51" s="5">
        <v>130303.11800000002</v>
      </c>
      <c r="F51" s="5">
        <v>185087.45</v>
      </c>
      <c r="G51" s="5">
        <v>136713.43700000001</v>
      </c>
      <c r="H51" s="5">
        <v>54499.849000000002</v>
      </c>
      <c r="I51" s="5">
        <v>58807.922999999995</v>
      </c>
      <c r="J51" s="5">
        <v>49271.741999999998</v>
      </c>
      <c r="K51" s="5">
        <v>31885.345000000001</v>
      </c>
      <c r="L51" s="5">
        <v>28482.174999999999</v>
      </c>
      <c r="M51" s="5">
        <v>22888.197</v>
      </c>
      <c r="N51" s="5">
        <v>23833.966</v>
      </c>
      <c r="O51" s="5">
        <v>17644.288</v>
      </c>
      <c r="P51" s="5">
        <v>7910.2710000000006</v>
      </c>
      <c r="Q51" s="5">
        <v>10409.897000000001</v>
      </c>
      <c r="R51" s="5">
        <v>9504</v>
      </c>
      <c r="S51" s="5">
        <v>5404.9710000000005</v>
      </c>
      <c r="T51" s="5">
        <v>15813.840999999999</v>
      </c>
      <c r="U51" s="5">
        <v>2737</v>
      </c>
      <c r="V51" s="5"/>
      <c r="W51" s="5"/>
      <c r="X51" s="5"/>
      <c r="Y51" s="5"/>
      <c r="Z51" s="5">
        <v>1135384.237</v>
      </c>
    </row>
    <row r="52" spans="1:26">
      <c r="A52">
        <v>2020</v>
      </c>
      <c r="B52">
        <v>3</v>
      </c>
      <c r="C52" t="s">
        <v>37</v>
      </c>
      <c r="D52" s="5">
        <v>188370.96</v>
      </c>
      <c r="E52" s="5">
        <v>77438.682000000001</v>
      </c>
      <c r="F52" s="5">
        <v>143275.54999999999</v>
      </c>
      <c r="G52" s="5">
        <v>99880.366999999998</v>
      </c>
      <c r="H52" s="5">
        <v>62149.25</v>
      </c>
      <c r="I52" s="5">
        <v>24828.675000000003</v>
      </c>
      <c r="J52" s="5">
        <v>13558.95</v>
      </c>
      <c r="K52" s="5">
        <v>20244</v>
      </c>
      <c r="L52" s="5">
        <v>16244.42</v>
      </c>
      <c r="M52" s="5">
        <v>19090.005000000001</v>
      </c>
      <c r="N52" s="5">
        <v>13743.178</v>
      </c>
      <c r="O52" s="5">
        <v>24602.203000000001</v>
      </c>
      <c r="P52" s="5">
        <v>5446.3639999999996</v>
      </c>
      <c r="Q52" s="5">
        <v>8681.375</v>
      </c>
      <c r="R52" s="5">
        <v>10395</v>
      </c>
      <c r="S52" s="5">
        <v>5737.768</v>
      </c>
      <c r="T52" s="5">
        <v>4601.5590000000002</v>
      </c>
      <c r="U52" s="5">
        <v>493</v>
      </c>
      <c r="V52" s="5"/>
      <c r="W52" s="5"/>
      <c r="X52" s="5"/>
      <c r="Y52" s="5"/>
      <c r="Z52" s="5">
        <v>771105.79599999997</v>
      </c>
    </row>
    <row r="53" spans="1:26">
      <c r="A53">
        <v>2020</v>
      </c>
      <c r="B53">
        <v>4</v>
      </c>
      <c r="C53" t="s">
        <v>37</v>
      </c>
      <c r="D53" s="5">
        <v>143398.56</v>
      </c>
      <c r="E53" s="5">
        <v>90799.181000000011</v>
      </c>
      <c r="F53" s="5">
        <v>124124.25</v>
      </c>
      <c r="G53" s="5">
        <v>92615.33</v>
      </c>
      <c r="H53" s="5">
        <v>54664.55</v>
      </c>
      <c r="I53" s="5">
        <v>14400.05</v>
      </c>
      <c r="J53" s="5">
        <v>18862.52</v>
      </c>
      <c r="K53" s="5">
        <v>17754</v>
      </c>
      <c r="L53" s="5">
        <v>14390.98</v>
      </c>
      <c r="M53" s="5">
        <v>28049.7</v>
      </c>
      <c r="N53" s="5">
        <v>13859.310000000001</v>
      </c>
      <c r="O53" s="5">
        <v>17927.735000000001</v>
      </c>
      <c r="P53" s="5">
        <v>3013.5320000000002</v>
      </c>
      <c r="Q53" s="5">
        <v>10584.701999999999</v>
      </c>
      <c r="R53" s="5">
        <v>9999.2250000000004</v>
      </c>
      <c r="S53" s="5">
        <v>6175.1440000000002</v>
      </c>
      <c r="T53" s="5">
        <v>1213.107</v>
      </c>
      <c r="U53" s="5">
        <v>7775</v>
      </c>
      <c r="V53" s="5"/>
      <c r="W53" s="5"/>
      <c r="X53" s="5"/>
      <c r="Y53" s="5"/>
      <c r="Z53" s="5">
        <v>696714.60100000002</v>
      </c>
    </row>
    <row r="54" spans="1:26">
      <c r="A54">
        <v>2020</v>
      </c>
      <c r="B54">
        <v>5</v>
      </c>
      <c r="C54" t="s">
        <v>37</v>
      </c>
      <c r="D54" s="5">
        <v>154678.155</v>
      </c>
      <c r="E54" s="5">
        <v>114999.077</v>
      </c>
      <c r="F54" s="5">
        <v>113908.5</v>
      </c>
      <c r="G54" s="5">
        <v>98504.956000000006</v>
      </c>
      <c r="H54" s="5">
        <v>76026</v>
      </c>
      <c r="I54" s="5">
        <v>26437.255000000001</v>
      </c>
      <c r="J54" s="5">
        <v>30334.13</v>
      </c>
      <c r="K54" s="5">
        <v>15502.6</v>
      </c>
      <c r="L54" s="5">
        <v>30984.384999999998</v>
      </c>
      <c r="M54" s="5">
        <v>33176.025000000001</v>
      </c>
      <c r="N54" s="5">
        <v>21268.932000000001</v>
      </c>
      <c r="O54" s="5">
        <v>16169.383</v>
      </c>
      <c r="P54" s="5">
        <v>2151.5169999999998</v>
      </c>
      <c r="Q54" s="5">
        <v>7337.2790000000005</v>
      </c>
      <c r="R54" s="5">
        <v>6336</v>
      </c>
      <c r="S54" s="5">
        <v>5619.625</v>
      </c>
      <c r="T54" s="5">
        <v>10723.177</v>
      </c>
      <c r="U54" s="5">
        <v>14840.25</v>
      </c>
      <c r="V54" s="5"/>
      <c r="W54" s="5"/>
      <c r="X54" s="5"/>
      <c r="Y54" s="5"/>
      <c r="Z54" s="5">
        <v>800751.38399999996</v>
      </c>
    </row>
    <row r="55" spans="1:26">
      <c r="A55">
        <v>2020</v>
      </c>
      <c r="B55">
        <v>6</v>
      </c>
      <c r="C55" t="s">
        <v>366</v>
      </c>
      <c r="D55" s="5">
        <v>161127.198</v>
      </c>
      <c r="E55" s="5">
        <v>120125.876</v>
      </c>
      <c r="F55" s="5">
        <v>86313.85</v>
      </c>
      <c r="G55" s="5">
        <v>79097.471999999994</v>
      </c>
      <c r="H55" s="5">
        <v>89039</v>
      </c>
      <c r="I55" s="5">
        <v>50828.85</v>
      </c>
      <c r="J55" s="5">
        <v>38993.696000000004</v>
      </c>
      <c r="K55" s="5">
        <v>25375.575000000001</v>
      </c>
      <c r="L55" s="5">
        <v>28506.713</v>
      </c>
      <c r="M55" s="5">
        <v>27327.57</v>
      </c>
      <c r="N55" s="5">
        <v>35062.116000000002</v>
      </c>
      <c r="O55" s="5">
        <v>14787.358</v>
      </c>
      <c r="P55" s="5">
        <v>4329.53</v>
      </c>
      <c r="Q55" s="5">
        <v>7916.4260000000004</v>
      </c>
      <c r="R55" s="5">
        <v>11236.5</v>
      </c>
      <c r="S55" s="5">
        <v>8157.5</v>
      </c>
      <c r="T55" s="5">
        <v>13943.245000000001</v>
      </c>
      <c r="U55" s="5">
        <v>21808.7</v>
      </c>
      <c r="V55" s="5"/>
      <c r="W55" s="5"/>
      <c r="X55" s="5"/>
      <c r="Y55" s="5"/>
      <c r="Z55" s="5">
        <v>859124.37699999998</v>
      </c>
    </row>
    <row r="56" spans="1:26">
      <c r="A56">
        <v>2020</v>
      </c>
      <c r="B56">
        <v>7</v>
      </c>
      <c r="C56" t="s">
        <v>366</v>
      </c>
      <c r="D56" s="5">
        <v>175622.00700000001</v>
      </c>
      <c r="E56" s="5">
        <v>111266.22</v>
      </c>
      <c r="F56" s="5">
        <v>55423.5</v>
      </c>
      <c r="G56" s="5">
        <v>103499.36599999999</v>
      </c>
      <c r="H56" s="5">
        <v>43337.45</v>
      </c>
      <c r="I56" s="5">
        <v>41904.226000000002</v>
      </c>
      <c r="J56" s="5">
        <v>25936.706999999999</v>
      </c>
      <c r="K56" s="5">
        <v>22422.6</v>
      </c>
      <c r="L56" s="5">
        <v>27762.128000000001</v>
      </c>
      <c r="M56" s="5">
        <v>24299.327000000001</v>
      </c>
      <c r="N56" s="5">
        <v>88711.597999999998</v>
      </c>
      <c r="O56" s="5">
        <v>10684.25</v>
      </c>
      <c r="P56" s="5">
        <v>5023.51</v>
      </c>
      <c r="Q56" s="5">
        <v>11353.722</v>
      </c>
      <c r="R56" s="5">
        <v>5762.625</v>
      </c>
      <c r="S56" s="5">
        <v>3529.9549999999999</v>
      </c>
      <c r="T56" s="5">
        <v>6899.05</v>
      </c>
      <c r="U56" s="5">
        <v>7349.4480000000003</v>
      </c>
      <c r="V56" s="5">
        <v>13616.15</v>
      </c>
      <c r="W56" s="5">
        <v>7582.5</v>
      </c>
      <c r="X56" s="5">
        <v>10963.03</v>
      </c>
      <c r="Y56" s="5">
        <v>3947</v>
      </c>
      <c r="Z56" s="5">
        <v>824237</v>
      </c>
    </row>
    <row r="57" spans="1:26">
      <c r="A57">
        <v>2020</v>
      </c>
      <c r="B57">
        <v>8</v>
      </c>
      <c r="C57" t="s">
        <v>37</v>
      </c>
      <c r="D57" s="5">
        <v>178458.45199999999</v>
      </c>
      <c r="E57" s="5">
        <v>98993.967999999993</v>
      </c>
      <c r="F57" s="5">
        <v>56337</v>
      </c>
      <c r="G57" s="5">
        <v>87329.06</v>
      </c>
      <c r="H57" s="5">
        <v>29278.639999999999</v>
      </c>
      <c r="I57" s="5">
        <v>35927.15</v>
      </c>
      <c r="J57" s="5">
        <v>27853.08</v>
      </c>
      <c r="K57" s="5">
        <v>16197.5</v>
      </c>
      <c r="L57" s="5">
        <v>32564.22</v>
      </c>
      <c r="M57" s="5">
        <v>25163.215</v>
      </c>
      <c r="N57" s="5">
        <v>113617.231</v>
      </c>
      <c r="O57" s="5">
        <v>11122.504000000001</v>
      </c>
      <c r="P57" s="5">
        <v>5341.7950000000001</v>
      </c>
      <c r="Q57" s="5">
        <v>8285.0049999999992</v>
      </c>
      <c r="R57" s="5">
        <v>5890.5</v>
      </c>
      <c r="S57" s="5">
        <v>3266.8</v>
      </c>
      <c r="T57" s="5">
        <v>6089.7380000000003</v>
      </c>
      <c r="U57" s="5">
        <v>3715.5450000000001</v>
      </c>
      <c r="V57" s="5">
        <v>16434.753000000001</v>
      </c>
      <c r="W57" s="5">
        <v>2812.5</v>
      </c>
      <c r="X57" s="5">
        <v>11022.074000000001</v>
      </c>
      <c r="Y57" s="5">
        <v>6983.3</v>
      </c>
      <c r="Z57" s="5">
        <v>806464.30900000001</v>
      </c>
    </row>
    <row r="58" spans="1:26">
      <c r="A58">
        <v>2020</v>
      </c>
      <c r="B58">
        <v>9</v>
      </c>
      <c r="C58" t="s">
        <v>37</v>
      </c>
      <c r="D58" s="5">
        <v>198613</v>
      </c>
      <c r="E58" s="5">
        <v>83715.589000000007</v>
      </c>
      <c r="F58" s="5">
        <v>158102</v>
      </c>
      <c r="G58" s="5">
        <v>144285.068</v>
      </c>
      <c r="H58" s="5">
        <v>27298</v>
      </c>
      <c r="I58" s="5">
        <v>39586</v>
      </c>
      <c r="J58" s="5">
        <v>21886.68</v>
      </c>
      <c r="K58" s="5">
        <v>21222.5</v>
      </c>
      <c r="L58" s="5">
        <v>37888.243999999999</v>
      </c>
      <c r="M58" s="5">
        <v>30999.329000000002</v>
      </c>
      <c r="N58" s="5">
        <v>81062.895999999993</v>
      </c>
      <c r="O58" s="5">
        <v>9565.7029999999995</v>
      </c>
      <c r="P58" s="5">
        <v>2027.0170000000001</v>
      </c>
      <c r="Q58" s="5">
        <v>11275.15</v>
      </c>
      <c r="R58" s="5">
        <v>5692.5</v>
      </c>
      <c r="S58" s="5">
        <v>6952.1130000000003</v>
      </c>
      <c r="T58" s="5">
        <v>7544.7359999999999</v>
      </c>
      <c r="U58" s="5">
        <v>8722</v>
      </c>
      <c r="V58" s="5">
        <v>12947.548000000001</v>
      </c>
      <c r="W58" s="5">
        <v>90</v>
      </c>
      <c r="X58" s="5">
        <v>5576</v>
      </c>
      <c r="Y58" s="5">
        <v>2886</v>
      </c>
      <c r="Z58" s="5">
        <v>935868</v>
      </c>
    </row>
    <row r="59" spans="1:26">
      <c r="A59">
        <v>2020</v>
      </c>
      <c r="B59">
        <v>10</v>
      </c>
      <c r="C59" t="s">
        <v>37</v>
      </c>
      <c r="D59" s="5">
        <v>167817.03</v>
      </c>
      <c r="E59" s="5">
        <v>83091.317999999999</v>
      </c>
      <c r="F59" s="5">
        <v>180486.75</v>
      </c>
      <c r="G59" s="5">
        <v>150604.46599999999</v>
      </c>
      <c r="H59" s="5">
        <v>34602.25</v>
      </c>
      <c r="I59" s="5">
        <v>18682.575000000001</v>
      </c>
      <c r="J59" s="5">
        <v>23433.73</v>
      </c>
      <c r="K59" s="5">
        <v>22681.21</v>
      </c>
      <c r="L59" s="5">
        <v>21660.42</v>
      </c>
      <c r="M59" s="5">
        <v>24950.21</v>
      </c>
      <c r="N59" s="5">
        <v>45811.735000000001</v>
      </c>
      <c r="O59" s="5">
        <v>11692.578</v>
      </c>
      <c r="P59" s="5">
        <v>2237.364</v>
      </c>
      <c r="Q59" s="5">
        <v>11199.922</v>
      </c>
      <c r="R59" s="5">
        <v>3316.5</v>
      </c>
      <c r="S59" s="5">
        <v>4649.1499999999996</v>
      </c>
      <c r="T59" s="5">
        <v>6775.6</v>
      </c>
      <c r="U59" s="5">
        <v>18649.502</v>
      </c>
      <c r="V59" s="5">
        <v>3942.3</v>
      </c>
      <c r="W59" s="5"/>
      <c r="X59" s="5">
        <v>5357.17</v>
      </c>
      <c r="Y59" s="5">
        <v>970.9</v>
      </c>
      <c r="Z59" s="5">
        <v>855405</v>
      </c>
    </row>
    <row r="60" spans="1:26">
      <c r="A60">
        <v>2020</v>
      </c>
      <c r="B60">
        <v>11</v>
      </c>
      <c r="C60" t="s">
        <v>37</v>
      </c>
      <c r="D60" s="5">
        <v>175088.03</v>
      </c>
      <c r="E60" s="5">
        <v>82263.616999999998</v>
      </c>
      <c r="F60" s="5">
        <v>136529.152</v>
      </c>
      <c r="G60" s="5">
        <v>93256.434999999998</v>
      </c>
      <c r="H60" s="5">
        <v>44338.5</v>
      </c>
      <c r="I60" s="5">
        <v>22447.174999999999</v>
      </c>
      <c r="J60" s="5">
        <v>21063.261999999999</v>
      </c>
      <c r="K60" s="5">
        <v>25401.064999999999</v>
      </c>
      <c r="L60" s="5">
        <v>16760.02</v>
      </c>
      <c r="M60" s="5">
        <v>25672.2</v>
      </c>
      <c r="N60" s="5">
        <v>34630.972000000002</v>
      </c>
      <c r="O60" s="5">
        <v>5682.2280000000001</v>
      </c>
      <c r="P60" s="5">
        <v>1399.96</v>
      </c>
      <c r="Q60" s="5">
        <v>10539.539000000001</v>
      </c>
      <c r="R60" s="5">
        <v>5802.1220000000003</v>
      </c>
      <c r="S60" s="5">
        <v>7144.6</v>
      </c>
      <c r="T60" s="5">
        <v>7269.7460000000001</v>
      </c>
      <c r="U60" s="5">
        <v>13104.226000000001</v>
      </c>
      <c r="V60" s="5">
        <v>8791.625</v>
      </c>
      <c r="W60" s="5"/>
      <c r="X60" s="5">
        <v>7138.4750000000004</v>
      </c>
      <c r="Y60" s="5">
        <v>660</v>
      </c>
      <c r="Z60" s="5">
        <v>764269</v>
      </c>
    </row>
    <row r="61" spans="1:26">
      <c r="A61">
        <v>2020</v>
      </c>
      <c r="B61">
        <v>12</v>
      </c>
      <c r="C61" t="s">
        <v>37</v>
      </c>
      <c r="D61" s="5">
        <v>151164.39000000001</v>
      </c>
      <c r="E61" s="5">
        <v>68151.705000000002</v>
      </c>
      <c r="F61" s="5">
        <v>100585.08</v>
      </c>
      <c r="G61" s="5">
        <v>98270.289000000004</v>
      </c>
      <c r="H61" s="5">
        <v>50777.675000000003</v>
      </c>
      <c r="I61" s="5">
        <v>7426.1850000000004</v>
      </c>
      <c r="J61" s="5">
        <v>19121.064999999999</v>
      </c>
      <c r="K61" s="5">
        <v>24099.55</v>
      </c>
      <c r="L61" s="5">
        <v>14783.87</v>
      </c>
      <c r="M61" s="5">
        <v>23295.584999999999</v>
      </c>
      <c r="N61" s="5">
        <v>23811.279999999999</v>
      </c>
      <c r="O61" s="5">
        <v>1795.1479999999999</v>
      </c>
      <c r="P61" s="5">
        <v>3645.7240000000002</v>
      </c>
      <c r="Q61" s="5">
        <v>9548.4470000000001</v>
      </c>
      <c r="R61" s="5">
        <v>5049</v>
      </c>
      <c r="S61" s="5">
        <v>4321.75</v>
      </c>
      <c r="T61" s="5">
        <v>4379.2160000000003</v>
      </c>
      <c r="U61" s="5">
        <v>4316.415</v>
      </c>
      <c r="V61" s="5">
        <v>1852.125</v>
      </c>
      <c r="W61" s="5"/>
      <c r="X61" s="5">
        <v>7687.8549999999996</v>
      </c>
      <c r="Y61" s="5">
        <v>660</v>
      </c>
      <c r="Z61" s="5">
        <v>646550</v>
      </c>
    </row>
    <row r="62" spans="1:26">
      <c r="A62">
        <v>2021</v>
      </c>
      <c r="B62">
        <v>1</v>
      </c>
      <c r="C62" t="s">
        <v>37</v>
      </c>
      <c r="D62" s="5">
        <v>140212.005</v>
      </c>
      <c r="E62" s="5">
        <v>59378.459000000003</v>
      </c>
      <c r="F62" s="5">
        <v>108917.27499999999</v>
      </c>
      <c r="G62" s="5">
        <v>99984.486999999994</v>
      </c>
      <c r="H62" s="5">
        <v>42153.25</v>
      </c>
      <c r="I62" s="5">
        <v>3924.7249999999999</v>
      </c>
      <c r="J62" s="5">
        <v>17457.834999999999</v>
      </c>
      <c r="K62" s="5">
        <v>20562.3</v>
      </c>
      <c r="L62" s="5">
        <v>17532.759999999998</v>
      </c>
      <c r="M62" s="5">
        <v>27597.215</v>
      </c>
      <c r="N62" s="5">
        <v>25535.166000000001</v>
      </c>
      <c r="O62" s="5">
        <v>5909.0150000000003</v>
      </c>
      <c r="P62" s="5">
        <v>1766.249</v>
      </c>
      <c r="Q62" s="5">
        <v>9570.3889999999992</v>
      </c>
      <c r="R62" s="5">
        <v>4059</v>
      </c>
      <c r="S62" s="5">
        <v>7108.34</v>
      </c>
      <c r="T62" s="5">
        <v>4279.3190000000004</v>
      </c>
      <c r="U62" s="5">
        <v>5266.05</v>
      </c>
      <c r="V62" s="5">
        <v>662.65</v>
      </c>
      <c r="W62" s="5" t="e">
        <v>#N/A</v>
      </c>
      <c r="X62" s="5">
        <v>6579.61</v>
      </c>
      <c r="Y62" s="5" t="e">
        <v>#N/A</v>
      </c>
      <c r="Z62" s="5">
        <v>625375</v>
      </c>
    </row>
    <row r="63" spans="1:26">
      <c r="A63">
        <v>2021</v>
      </c>
      <c r="B63">
        <v>2</v>
      </c>
      <c r="C63" t="s">
        <v>37</v>
      </c>
      <c r="D63" s="5">
        <v>93089.53</v>
      </c>
      <c r="E63" s="5">
        <v>52922.794000000002</v>
      </c>
      <c r="F63" s="5">
        <v>93920.25</v>
      </c>
      <c r="G63" s="5">
        <v>51182.790999999997</v>
      </c>
      <c r="H63" s="5">
        <v>37320.75</v>
      </c>
      <c r="I63" s="5">
        <v>13354.74</v>
      </c>
      <c r="J63" s="5">
        <v>10228.893</v>
      </c>
      <c r="K63" s="5">
        <v>12295.5</v>
      </c>
      <c r="L63" s="5">
        <v>15278.25</v>
      </c>
      <c r="M63" s="5">
        <v>11348.97</v>
      </c>
      <c r="N63" s="5">
        <v>30445.544999999998</v>
      </c>
      <c r="O63" s="5">
        <v>5973.0110000000004</v>
      </c>
      <c r="P63" s="5">
        <v>2884.7260000000001</v>
      </c>
      <c r="Q63" s="5">
        <v>6298.817</v>
      </c>
      <c r="R63" s="5">
        <v>4331.25</v>
      </c>
      <c r="S63" s="5">
        <v>4092.55</v>
      </c>
      <c r="T63" s="5">
        <v>1174.28</v>
      </c>
      <c r="U63" s="5">
        <v>2456.75</v>
      </c>
      <c r="V63" s="5">
        <v>1012.75</v>
      </c>
      <c r="W63" s="5">
        <v>135</v>
      </c>
      <c r="X63" s="5">
        <v>7109.8410000000003</v>
      </c>
      <c r="Y63" s="5">
        <v>755.8</v>
      </c>
      <c r="Z63" s="5">
        <v>471891</v>
      </c>
    </row>
    <row r="64" spans="1:26">
      <c r="A64">
        <v>2021</v>
      </c>
      <c r="B64">
        <v>3</v>
      </c>
      <c r="C64" t="s">
        <v>37</v>
      </c>
      <c r="D64" s="150">
        <v>142279</v>
      </c>
      <c r="E64" s="150">
        <v>76391</v>
      </c>
      <c r="F64" s="150">
        <v>112977.00000000001</v>
      </c>
      <c r="G64" s="150">
        <v>97596</v>
      </c>
      <c r="H64" s="150">
        <v>43686</v>
      </c>
      <c r="I64" s="150">
        <v>4660</v>
      </c>
      <c r="J64" s="150">
        <v>23687</v>
      </c>
      <c r="K64" s="150">
        <v>27082</v>
      </c>
      <c r="L64" s="150">
        <v>23149</v>
      </c>
      <c r="M64" s="150">
        <v>15018</v>
      </c>
      <c r="N64" s="150">
        <v>49420</v>
      </c>
      <c r="O64" s="150">
        <v>8715</v>
      </c>
      <c r="P64" s="150">
        <v>2688.9999999999995</v>
      </c>
      <c r="Q64" s="150">
        <v>12850</v>
      </c>
      <c r="R64" s="150">
        <v>13019</v>
      </c>
      <c r="S64" s="150">
        <v>4904</v>
      </c>
      <c r="T64" s="150">
        <v>1458.0000000000002</v>
      </c>
      <c r="U64" s="150">
        <v>5444</v>
      </c>
      <c r="V64" s="150">
        <v>1616</v>
      </c>
      <c r="W64" s="150" t="e">
        <v>#N/A</v>
      </c>
      <c r="X64" s="150">
        <v>5473</v>
      </c>
      <c r="Y64" s="150" t="e">
        <v>#N/A</v>
      </c>
      <c r="Z64" s="150"/>
    </row>
    <row r="65" spans="1:56">
      <c r="A65">
        <v>2021</v>
      </c>
      <c r="B65">
        <v>4</v>
      </c>
      <c r="C65" t="s">
        <v>37</v>
      </c>
      <c r="D65" s="150">
        <v>112018.048</v>
      </c>
      <c r="E65" s="150">
        <v>56231.368999999999</v>
      </c>
      <c r="F65" s="150">
        <v>98937.75</v>
      </c>
      <c r="G65" s="150">
        <v>102410.371</v>
      </c>
      <c r="H65" s="150">
        <v>23802.625</v>
      </c>
      <c r="I65" s="150">
        <v>3995.123</v>
      </c>
      <c r="J65" s="150">
        <v>20753.544999999998</v>
      </c>
      <c r="K65" s="150">
        <v>15549.632</v>
      </c>
      <c r="L65" s="150">
        <v>13147.03</v>
      </c>
      <c r="M65" s="150">
        <v>14607.313</v>
      </c>
      <c r="N65" s="150">
        <v>21372.825000000001</v>
      </c>
      <c r="O65" s="150">
        <v>4770.0609999999997</v>
      </c>
      <c r="P65" s="150">
        <v>1183.873</v>
      </c>
      <c r="Q65" s="150">
        <v>11955.101000000001</v>
      </c>
      <c r="R65" s="150">
        <v>15072.75</v>
      </c>
      <c r="S65" s="150">
        <v>5019.1750000000002</v>
      </c>
      <c r="T65" s="150">
        <v>852.65499999999997</v>
      </c>
      <c r="U65" s="150">
        <v>3026.69</v>
      </c>
      <c r="V65" s="150">
        <v>1373.828</v>
      </c>
      <c r="W65" s="150">
        <v>3060</v>
      </c>
      <c r="X65" s="150">
        <v>5009.8140000000003</v>
      </c>
      <c r="Y65" s="150">
        <v>1299.325</v>
      </c>
      <c r="Z65" s="148"/>
      <c r="AA65" s="148"/>
      <c r="AB65" s="148"/>
      <c r="AC65" s="148"/>
      <c r="AD65" s="148"/>
      <c r="AE65" s="148"/>
      <c r="AF65" s="148"/>
      <c r="AG65" s="148"/>
      <c r="AH65" s="148"/>
      <c r="AI65" s="148"/>
      <c r="AJ65" s="148"/>
      <c r="AK65" s="148"/>
      <c r="AL65" s="148"/>
      <c r="AM65" s="148"/>
      <c r="AN65" s="148"/>
      <c r="AO65" s="148"/>
      <c r="AP65" s="148"/>
      <c r="AQ65" s="148"/>
      <c r="AR65" s="148"/>
      <c r="AS65" s="148"/>
      <c r="AT65" s="148"/>
      <c r="AU65" s="148"/>
      <c r="AV65" s="148"/>
      <c r="AW65" s="148"/>
      <c r="AX65" s="148"/>
      <c r="AY65" s="148"/>
      <c r="AZ65" s="148"/>
      <c r="BA65" s="148"/>
      <c r="BB65" s="148"/>
      <c r="BC65" s="148"/>
      <c r="BD65" s="148"/>
    </row>
    <row r="66" spans="1:56">
      <c r="D66" s="150"/>
      <c r="E66" s="150"/>
      <c r="F66" s="150"/>
      <c r="G66" s="150"/>
      <c r="H66" s="150"/>
      <c r="I66" s="150"/>
      <c r="J66" s="150"/>
      <c r="K66" s="150"/>
      <c r="L66" s="150"/>
      <c r="M66" s="150"/>
      <c r="N66" s="150"/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48"/>
      <c r="AA66" s="148"/>
      <c r="AB66" s="148"/>
      <c r="AC66" s="148"/>
      <c r="AD66" s="148"/>
      <c r="AE66" s="148"/>
      <c r="AF66" s="148"/>
      <c r="AG66" s="148"/>
      <c r="AH66" s="148"/>
      <c r="AI66" s="148"/>
      <c r="AJ66" s="148"/>
      <c r="AK66" s="148"/>
      <c r="AL66" s="148"/>
      <c r="AM66" s="148"/>
      <c r="AN66" s="148"/>
      <c r="AO66" s="148"/>
      <c r="AP66" s="148"/>
      <c r="AQ66" s="148"/>
      <c r="AR66" s="148"/>
      <c r="AS66" s="148"/>
      <c r="AT66" s="148"/>
      <c r="AU66" s="148"/>
      <c r="AV66" s="148"/>
      <c r="AW66" s="148"/>
      <c r="AX66" s="148"/>
      <c r="AY66" s="148"/>
      <c r="AZ66" s="148"/>
      <c r="BA66" s="148"/>
      <c r="BB66" s="148"/>
      <c r="BC66" s="148"/>
      <c r="BD66" s="148"/>
    </row>
    <row r="67" spans="1:56">
      <c r="D67" s="150"/>
      <c r="N67" s="148"/>
    </row>
    <row r="69" spans="1:56">
      <c r="C69" s="148"/>
      <c r="D69" s="148"/>
      <c r="E69" s="148"/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148"/>
      <c r="Y69" s="148"/>
      <c r="Z69" s="148"/>
      <c r="AA69" s="148"/>
      <c r="AB69" s="148"/>
      <c r="AC69" s="148"/>
      <c r="AD69" s="148"/>
      <c r="AE69" s="148"/>
      <c r="AF69" s="148"/>
      <c r="AG69" s="148"/>
      <c r="AH69" s="148"/>
      <c r="AI69" s="148"/>
      <c r="AJ69" s="148"/>
      <c r="AK69" s="148"/>
      <c r="AL69" s="148"/>
      <c r="AM69" s="148"/>
      <c r="AN69" s="148"/>
      <c r="AO69" s="148"/>
      <c r="AP69" s="148"/>
      <c r="AQ69" s="148"/>
      <c r="AR69" s="148"/>
      <c r="AS69" s="148"/>
      <c r="AT69" s="148"/>
      <c r="AU69" s="148"/>
      <c r="AV69" s="148"/>
      <c r="AW69" s="148"/>
      <c r="AX69" s="148"/>
      <c r="AY69" s="148"/>
      <c r="AZ69" s="148"/>
      <c r="BA69" s="148"/>
      <c r="BB69" s="148"/>
      <c r="BC69" s="148"/>
      <c r="BD69" s="148"/>
    </row>
    <row r="70" spans="1:56">
      <c r="C70" s="148"/>
      <c r="D70" s="148"/>
      <c r="E70" s="148"/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X70" s="148"/>
      <c r="Y70" s="148"/>
      <c r="Z70" s="148"/>
      <c r="AA70" s="148"/>
      <c r="AB70" s="148"/>
      <c r="AC70" s="148"/>
      <c r="AD70" s="148"/>
      <c r="AE70" s="148"/>
      <c r="AF70" s="148"/>
      <c r="AG70" s="148"/>
      <c r="AH70" s="148"/>
      <c r="AI70" s="148"/>
      <c r="AJ70" s="148"/>
      <c r="AK70" s="148"/>
      <c r="AL70" s="148"/>
      <c r="AM70" s="148"/>
      <c r="AN70" s="148"/>
      <c r="AO70" s="148"/>
      <c r="AP70" s="148"/>
      <c r="AQ70" s="148"/>
      <c r="AR70" s="148"/>
      <c r="AS70" s="148"/>
      <c r="AT70" s="148"/>
      <c r="AU70" s="148"/>
      <c r="AV70" s="148"/>
      <c r="AW70" s="148"/>
      <c r="AX70" s="148"/>
      <c r="AY70" s="148"/>
      <c r="AZ70" s="148"/>
      <c r="BA70" s="148"/>
      <c r="BB70" s="148"/>
      <c r="BC70" s="148"/>
      <c r="BD70" s="148"/>
    </row>
    <row r="71" spans="1:56">
      <c r="C71" s="149"/>
      <c r="D71" s="149"/>
      <c r="E71" s="149"/>
      <c r="F71" s="149"/>
      <c r="G71" s="149"/>
      <c r="H71" s="149"/>
      <c r="I71" s="149"/>
      <c r="J71" s="149"/>
      <c r="K71" s="149"/>
      <c r="L71" s="149"/>
      <c r="M71" s="149"/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49"/>
      <c r="AM71" s="149"/>
      <c r="AN71" s="149"/>
      <c r="AO71" s="149"/>
      <c r="AP71" s="149"/>
      <c r="AQ71" s="149"/>
      <c r="AR71" s="149"/>
      <c r="AS71" s="149"/>
      <c r="AT71" s="149"/>
      <c r="AU71" s="149"/>
      <c r="AV71" s="149"/>
      <c r="AW71" s="149"/>
      <c r="AX71" s="149"/>
      <c r="AY71" s="149"/>
      <c r="AZ71" s="149"/>
      <c r="BA71" s="149"/>
      <c r="BB71" s="149"/>
      <c r="BC71" s="149"/>
      <c r="BD71" s="149"/>
    </row>
    <row r="73" spans="1:56">
      <c r="D73" s="141"/>
    </row>
    <row r="74" spans="1:56">
      <c r="D74" s="141"/>
    </row>
    <row r="75" spans="1:56">
      <c r="D75" s="141"/>
    </row>
    <row r="76" spans="1:56">
      <c r="D76" s="141"/>
      <c r="E76" s="142"/>
    </row>
    <row r="77" spans="1:56">
      <c r="D77" s="141"/>
    </row>
    <row r="78" spans="1:56">
      <c r="D78" s="141"/>
    </row>
    <row r="79" spans="1:56">
      <c r="D79" s="141"/>
    </row>
    <row r="80" spans="1:56">
      <c r="D80" s="141"/>
    </row>
    <row r="81" spans="4:5">
      <c r="D81" s="141"/>
    </row>
    <row r="82" spans="4:5">
      <c r="D82" s="141"/>
    </row>
    <row r="83" spans="4:5">
      <c r="D83" s="141"/>
      <c r="E83" s="142"/>
    </row>
    <row r="84" spans="4:5">
      <c r="D84" s="141"/>
      <c r="E84" s="142"/>
    </row>
    <row r="85" spans="4:5">
      <c r="D85" s="141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K16"/>
  <sheetViews>
    <sheetView workbookViewId="0">
      <selection activeCell="H21" sqref="H21"/>
    </sheetView>
  </sheetViews>
  <sheetFormatPr baseColWidth="10" defaultColWidth="8.83203125" defaultRowHeight="14"/>
  <cols>
    <col min="1" max="1" width="8.83203125" style="129"/>
    <col min="2" max="2" width="11.1640625" style="129" customWidth="1"/>
    <col min="3" max="3" width="10.5" style="129" bestFit="1" customWidth="1"/>
    <col min="4" max="4" width="13.83203125" style="129" customWidth="1"/>
    <col min="5" max="5" width="16.33203125" style="129" customWidth="1"/>
    <col min="6" max="6" width="17.6640625" style="129" customWidth="1"/>
    <col min="7" max="7" width="11.83203125" style="129" customWidth="1"/>
    <col min="8" max="8" width="10.1640625" style="129" customWidth="1"/>
    <col min="9" max="9" width="15.1640625" style="129" customWidth="1"/>
    <col min="10" max="10" width="14.33203125" style="129" customWidth="1"/>
    <col min="11" max="11" width="17.6640625" style="129" customWidth="1"/>
    <col min="12" max="257" width="8.83203125" style="129"/>
    <col min="258" max="258" width="11.1640625" style="129" customWidth="1"/>
    <col min="259" max="259" width="10.5" style="129" bestFit="1" customWidth="1"/>
    <col min="260" max="260" width="13.83203125" style="129" customWidth="1"/>
    <col min="261" max="261" width="16.33203125" style="129" customWidth="1"/>
    <col min="262" max="262" width="17.6640625" style="129" customWidth="1"/>
    <col min="263" max="263" width="11.83203125" style="129" customWidth="1"/>
    <col min="264" max="264" width="10.1640625" style="129" customWidth="1"/>
    <col min="265" max="265" width="15.1640625" style="129" customWidth="1"/>
    <col min="266" max="266" width="14.33203125" style="129" customWidth="1"/>
    <col min="267" max="267" width="17.6640625" style="129" customWidth="1"/>
    <col min="268" max="513" width="8.83203125" style="129"/>
    <col min="514" max="514" width="11.1640625" style="129" customWidth="1"/>
    <col min="515" max="515" width="10.5" style="129" bestFit="1" customWidth="1"/>
    <col min="516" max="516" width="13.83203125" style="129" customWidth="1"/>
    <col min="517" max="517" width="16.33203125" style="129" customWidth="1"/>
    <col min="518" max="518" width="17.6640625" style="129" customWidth="1"/>
    <col min="519" max="519" width="11.83203125" style="129" customWidth="1"/>
    <col min="520" max="520" width="10.1640625" style="129" customWidth="1"/>
    <col min="521" max="521" width="15.1640625" style="129" customWidth="1"/>
    <col min="522" max="522" width="14.33203125" style="129" customWidth="1"/>
    <col min="523" max="523" width="17.6640625" style="129" customWidth="1"/>
    <col min="524" max="769" width="8.83203125" style="129"/>
    <col min="770" max="770" width="11.1640625" style="129" customWidth="1"/>
    <col min="771" max="771" width="10.5" style="129" bestFit="1" customWidth="1"/>
    <col min="772" max="772" width="13.83203125" style="129" customWidth="1"/>
    <col min="773" max="773" width="16.33203125" style="129" customWidth="1"/>
    <col min="774" max="774" width="17.6640625" style="129" customWidth="1"/>
    <col min="775" max="775" width="11.83203125" style="129" customWidth="1"/>
    <col min="776" max="776" width="10.1640625" style="129" customWidth="1"/>
    <col min="777" max="777" width="15.1640625" style="129" customWidth="1"/>
    <col min="778" max="778" width="14.33203125" style="129" customWidth="1"/>
    <col min="779" max="779" width="17.6640625" style="129" customWidth="1"/>
    <col min="780" max="1025" width="8.83203125" style="129"/>
    <col min="1026" max="1026" width="11.1640625" style="129" customWidth="1"/>
    <col min="1027" max="1027" width="10.5" style="129" bestFit="1" customWidth="1"/>
    <col min="1028" max="1028" width="13.83203125" style="129" customWidth="1"/>
    <col min="1029" max="1029" width="16.33203125" style="129" customWidth="1"/>
    <col min="1030" max="1030" width="17.6640625" style="129" customWidth="1"/>
    <col min="1031" max="1031" width="11.83203125" style="129" customWidth="1"/>
    <col min="1032" max="1032" width="10.1640625" style="129" customWidth="1"/>
    <col min="1033" max="1033" width="15.1640625" style="129" customWidth="1"/>
    <col min="1034" max="1034" width="14.33203125" style="129" customWidth="1"/>
    <col min="1035" max="1035" width="17.6640625" style="129" customWidth="1"/>
    <col min="1036" max="1281" width="8.83203125" style="129"/>
    <col min="1282" max="1282" width="11.1640625" style="129" customWidth="1"/>
    <col min="1283" max="1283" width="10.5" style="129" bestFit="1" customWidth="1"/>
    <col min="1284" max="1284" width="13.83203125" style="129" customWidth="1"/>
    <col min="1285" max="1285" width="16.33203125" style="129" customWidth="1"/>
    <col min="1286" max="1286" width="17.6640625" style="129" customWidth="1"/>
    <col min="1287" max="1287" width="11.83203125" style="129" customWidth="1"/>
    <col min="1288" max="1288" width="10.1640625" style="129" customWidth="1"/>
    <col min="1289" max="1289" width="15.1640625" style="129" customWidth="1"/>
    <col min="1290" max="1290" width="14.33203125" style="129" customWidth="1"/>
    <col min="1291" max="1291" width="17.6640625" style="129" customWidth="1"/>
    <col min="1292" max="1537" width="8.83203125" style="129"/>
    <col min="1538" max="1538" width="11.1640625" style="129" customWidth="1"/>
    <col min="1539" max="1539" width="10.5" style="129" bestFit="1" customWidth="1"/>
    <col min="1540" max="1540" width="13.83203125" style="129" customWidth="1"/>
    <col min="1541" max="1541" width="16.33203125" style="129" customWidth="1"/>
    <col min="1542" max="1542" width="17.6640625" style="129" customWidth="1"/>
    <col min="1543" max="1543" width="11.83203125" style="129" customWidth="1"/>
    <col min="1544" max="1544" width="10.1640625" style="129" customWidth="1"/>
    <col min="1545" max="1545" width="15.1640625" style="129" customWidth="1"/>
    <col min="1546" max="1546" width="14.33203125" style="129" customWidth="1"/>
    <col min="1547" max="1547" width="17.6640625" style="129" customWidth="1"/>
    <col min="1548" max="1793" width="8.83203125" style="129"/>
    <col min="1794" max="1794" width="11.1640625" style="129" customWidth="1"/>
    <col min="1795" max="1795" width="10.5" style="129" bestFit="1" customWidth="1"/>
    <col min="1796" max="1796" width="13.83203125" style="129" customWidth="1"/>
    <col min="1797" max="1797" width="16.33203125" style="129" customWidth="1"/>
    <col min="1798" max="1798" width="17.6640625" style="129" customWidth="1"/>
    <col min="1799" max="1799" width="11.83203125" style="129" customWidth="1"/>
    <col min="1800" max="1800" width="10.1640625" style="129" customWidth="1"/>
    <col min="1801" max="1801" width="15.1640625" style="129" customWidth="1"/>
    <col min="1802" max="1802" width="14.33203125" style="129" customWidth="1"/>
    <col min="1803" max="1803" width="17.6640625" style="129" customWidth="1"/>
    <col min="1804" max="2049" width="8.83203125" style="129"/>
    <col min="2050" max="2050" width="11.1640625" style="129" customWidth="1"/>
    <col min="2051" max="2051" width="10.5" style="129" bestFit="1" customWidth="1"/>
    <col min="2052" max="2052" width="13.83203125" style="129" customWidth="1"/>
    <col min="2053" max="2053" width="16.33203125" style="129" customWidth="1"/>
    <col min="2054" max="2054" width="17.6640625" style="129" customWidth="1"/>
    <col min="2055" max="2055" width="11.83203125" style="129" customWidth="1"/>
    <col min="2056" max="2056" width="10.1640625" style="129" customWidth="1"/>
    <col min="2057" max="2057" width="15.1640625" style="129" customWidth="1"/>
    <col min="2058" max="2058" width="14.33203125" style="129" customWidth="1"/>
    <col min="2059" max="2059" width="17.6640625" style="129" customWidth="1"/>
    <col min="2060" max="2305" width="8.83203125" style="129"/>
    <col min="2306" max="2306" width="11.1640625" style="129" customWidth="1"/>
    <col min="2307" max="2307" width="10.5" style="129" bestFit="1" customWidth="1"/>
    <col min="2308" max="2308" width="13.83203125" style="129" customWidth="1"/>
    <col min="2309" max="2309" width="16.33203125" style="129" customWidth="1"/>
    <col min="2310" max="2310" width="17.6640625" style="129" customWidth="1"/>
    <col min="2311" max="2311" width="11.83203125" style="129" customWidth="1"/>
    <col min="2312" max="2312" width="10.1640625" style="129" customWidth="1"/>
    <col min="2313" max="2313" width="15.1640625" style="129" customWidth="1"/>
    <col min="2314" max="2314" width="14.33203125" style="129" customWidth="1"/>
    <col min="2315" max="2315" width="17.6640625" style="129" customWidth="1"/>
    <col min="2316" max="2561" width="8.83203125" style="129"/>
    <col min="2562" max="2562" width="11.1640625" style="129" customWidth="1"/>
    <col min="2563" max="2563" width="10.5" style="129" bestFit="1" customWidth="1"/>
    <col min="2564" max="2564" width="13.83203125" style="129" customWidth="1"/>
    <col min="2565" max="2565" width="16.33203125" style="129" customWidth="1"/>
    <col min="2566" max="2566" width="17.6640625" style="129" customWidth="1"/>
    <col min="2567" max="2567" width="11.83203125" style="129" customWidth="1"/>
    <col min="2568" max="2568" width="10.1640625" style="129" customWidth="1"/>
    <col min="2569" max="2569" width="15.1640625" style="129" customWidth="1"/>
    <col min="2570" max="2570" width="14.33203125" style="129" customWidth="1"/>
    <col min="2571" max="2571" width="17.6640625" style="129" customWidth="1"/>
    <col min="2572" max="2817" width="8.83203125" style="129"/>
    <col min="2818" max="2818" width="11.1640625" style="129" customWidth="1"/>
    <col min="2819" max="2819" width="10.5" style="129" bestFit="1" customWidth="1"/>
    <col min="2820" max="2820" width="13.83203125" style="129" customWidth="1"/>
    <col min="2821" max="2821" width="16.33203125" style="129" customWidth="1"/>
    <col min="2822" max="2822" width="17.6640625" style="129" customWidth="1"/>
    <col min="2823" max="2823" width="11.83203125" style="129" customWidth="1"/>
    <col min="2824" max="2824" width="10.1640625" style="129" customWidth="1"/>
    <col min="2825" max="2825" width="15.1640625" style="129" customWidth="1"/>
    <col min="2826" max="2826" width="14.33203125" style="129" customWidth="1"/>
    <col min="2827" max="2827" width="17.6640625" style="129" customWidth="1"/>
    <col min="2828" max="3073" width="8.83203125" style="129"/>
    <col min="3074" max="3074" width="11.1640625" style="129" customWidth="1"/>
    <col min="3075" max="3075" width="10.5" style="129" bestFit="1" customWidth="1"/>
    <col min="3076" max="3076" width="13.83203125" style="129" customWidth="1"/>
    <col min="3077" max="3077" width="16.33203125" style="129" customWidth="1"/>
    <col min="3078" max="3078" width="17.6640625" style="129" customWidth="1"/>
    <col min="3079" max="3079" width="11.83203125" style="129" customWidth="1"/>
    <col min="3080" max="3080" width="10.1640625" style="129" customWidth="1"/>
    <col min="3081" max="3081" width="15.1640625" style="129" customWidth="1"/>
    <col min="3082" max="3082" width="14.33203125" style="129" customWidth="1"/>
    <col min="3083" max="3083" width="17.6640625" style="129" customWidth="1"/>
    <col min="3084" max="3329" width="8.83203125" style="129"/>
    <col min="3330" max="3330" width="11.1640625" style="129" customWidth="1"/>
    <col min="3331" max="3331" width="10.5" style="129" bestFit="1" customWidth="1"/>
    <col min="3332" max="3332" width="13.83203125" style="129" customWidth="1"/>
    <col min="3333" max="3333" width="16.33203125" style="129" customWidth="1"/>
    <col min="3334" max="3334" width="17.6640625" style="129" customWidth="1"/>
    <col min="3335" max="3335" width="11.83203125" style="129" customWidth="1"/>
    <col min="3336" max="3336" width="10.1640625" style="129" customWidth="1"/>
    <col min="3337" max="3337" width="15.1640625" style="129" customWidth="1"/>
    <col min="3338" max="3338" width="14.33203125" style="129" customWidth="1"/>
    <col min="3339" max="3339" width="17.6640625" style="129" customWidth="1"/>
    <col min="3340" max="3585" width="8.83203125" style="129"/>
    <col min="3586" max="3586" width="11.1640625" style="129" customWidth="1"/>
    <col min="3587" max="3587" width="10.5" style="129" bestFit="1" customWidth="1"/>
    <col min="3588" max="3588" width="13.83203125" style="129" customWidth="1"/>
    <col min="3589" max="3589" width="16.33203125" style="129" customWidth="1"/>
    <col min="3590" max="3590" width="17.6640625" style="129" customWidth="1"/>
    <col min="3591" max="3591" width="11.83203125" style="129" customWidth="1"/>
    <col min="3592" max="3592" width="10.1640625" style="129" customWidth="1"/>
    <col min="3593" max="3593" width="15.1640625" style="129" customWidth="1"/>
    <col min="3594" max="3594" width="14.33203125" style="129" customWidth="1"/>
    <col min="3595" max="3595" width="17.6640625" style="129" customWidth="1"/>
    <col min="3596" max="3841" width="8.83203125" style="129"/>
    <col min="3842" max="3842" width="11.1640625" style="129" customWidth="1"/>
    <col min="3843" max="3843" width="10.5" style="129" bestFit="1" customWidth="1"/>
    <col min="3844" max="3844" width="13.83203125" style="129" customWidth="1"/>
    <col min="3845" max="3845" width="16.33203125" style="129" customWidth="1"/>
    <col min="3846" max="3846" width="17.6640625" style="129" customWidth="1"/>
    <col min="3847" max="3847" width="11.83203125" style="129" customWidth="1"/>
    <col min="3848" max="3848" width="10.1640625" style="129" customWidth="1"/>
    <col min="3849" max="3849" width="15.1640625" style="129" customWidth="1"/>
    <col min="3850" max="3850" width="14.33203125" style="129" customWidth="1"/>
    <col min="3851" max="3851" width="17.6640625" style="129" customWidth="1"/>
    <col min="3852" max="4097" width="8.83203125" style="129"/>
    <col min="4098" max="4098" width="11.1640625" style="129" customWidth="1"/>
    <col min="4099" max="4099" width="10.5" style="129" bestFit="1" customWidth="1"/>
    <col min="4100" max="4100" width="13.83203125" style="129" customWidth="1"/>
    <col min="4101" max="4101" width="16.33203125" style="129" customWidth="1"/>
    <col min="4102" max="4102" width="17.6640625" style="129" customWidth="1"/>
    <col min="4103" max="4103" width="11.83203125" style="129" customWidth="1"/>
    <col min="4104" max="4104" width="10.1640625" style="129" customWidth="1"/>
    <col min="4105" max="4105" width="15.1640625" style="129" customWidth="1"/>
    <col min="4106" max="4106" width="14.33203125" style="129" customWidth="1"/>
    <col min="4107" max="4107" width="17.6640625" style="129" customWidth="1"/>
    <col min="4108" max="4353" width="8.83203125" style="129"/>
    <col min="4354" max="4354" width="11.1640625" style="129" customWidth="1"/>
    <col min="4355" max="4355" width="10.5" style="129" bestFit="1" customWidth="1"/>
    <col min="4356" max="4356" width="13.83203125" style="129" customWidth="1"/>
    <col min="4357" max="4357" width="16.33203125" style="129" customWidth="1"/>
    <col min="4358" max="4358" width="17.6640625" style="129" customWidth="1"/>
    <col min="4359" max="4359" width="11.83203125" style="129" customWidth="1"/>
    <col min="4360" max="4360" width="10.1640625" style="129" customWidth="1"/>
    <col min="4361" max="4361" width="15.1640625" style="129" customWidth="1"/>
    <col min="4362" max="4362" width="14.33203125" style="129" customWidth="1"/>
    <col min="4363" max="4363" width="17.6640625" style="129" customWidth="1"/>
    <col min="4364" max="4609" width="8.83203125" style="129"/>
    <col min="4610" max="4610" width="11.1640625" style="129" customWidth="1"/>
    <col min="4611" max="4611" width="10.5" style="129" bestFit="1" customWidth="1"/>
    <col min="4612" max="4612" width="13.83203125" style="129" customWidth="1"/>
    <col min="4613" max="4613" width="16.33203125" style="129" customWidth="1"/>
    <col min="4614" max="4614" width="17.6640625" style="129" customWidth="1"/>
    <col min="4615" max="4615" width="11.83203125" style="129" customWidth="1"/>
    <col min="4616" max="4616" width="10.1640625" style="129" customWidth="1"/>
    <col min="4617" max="4617" width="15.1640625" style="129" customWidth="1"/>
    <col min="4618" max="4618" width="14.33203125" style="129" customWidth="1"/>
    <col min="4619" max="4619" width="17.6640625" style="129" customWidth="1"/>
    <col min="4620" max="4865" width="8.83203125" style="129"/>
    <col min="4866" max="4866" width="11.1640625" style="129" customWidth="1"/>
    <col min="4867" max="4867" width="10.5" style="129" bestFit="1" customWidth="1"/>
    <col min="4868" max="4868" width="13.83203125" style="129" customWidth="1"/>
    <col min="4869" max="4869" width="16.33203125" style="129" customWidth="1"/>
    <col min="4870" max="4870" width="17.6640625" style="129" customWidth="1"/>
    <col min="4871" max="4871" width="11.83203125" style="129" customWidth="1"/>
    <col min="4872" max="4872" width="10.1640625" style="129" customWidth="1"/>
    <col min="4873" max="4873" width="15.1640625" style="129" customWidth="1"/>
    <col min="4874" max="4874" width="14.33203125" style="129" customWidth="1"/>
    <col min="4875" max="4875" width="17.6640625" style="129" customWidth="1"/>
    <col min="4876" max="5121" width="8.83203125" style="129"/>
    <col min="5122" max="5122" width="11.1640625" style="129" customWidth="1"/>
    <col min="5123" max="5123" width="10.5" style="129" bestFit="1" customWidth="1"/>
    <col min="5124" max="5124" width="13.83203125" style="129" customWidth="1"/>
    <col min="5125" max="5125" width="16.33203125" style="129" customWidth="1"/>
    <col min="5126" max="5126" width="17.6640625" style="129" customWidth="1"/>
    <col min="5127" max="5127" width="11.83203125" style="129" customWidth="1"/>
    <col min="5128" max="5128" width="10.1640625" style="129" customWidth="1"/>
    <col min="5129" max="5129" width="15.1640625" style="129" customWidth="1"/>
    <col min="5130" max="5130" width="14.33203125" style="129" customWidth="1"/>
    <col min="5131" max="5131" width="17.6640625" style="129" customWidth="1"/>
    <col min="5132" max="5377" width="8.83203125" style="129"/>
    <col min="5378" max="5378" width="11.1640625" style="129" customWidth="1"/>
    <col min="5379" max="5379" width="10.5" style="129" bestFit="1" customWidth="1"/>
    <col min="5380" max="5380" width="13.83203125" style="129" customWidth="1"/>
    <col min="5381" max="5381" width="16.33203125" style="129" customWidth="1"/>
    <col min="5382" max="5382" width="17.6640625" style="129" customWidth="1"/>
    <col min="5383" max="5383" width="11.83203125" style="129" customWidth="1"/>
    <col min="5384" max="5384" width="10.1640625" style="129" customWidth="1"/>
    <col min="5385" max="5385" width="15.1640625" style="129" customWidth="1"/>
    <col min="5386" max="5386" width="14.33203125" style="129" customWidth="1"/>
    <col min="5387" max="5387" width="17.6640625" style="129" customWidth="1"/>
    <col min="5388" max="5633" width="8.83203125" style="129"/>
    <col min="5634" max="5634" width="11.1640625" style="129" customWidth="1"/>
    <col min="5635" max="5635" width="10.5" style="129" bestFit="1" customWidth="1"/>
    <col min="5636" max="5636" width="13.83203125" style="129" customWidth="1"/>
    <col min="5637" max="5637" width="16.33203125" style="129" customWidth="1"/>
    <col min="5638" max="5638" width="17.6640625" style="129" customWidth="1"/>
    <col min="5639" max="5639" width="11.83203125" style="129" customWidth="1"/>
    <col min="5640" max="5640" width="10.1640625" style="129" customWidth="1"/>
    <col min="5641" max="5641" width="15.1640625" style="129" customWidth="1"/>
    <col min="5642" max="5642" width="14.33203125" style="129" customWidth="1"/>
    <col min="5643" max="5643" width="17.6640625" style="129" customWidth="1"/>
    <col min="5644" max="5889" width="8.83203125" style="129"/>
    <col min="5890" max="5890" width="11.1640625" style="129" customWidth="1"/>
    <col min="5891" max="5891" width="10.5" style="129" bestFit="1" customWidth="1"/>
    <col min="5892" max="5892" width="13.83203125" style="129" customWidth="1"/>
    <col min="5893" max="5893" width="16.33203125" style="129" customWidth="1"/>
    <col min="5894" max="5894" width="17.6640625" style="129" customWidth="1"/>
    <col min="5895" max="5895" width="11.83203125" style="129" customWidth="1"/>
    <col min="5896" max="5896" width="10.1640625" style="129" customWidth="1"/>
    <col min="5897" max="5897" width="15.1640625" style="129" customWidth="1"/>
    <col min="5898" max="5898" width="14.33203125" style="129" customWidth="1"/>
    <col min="5899" max="5899" width="17.6640625" style="129" customWidth="1"/>
    <col min="5900" max="6145" width="8.83203125" style="129"/>
    <col min="6146" max="6146" width="11.1640625" style="129" customWidth="1"/>
    <col min="6147" max="6147" width="10.5" style="129" bestFit="1" customWidth="1"/>
    <col min="6148" max="6148" width="13.83203125" style="129" customWidth="1"/>
    <col min="6149" max="6149" width="16.33203125" style="129" customWidth="1"/>
    <col min="6150" max="6150" width="17.6640625" style="129" customWidth="1"/>
    <col min="6151" max="6151" width="11.83203125" style="129" customWidth="1"/>
    <col min="6152" max="6152" width="10.1640625" style="129" customWidth="1"/>
    <col min="6153" max="6153" width="15.1640625" style="129" customWidth="1"/>
    <col min="6154" max="6154" width="14.33203125" style="129" customWidth="1"/>
    <col min="6155" max="6155" width="17.6640625" style="129" customWidth="1"/>
    <col min="6156" max="6401" width="8.83203125" style="129"/>
    <col min="6402" max="6402" width="11.1640625" style="129" customWidth="1"/>
    <col min="6403" max="6403" width="10.5" style="129" bestFit="1" customWidth="1"/>
    <col min="6404" max="6404" width="13.83203125" style="129" customWidth="1"/>
    <col min="6405" max="6405" width="16.33203125" style="129" customWidth="1"/>
    <col min="6406" max="6406" width="17.6640625" style="129" customWidth="1"/>
    <col min="6407" max="6407" width="11.83203125" style="129" customWidth="1"/>
    <col min="6408" max="6408" width="10.1640625" style="129" customWidth="1"/>
    <col min="6409" max="6409" width="15.1640625" style="129" customWidth="1"/>
    <col min="6410" max="6410" width="14.33203125" style="129" customWidth="1"/>
    <col min="6411" max="6411" width="17.6640625" style="129" customWidth="1"/>
    <col min="6412" max="6657" width="8.83203125" style="129"/>
    <col min="6658" max="6658" width="11.1640625" style="129" customWidth="1"/>
    <col min="6659" max="6659" width="10.5" style="129" bestFit="1" customWidth="1"/>
    <col min="6660" max="6660" width="13.83203125" style="129" customWidth="1"/>
    <col min="6661" max="6661" width="16.33203125" style="129" customWidth="1"/>
    <col min="6662" max="6662" width="17.6640625" style="129" customWidth="1"/>
    <col min="6663" max="6663" width="11.83203125" style="129" customWidth="1"/>
    <col min="6664" max="6664" width="10.1640625" style="129" customWidth="1"/>
    <col min="6665" max="6665" width="15.1640625" style="129" customWidth="1"/>
    <col min="6666" max="6666" width="14.33203125" style="129" customWidth="1"/>
    <col min="6667" max="6667" width="17.6640625" style="129" customWidth="1"/>
    <col min="6668" max="6913" width="8.83203125" style="129"/>
    <col min="6914" max="6914" width="11.1640625" style="129" customWidth="1"/>
    <col min="6915" max="6915" width="10.5" style="129" bestFit="1" customWidth="1"/>
    <col min="6916" max="6916" width="13.83203125" style="129" customWidth="1"/>
    <col min="6917" max="6917" width="16.33203125" style="129" customWidth="1"/>
    <col min="6918" max="6918" width="17.6640625" style="129" customWidth="1"/>
    <col min="6919" max="6919" width="11.83203125" style="129" customWidth="1"/>
    <col min="6920" max="6920" width="10.1640625" style="129" customWidth="1"/>
    <col min="6921" max="6921" width="15.1640625" style="129" customWidth="1"/>
    <col min="6922" max="6922" width="14.33203125" style="129" customWidth="1"/>
    <col min="6923" max="6923" width="17.6640625" style="129" customWidth="1"/>
    <col min="6924" max="7169" width="8.83203125" style="129"/>
    <col min="7170" max="7170" width="11.1640625" style="129" customWidth="1"/>
    <col min="7171" max="7171" width="10.5" style="129" bestFit="1" customWidth="1"/>
    <col min="7172" max="7172" width="13.83203125" style="129" customWidth="1"/>
    <col min="7173" max="7173" width="16.33203125" style="129" customWidth="1"/>
    <col min="7174" max="7174" width="17.6640625" style="129" customWidth="1"/>
    <col min="7175" max="7175" width="11.83203125" style="129" customWidth="1"/>
    <col min="7176" max="7176" width="10.1640625" style="129" customWidth="1"/>
    <col min="7177" max="7177" width="15.1640625" style="129" customWidth="1"/>
    <col min="7178" max="7178" width="14.33203125" style="129" customWidth="1"/>
    <col min="7179" max="7179" width="17.6640625" style="129" customWidth="1"/>
    <col min="7180" max="7425" width="8.83203125" style="129"/>
    <col min="7426" max="7426" width="11.1640625" style="129" customWidth="1"/>
    <col min="7427" max="7427" width="10.5" style="129" bestFit="1" customWidth="1"/>
    <col min="7428" max="7428" width="13.83203125" style="129" customWidth="1"/>
    <col min="7429" max="7429" width="16.33203125" style="129" customWidth="1"/>
    <col min="7430" max="7430" width="17.6640625" style="129" customWidth="1"/>
    <col min="7431" max="7431" width="11.83203125" style="129" customWidth="1"/>
    <col min="7432" max="7432" width="10.1640625" style="129" customWidth="1"/>
    <col min="7433" max="7433" width="15.1640625" style="129" customWidth="1"/>
    <col min="7434" max="7434" width="14.33203125" style="129" customWidth="1"/>
    <col min="7435" max="7435" width="17.6640625" style="129" customWidth="1"/>
    <col min="7436" max="7681" width="8.83203125" style="129"/>
    <col min="7682" max="7682" width="11.1640625" style="129" customWidth="1"/>
    <col min="7683" max="7683" width="10.5" style="129" bestFit="1" customWidth="1"/>
    <col min="7684" max="7684" width="13.83203125" style="129" customWidth="1"/>
    <col min="7685" max="7685" width="16.33203125" style="129" customWidth="1"/>
    <col min="7686" max="7686" width="17.6640625" style="129" customWidth="1"/>
    <col min="7687" max="7687" width="11.83203125" style="129" customWidth="1"/>
    <col min="7688" max="7688" width="10.1640625" style="129" customWidth="1"/>
    <col min="7689" max="7689" width="15.1640625" style="129" customWidth="1"/>
    <col min="7690" max="7690" width="14.33203125" style="129" customWidth="1"/>
    <col min="7691" max="7691" width="17.6640625" style="129" customWidth="1"/>
    <col min="7692" max="7937" width="8.83203125" style="129"/>
    <col min="7938" max="7938" width="11.1640625" style="129" customWidth="1"/>
    <col min="7939" max="7939" width="10.5" style="129" bestFit="1" customWidth="1"/>
    <col min="7940" max="7940" width="13.83203125" style="129" customWidth="1"/>
    <col min="7941" max="7941" width="16.33203125" style="129" customWidth="1"/>
    <col min="7942" max="7942" width="17.6640625" style="129" customWidth="1"/>
    <col min="7943" max="7943" width="11.83203125" style="129" customWidth="1"/>
    <col min="7944" max="7944" width="10.1640625" style="129" customWidth="1"/>
    <col min="7945" max="7945" width="15.1640625" style="129" customWidth="1"/>
    <col min="7946" max="7946" width="14.33203125" style="129" customWidth="1"/>
    <col min="7947" max="7947" width="17.6640625" style="129" customWidth="1"/>
    <col min="7948" max="8193" width="8.83203125" style="129"/>
    <col min="8194" max="8194" width="11.1640625" style="129" customWidth="1"/>
    <col min="8195" max="8195" width="10.5" style="129" bestFit="1" customWidth="1"/>
    <col min="8196" max="8196" width="13.83203125" style="129" customWidth="1"/>
    <col min="8197" max="8197" width="16.33203125" style="129" customWidth="1"/>
    <col min="8198" max="8198" width="17.6640625" style="129" customWidth="1"/>
    <col min="8199" max="8199" width="11.83203125" style="129" customWidth="1"/>
    <col min="8200" max="8200" width="10.1640625" style="129" customWidth="1"/>
    <col min="8201" max="8201" width="15.1640625" style="129" customWidth="1"/>
    <col min="8202" max="8202" width="14.33203125" style="129" customWidth="1"/>
    <col min="8203" max="8203" width="17.6640625" style="129" customWidth="1"/>
    <col min="8204" max="8449" width="8.83203125" style="129"/>
    <col min="8450" max="8450" width="11.1640625" style="129" customWidth="1"/>
    <col min="8451" max="8451" width="10.5" style="129" bestFit="1" customWidth="1"/>
    <col min="8452" max="8452" width="13.83203125" style="129" customWidth="1"/>
    <col min="8453" max="8453" width="16.33203125" style="129" customWidth="1"/>
    <col min="8454" max="8454" width="17.6640625" style="129" customWidth="1"/>
    <col min="8455" max="8455" width="11.83203125" style="129" customWidth="1"/>
    <col min="8456" max="8456" width="10.1640625" style="129" customWidth="1"/>
    <col min="8457" max="8457" width="15.1640625" style="129" customWidth="1"/>
    <col min="8458" max="8458" width="14.33203125" style="129" customWidth="1"/>
    <col min="8459" max="8459" width="17.6640625" style="129" customWidth="1"/>
    <col min="8460" max="8705" width="8.83203125" style="129"/>
    <col min="8706" max="8706" width="11.1640625" style="129" customWidth="1"/>
    <col min="8707" max="8707" width="10.5" style="129" bestFit="1" customWidth="1"/>
    <col min="8708" max="8708" width="13.83203125" style="129" customWidth="1"/>
    <col min="8709" max="8709" width="16.33203125" style="129" customWidth="1"/>
    <col min="8710" max="8710" width="17.6640625" style="129" customWidth="1"/>
    <col min="8711" max="8711" width="11.83203125" style="129" customWidth="1"/>
    <col min="8712" max="8712" width="10.1640625" style="129" customWidth="1"/>
    <col min="8713" max="8713" width="15.1640625" style="129" customWidth="1"/>
    <col min="8714" max="8714" width="14.33203125" style="129" customWidth="1"/>
    <col min="8715" max="8715" width="17.6640625" style="129" customWidth="1"/>
    <col min="8716" max="8961" width="8.83203125" style="129"/>
    <col min="8962" max="8962" width="11.1640625" style="129" customWidth="1"/>
    <col min="8963" max="8963" width="10.5" style="129" bestFit="1" customWidth="1"/>
    <col min="8964" max="8964" width="13.83203125" style="129" customWidth="1"/>
    <col min="8965" max="8965" width="16.33203125" style="129" customWidth="1"/>
    <col min="8966" max="8966" width="17.6640625" style="129" customWidth="1"/>
    <col min="8967" max="8967" width="11.83203125" style="129" customWidth="1"/>
    <col min="8968" max="8968" width="10.1640625" style="129" customWidth="1"/>
    <col min="8969" max="8969" width="15.1640625" style="129" customWidth="1"/>
    <col min="8970" max="8970" width="14.33203125" style="129" customWidth="1"/>
    <col min="8971" max="8971" width="17.6640625" style="129" customWidth="1"/>
    <col min="8972" max="9217" width="8.83203125" style="129"/>
    <col min="9218" max="9218" width="11.1640625" style="129" customWidth="1"/>
    <col min="9219" max="9219" width="10.5" style="129" bestFit="1" customWidth="1"/>
    <col min="9220" max="9220" width="13.83203125" style="129" customWidth="1"/>
    <col min="9221" max="9221" width="16.33203125" style="129" customWidth="1"/>
    <col min="9222" max="9222" width="17.6640625" style="129" customWidth="1"/>
    <col min="9223" max="9223" width="11.83203125" style="129" customWidth="1"/>
    <col min="9224" max="9224" width="10.1640625" style="129" customWidth="1"/>
    <col min="9225" max="9225" width="15.1640625" style="129" customWidth="1"/>
    <col min="9226" max="9226" width="14.33203125" style="129" customWidth="1"/>
    <col min="9227" max="9227" width="17.6640625" style="129" customWidth="1"/>
    <col min="9228" max="9473" width="8.83203125" style="129"/>
    <col min="9474" max="9474" width="11.1640625" style="129" customWidth="1"/>
    <col min="9475" max="9475" width="10.5" style="129" bestFit="1" customWidth="1"/>
    <col min="9476" max="9476" width="13.83203125" style="129" customWidth="1"/>
    <col min="9477" max="9477" width="16.33203125" style="129" customWidth="1"/>
    <col min="9478" max="9478" width="17.6640625" style="129" customWidth="1"/>
    <col min="9479" max="9479" width="11.83203125" style="129" customWidth="1"/>
    <col min="9480" max="9480" width="10.1640625" style="129" customWidth="1"/>
    <col min="9481" max="9481" width="15.1640625" style="129" customWidth="1"/>
    <col min="9482" max="9482" width="14.33203125" style="129" customWidth="1"/>
    <col min="9483" max="9483" width="17.6640625" style="129" customWidth="1"/>
    <col min="9484" max="9729" width="8.83203125" style="129"/>
    <col min="9730" max="9730" width="11.1640625" style="129" customWidth="1"/>
    <col min="9731" max="9731" width="10.5" style="129" bestFit="1" customWidth="1"/>
    <col min="9732" max="9732" width="13.83203125" style="129" customWidth="1"/>
    <col min="9733" max="9733" width="16.33203125" style="129" customWidth="1"/>
    <col min="9734" max="9734" width="17.6640625" style="129" customWidth="1"/>
    <col min="9735" max="9735" width="11.83203125" style="129" customWidth="1"/>
    <col min="9736" max="9736" width="10.1640625" style="129" customWidth="1"/>
    <col min="9737" max="9737" width="15.1640625" style="129" customWidth="1"/>
    <col min="9738" max="9738" width="14.33203125" style="129" customWidth="1"/>
    <col min="9739" max="9739" width="17.6640625" style="129" customWidth="1"/>
    <col min="9740" max="9985" width="8.83203125" style="129"/>
    <col min="9986" max="9986" width="11.1640625" style="129" customWidth="1"/>
    <col min="9987" max="9987" width="10.5" style="129" bestFit="1" customWidth="1"/>
    <col min="9988" max="9988" width="13.83203125" style="129" customWidth="1"/>
    <col min="9989" max="9989" width="16.33203125" style="129" customWidth="1"/>
    <col min="9990" max="9990" width="17.6640625" style="129" customWidth="1"/>
    <col min="9991" max="9991" width="11.83203125" style="129" customWidth="1"/>
    <col min="9992" max="9992" width="10.1640625" style="129" customWidth="1"/>
    <col min="9993" max="9993" width="15.1640625" style="129" customWidth="1"/>
    <col min="9994" max="9994" width="14.33203125" style="129" customWidth="1"/>
    <col min="9995" max="9995" width="17.6640625" style="129" customWidth="1"/>
    <col min="9996" max="10241" width="8.83203125" style="129"/>
    <col min="10242" max="10242" width="11.1640625" style="129" customWidth="1"/>
    <col min="10243" max="10243" width="10.5" style="129" bestFit="1" customWidth="1"/>
    <col min="10244" max="10244" width="13.83203125" style="129" customWidth="1"/>
    <col min="10245" max="10245" width="16.33203125" style="129" customWidth="1"/>
    <col min="10246" max="10246" width="17.6640625" style="129" customWidth="1"/>
    <col min="10247" max="10247" width="11.83203125" style="129" customWidth="1"/>
    <col min="10248" max="10248" width="10.1640625" style="129" customWidth="1"/>
    <col min="10249" max="10249" width="15.1640625" style="129" customWidth="1"/>
    <col min="10250" max="10250" width="14.33203125" style="129" customWidth="1"/>
    <col min="10251" max="10251" width="17.6640625" style="129" customWidth="1"/>
    <col min="10252" max="10497" width="8.83203125" style="129"/>
    <col min="10498" max="10498" width="11.1640625" style="129" customWidth="1"/>
    <col min="10499" max="10499" width="10.5" style="129" bestFit="1" customWidth="1"/>
    <col min="10500" max="10500" width="13.83203125" style="129" customWidth="1"/>
    <col min="10501" max="10501" width="16.33203125" style="129" customWidth="1"/>
    <col min="10502" max="10502" width="17.6640625" style="129" customWidth="1"/>
    <col min="10503" max="10503" width="11.83203125" style="129" customWidth="1"/>
    <col min="10504" max="10504" width="10.1640625" style="129" customWidth="1"/>
    <col min="10505" max="10505" width="15.1640625" style="129" customWidth="1"/>
    <col min="10506" max="10506" width="14.33203125" style="129" customWidth="1"/>
    <col min="10507" max="10507" width="17.6640625" style="129" customWidth="1"/>
    <col min="10508" max="10753" width="8.83203125" style="129"/>
    <col min="10754" max="10754" width="11.1640625" style="129" customWidth="1"/>
    <col min="10755" max="10755" width="10.5" style="129" bestFit="1" customWidth="1"/>
    <col min="10756" max="10756" width="13.83203125" style="129" customWidth="1"/>
    <col min="10757" max="10757" width="16.33203125" style="129" customWidth="1"/>
    <col min="10758" max="10758" width="17.6640625" style="129" customWidth="1"/>
    <col min="10759" max="10759" width="11.83203125" style="129" customWidth="1"/>
    <col min="10760" max="10760" width="10.1640625" style="129" customWidth="1"/>
    <col min="10761" max="10761" width="15.1640625" style="129" customWidth="1"/>
    <col min="10762" max="10762" width="14.33203125" style="129" customWidth="1"/>
    <col min="10763" max="10763" width="17.6640625" style="129" customWidth="1"/>
    <col min="10764" max="11009" width="8.83203125" style="129"/>
    <col min="11010" max="11010" width="11.1640625" style="129" customWidth="1"/>
    <col min="11011" max="11011" width="10.5" style="129" bestFit="1" customWidth="1"/>
    <col min="11012" max="11012" width="13.83203125" style="129" customWidth="1"/>
    <col min="11013" max="11013" width="16.33203125" style="129" customWidth="1"/>
    <col min="11014" max="11014" width="17.6640625" style="129" customWidth="1"/>
    <col min="11015" max="11015" width="11.83203125" style="129" customWidth="1"/>
    <col min="11016" max="11016" width="10.1640625" style="129" customWidth="1"/>
    <col min="11017" max="11017" width="15.1640625" style="129" customWidth="1"/>
    <col min="11018" max="11018" width="14.33203125" style="129" customWidth="1"/>
    <col min="11019" max="11019" width="17.6640625" style="129" customWidth="1"/>
    <col min="11020" max="11265" width="8.83203125" style="129"/>
    <col min="11266" max="11266" width="11.1640625" style="129" customWidth="1"/>
    <col min="11267" max="11267" width="10.5" style="129" bestFit="1" customWidth="1"/>
    <col min="11268" max="11268" width="13.83203125" style="129" customWidth="1"/>
    <col min="11269" max="11269" width="16.33203125" style="129" customWidth="1"/>
    <col min="11270" max="11270" width="17.6640625" style="129" customWidth="1"/>
    <col min="11271" max="11271" width="11.83203125" style="129" customWidth="1"/>
    <col min="11272" max="11272" width="10.1640625" style="129" customWidth="1"/>
    <col min="11273" max="11273" width="15.1640625" style="129" customWidth="1"/>
    <col min="11274" max="11274" width="14.33203125" style="129" customWidth="1"/>
    <col min="11275" max="11275" width="17.6640625" style="129" customWidth="1"/>
    <col min="11276" max="11521" width="8.83203125" style="129"/>
    <col min="11522" max="11522" width="11.1640625" style="129" customWidth="1"/>
    <col min="11523" max="11523" width="10.5" style="129" bestFit="1" customWidth="1"/>
    <col min="11524" max="11524" width="13.83203125" style="129" customWidth="1"/>
    <col min="11525" max="11525" width="16.33203125" style="129" customWidth="1"/>
    <col min="11526" max="11526" width="17.6640625" style="129" customWidth="1"/>
    <col min="11527" max="11527" width="11.83203125" style="129" customWidth="1"/>
    <col min="11528" max="11528" width="10.1640625" style="129" customWidth="1"/>
    <col min="11529" max="11529" width="15.1640625" style="129" customWidth="1"/>
    <col min="11530" max="11530" width="14.33203125" style="129" customWidth="1"/>
    <col min="11531" max="11531" width="17.6640625" style="129" customWidth="1"/>
    <col min="11532" max="11777" width="8.83203125" style="129"/>
    <col min="11778" max="11778" width="11.1640625" style="129" customWidth="1"/>
    <col min="11779" max="11779" width="10.5" style="129" bestFit="1" customWidth="1"/>
    <col min="11780" max="11780" width="13.83203125" style="129" customWidth="1"/>
    <col min="11781" max="11781" width="16.33203125" style="129" customWidth="1"/>
    <col min="11782" max="11782" width="17.6640625" style="129" customWidth="1"/>
    <col min="11783" max="11783" width="11.83203125" style="129" customWidth="1"/>
    <col min="11784" max="11784" width="10.1640625" style="129" customWidth="1"/>
    <col min="11785" max="11785" width="15.1640625" style="129" customWidth="1"/>
    <col min="11786" max="11786" width="14.33203125" style="129" customWidth="1"/>
    <col min="11787" max="11787" width="17.6640625" style="129" customWidth="1"/>
    <col min="11788" max="12033" width="8.83203125" style="129"/>
    <col min="12034" max="12034" width="11.1640625" style="129" customWidth="1"/>
    <col min="12035" max="12035" width="10.5" style="129" bestFit="1" customWidth="1"/>
    <col min="12036" max="12036" width="13.83203125" style="129" customWidth="1"/>
    <col min="12037" max="12037" width="16.33203125" style="129" customWidth="1"/>
    <col min="12038" max="12038" width="17.6640625" style="129" customWidth="1"/>
    <col min="12039" max="12039" width="11.83203125" style="129" customWidth="1"/>
    <col min="12040" max="12040" width="10.1640625" style="129" customWidth="1"/>
    <col min="12041" max="12041" width="15.1640625" style="129" customWidth="1"/>
    <col min="12042" max="12042" width="14.33203125" style="129" customWidth="1"/>
    <col min="12043" max="12043" width="17.6640625" style="129" customWidth="1"/>
    <col min="12044" max="12289" width="8.83203125" style="129"/>
    <col min="12290" max="12290" width="11.1640625" style="129" customWidth="1"/>
    <col min="12291" max="12291" width="10.5" style="129" bestFit="1" customWidth="1"/>
    <col min="12292" max="12292" width="13.83203125" style="129" customWidth="1"/>
    <col min="12293" max="12293" width="16.33203125" style="129" customWidth="1"/>
    <col min="12294" max="12294" width="17.6640625" style="129" customWidth="1"/>
    <col min="12295" max="12295" width="11.83203125" style="129" customWidth="1"/>
    <col min="12296" max="12296" width="10.1640625" style="129" customWidth="1"/>
    <col min="12297" max="12297" width="15.1640625" style="129" customWidth="1"/>
    <col min="12298" max="12298" width="14.33203125" style="129" customWidth="1"/>
    <col min="12299" max="12299" width="17.6640625" style="129" customWidth="1"/>
    <col min="12300" max="12545" width="8.83203125" style="129"/>
    <col min="12546" max="12546" width="11.1640625" style="129" customWidth="1"/>
    <col min="12547" max="12547" width="10.5" style="129" bestFit="1" customWidth="1"/>
    <col min="12548" max="12548" width="13.83203125" style="129" customWidth="1"/>
    <col min="12549" max="12549" width="16.33203125" style="129" customWidth="1"/>
    <col min="12550" max="12550" width="17.6640625" style="129" customWidth="1"/>
    <col min="12551" max="12551" width="11.83203125" style="129" customWidth="1"/>
    <col min="12552" max="12552" width="10.1640625" style="129" customWidth="1"/>
    <col min="12553" max="12553" width="15.1640625" style="129" customWidth="1"/>
    <col min="12554" max="12554" width="14.33203125" style="129" customWidth="1"/>
    <col min="12555" max="12555" width="17.6640625" style="129" customWidth="1"/>
    <col min="12556" max="12801" width="8.83203125" style="129"/>
    <col min="12802" max="12802" width="11.1640625" style="129" customWidth="1"/>
    <col min="12803" max="12803" width="10.5" style="129" bestFit="1" customWidth="1"/>
    <col min="12804" max="12804" width="13.83203125" style="129" customWidth="1"/>
    <col min="12805" max="12805" width="16.33203125" style="129" customWidth="1"/>
    <col min="12806" max="12806" width="17.6640625" style="129" customWidth="1"/>
    <col min="12807" max="12807" width="11.83203125" style="129" customWidth="1"/>
    <col min="12808" max="12808" width="10.1640625" style="129" customWidth="1"/>
    <col min="12809" max="12809" width="15.1640625" style="129" customWidth="1"/>
    <col min="12810" max="12810" width="14.33203125" style="129" customWidth="1"/>
    <col min="12811" max="12811" width="17.6640625" style="129" customWidth="1"/>
    <col min="12812" max="13057" width="8.83203125" style="129"/>
    <col min="13058" max="13058" width="11.1640625" style="129" customWidth="1"/>
    <col min="13059" max="13059" width="10.5" style="129" bestFit="1" customWidth="1"/>
    <col min="13060" max="13060" width="13.83203125" style="129" customWidth="1"/>
    <col min="13061" max="13061" width="16.33203125" style="129" customWidth="1"/>
    <col min="13062" max="13062" width="17.6640625" style="129" customWidth="1"/>
    <col min="13063" max="13063" width="11.83203125" style="129" customWidth="1"/>
    <col min="13064" max="13064" width="10.1640625" style="129" customWidth="1"/>
    <col min="13065" max="13065" width="15.1640625" style="129" customWidth="1"/>
    <col min="13066" max="13066" width="14.33203125" style="129" customWidth="1"/>
    <col min="13067" max="13067" width="17.6640625" style="129" customWidth="1"/>
    <col min="13068" max="13313" width="8.83203125" style="129"/>
    <col min="13314" max="13314" width="11.1640625" style="129" customWidth="1"/>
    <col min="13315" max="13315" width="10.5" style="129" bestFit="1" customWidth="1"/>
    <col min="13316" max="13316" width="13.83203125" style="129" customWidth="1"/>
    <col min="13317" max="13317" width="16.33203125" style="129" customWidth="1"/>
    <col min="13318" max="13318" width="17.6640625" style="129" customWidth="1"/>
    <col min="13319" max="13319" width="11.83203125" style="129" customWidth="1"/>
    <col min="13320" max="13320" width="10.1640625" style="129" customWidth="1"/>
    <col min="13321" max="13321" width="15.1640625" style="129" customWidth="1"/>
    <col min="13322" max="13322" width="14.33203125" style="129" customWidth="1"/>
    <col min="13323" max="13323" width="17.6640625" style="129" customWidth="1"/>
    <col min="13324" max="13569" width="8.83203125" style="129"/>
    <col min="13570" max="13570" width="11.1640625" style="129" customWidth="1"/>
    <col min="13571" max="13571" width="10.5" style="129" bestFit="1" customWidth="1"/>
    <col min="13572" max="13572" width="13.83203125" style="129" customWidth="1"/>
    <col min="13573" max="13573" width="16.33203125" style="129" customWidth="1"/>
    <col min="13574" max="13574" width="17.6640625" style="129" customWidth="1"/>
    <col min="13575" max="13575" width="11.83203125" style="129" customWidth="1"/>
    <col min="13576" max="13576" width="10.1640625" style="129" customWidth="1"/>
    <col min="13577" max="13577" width="15.1640625" style="129" customWidth="1"/>
    <col min="13578" max="13578" width="14.33203125" style="129" customWidth="1"/>
    <col min="13579" max="13579" width="17.6640625" style="129" customWidth="1"/>
    <col min="13580" max="13825" width="8.83203125" style="129"/>
    <col min="13826" max="13826" width="11.1640625" style="129" customWidth="1"/>
    <col min="13827" max="13827" width="10.5" style="129" bestFit="1" customWidth="1"/>
    <col min="13828" max="13828" width="13.83203125" style="129" customWidth="1"/>
    <col min="13829" max="13829" width="16.33203125" style="129" customWidth="1"/>
    <col min="13830" max="13830" width="17.6640625" style="129" customWidth="1"/>
    <col min="13831" max="13831" width="11.83203125" style="129" customWidth="1"/>
    <col min="13832" max="13832" width="10.1640625" style="129" customWidth="1"/>
    <col min="13833" max="13833" width="15.1640625" style="129" customWidth="1"/>
    <col min="13834" max="13834" width="14.33203125" style="129" customWidth="1"/>
    <col min="13835" max="13835" width="17.6640625" style="129" customWidth="1"/>
    <col min="13836" max="14081" width="8.83203125" style="129"/>
    <col min="14082" max="14082" width="11.1640625" style="129" customWidth="1"/>
    <col min="14083" max="14083" width="10.5" style="129" bestFit="1" customWidth="1"/>
    <col min="14084" max="14084" width="13.83203125" style="129" customWidth="1"/>
    <col min="14085" max="14085" width="16.33203125" style="129" customWidth="1"/>
    <col min="14086" max="14086" width="17.6640625" style="129" customWidth="1"/>
    <col min="14087" max="14087" width="11.83203125" style="129" customWidth="1"/>
    <col min="14088" max="14088" width="10.1640625" style="129" customWidth="1"/>
    <col min="14089" max="14089" width="15.1640625" style="129" customWidth="1"/>
    <col min="14090" max="14090" width="14.33203125" style="129" customWidth="1"/>
    <col min="14091" max="14091" width="17.6640625" style="129" customWidth="1"/>
    <col min="14092" max="14337" width="8.83203125" style="129"/>
    <col min="14338" max="14338" width="11.1640625" style="129" customWidth="1"/>
    <col min="14339" max="14339" width="10.5" style="129" bestFit="1" customWidth="1"/>
    <col min="14340" max="14340" width="13.83203125" style="129" customWidth="1"/>
    <col min="14341" max="14341" width="16.33203125" style="129" customWidth="1"/>
    <col min="14342" max="14342" width="17.6640625" style="129" customWidth="1"/>
    <col min="14343" max="14343" width="11.83203125" style="129" customWidth="1"/>
    <col min="14344" max="14344" width="10.1640625" style="129" customWidth="1"/>
    <col min="14345" max="14345" width="15.1640625" style="129" customWidth="1"/>
    <col min="14346" max="14346" width="14.33203125" style="129" customWidth="1"/>
    <col min="14347" max="14347" width="17.6640625" style="129" customWidth="1"/>
    <col min="14348" max="14593" width="8.83203125" style="129"/>
    <col min="14594" max="14594" width="11.1640625" style="129" customWidth="1"/>
    <col min="14595" max="14595" width="10.5" style="129" bestFit="1" customWidth="1"/>
    <col min="14596" max="14596" width="13.83203125" style="129" customWidth="1"/>
    <col min="14597" max="14597" width="16.33203125" style="129" customWidth="1"/>
    <col min="14598" max="14598" width="17.6640625" style="129" customWidth="1"/>
    <col min="14599" max="14599" width="11.83203125" style="129" customWidth="1"/>
    <col min="14600" max="14600" width="10.1640625" style="129" customWidth="1"/>
    <col min="14601" max="14601" width="15.1640625" style="129" customWidth="1"/>
    <col min="14602" max="14602" width="14.33203125" style="129" customWidth="1"/>
    <col min="14603" max="14603" width="17.6640625" style="129" customWidth="1"/>
    <col min="14604" max="14849" width="8.83203125" style="129"/>
    <col min="14850" max="14850" width="11.1640625" style="129" customWidth="1"/>
    <col min="14851" max="14851" width="10.5" style="129" bestFit="1" customWidth="1"/>
    <col min="14852" max="14852" width="13.83203125" style="129" customWidth="1"/>
    <col min="14853" max="14853" width="16.33203125" style="129" customWidth="1"/>
    <col min="14854" max="14854" width="17.6640625" style="129" customWidth="1"/>
    <col min="14855" max="14855" width="11.83203125" style="129" customWidth="1"/>
    <col min="14856" max="14856" width="10.1640625" style="129" customWidth="1"/>
    <col min="14857" max="14857" width="15.1640625" style="129" customWidth="1"/>
    <col min="14858" max="14858" width="14.33203125" style="129" customWidth="1"/>
    <col min="14859" max="14859" width="17.6640625" style="129" customWidth="1"/>
    <col min="14860" max="15105" width="8.83203125" style="129"/>
    <col min="15106" max="15106" width="11.1640625" style="129" customWidth="1"/>
    <col min="15107" max="15107" width="10.5" style="129" bestFit="1" customWidth="1"/>
    <col min="15108" max="15108" width="13.83203125" style="129" customWidth="1"/>
    <col min="15109" max="15109" width="16.33203125" style="129" customWidth="1"/>
    <col min="15110" max="15110" width="17.6640625" style="129" customWidth="1"/>
    <col min="15111" max="15111" width="11.83203125" style="129" customWidth="1"/>
    <col min="15112" max="15112" width="10.1640625" style="129" customWidth="1"/>
    <col min="15113" max="15113" width="15.1640625" style="129" customWidth="1"/>
    <col min="15114" max="15114" width="14.33203125" style="129" customWidth="1"/>
    <col min="15115" max="15115" width="17.6640625" style="129" customWidth="1"/>
    <col min="15116" max="15361" width="8.83203125" style="129"/>
    <col min="15362" max="15362" width="11.1640625" style="129" customWidth="1"/>
    <col min="15363" max="15363" width="10.5" style="129" bestFit="1" customWidth="1"/>
    <col min="15364" max="15364" width="13.83203125" style="129" customWidth="1"/>
    <col min="15365" max="15365" width="16.33203125" style="129" customWidth="1"/>
    <col min="15366" max="15366" width="17.6640625" style="129" customWidth="1"/>
    <col min="15367" max="15367" width="11.83203125" style="129" customWidth="1"/>
    <col min="15368" max="15368" width="10.1640625" style="129" customWidth="1"/>
    <col min="15369" max="15369" width="15.1640625" style="129" customWidth="1"/>
    <col min="15370" max="15370" width="14.33203125" style="129" customWidth="1"/>
    <col min="15371" max="15371" width="17.6640625" style="129" customWidth="1"/>
    <col min="15372" max="15617" width="8.83203125" style="129"/>
    <col min="15618" max="15618" width="11.1640625" style="129" customWidth="1"/>
    <col min="15619" max="15619" width="10.5" style="129" bestFit="1" customWidth="1"/>
    <col min="15620" max="15620" width="13.83203125" style="129" customWidth="1"/>
    <col min="15621" max="15621" width="16.33203125" style="129" customWidth="1"/>
    <col min="15622" max="15622" width="17.6640625" style="129" customWidth="1"/>
    <col min="15623" max="15623" width="11.83203125" style="129" customWidth="1"/>
    <col min="15624" max="15624" width="10.1640625" style="129" customWidth="1"/>
    <col min="15625" max="15625" width="15.1640625" style="129" customWidth="1"/>
    <col min="15626" max="15626" width="14.33203125" style="129" customWidth="1"/>
    <col min="15627" max="15627" width="17.6640625" style="129" customWidth="1"/>
    <col min="15628" max="15873" width="8.83203125" style="129"/>
    <col min="15874" max="15874" width="11.1640625" style="129" customWidth="1"/>
    <col min="15875" max="15875" width="10.5" style="129" bestFit="1" customWidth="1"/>
    <col min="15876" max="15876" width="13.83203125" style="129" customWidth="1"/>
    <col min="15877" max="15877" width="16.33203125" style="129" customWidth="1"/>
    <col min="15878" max="15878" width="17.6640625" style="129" customWidth="1"/>
    <col min="15879" max="15879" width="11.83203125" style="129" customWidth="1"/>
    <col min="15880" max="15880" width="10.1640625" style="129" customWidth="1"/>
    <col min="15881" max="15881" width="15.1640625" style="129" customWidth="1"/>
    <col min="15882" max="15882" width="14.33203125" style="129" customWidth="1"/>
    <col min="15883" max="15883" width="17.6640625" style="129" customWidth="1"/>
    <col min="15884" max="16129" width="8.83203125" style="129"/>
    <col min="16130" max="16130" width="11.1640625" style="129" customWidth="1"/>
    <col min="16131" max="16131" width="10.5" style="129" bestFit="1" customWidth="1"/>
    <col min="16132" max="16132" width="13.83203125" style="129" customWidth="1"/>
    <col min="16133" max="16133" width="16.33203125" style="129" customWidth="1"/>
    <col min="16134" max="16134" width="17.6640625" style="129" customWidth="1"/>
    <col min="16135" max="16135" width="11.83203125" style="129" customWidth="1"/>
    <col min="16136" max="16136" width="10.1640625" style="129" customWidth="1"/>
    <col min="16137" max="16137" width="15.1640625" style="129" customWidth="1"/>
    <col min="16138" max="16138" width="14.33203125" style="129" customWidth="1"/>
    <col min="16139" max="16139" width="17.6640625" style="129" customWidth="1"/>
    <col min="16140" max="16384" width="8.83203125" style="129"/>
  </cols>
  <sheetData>
    <row r="1" spans="1:11">
      <c r="A1" s="128"/>
      <c r="B1" s="156" t="s">
        <v>352</v>
      </c>
      <c r="C1" s="156"/>
      <c r="D1" s="156" t="s">
        <v>353</v>
      </c>
      <c r="E1" s="156"/>
      <c r="F1" s="154" t="s">
        <v>354</v>
      </c>
      <c r="G1" s="156" t="s">
        <v>355</v>
      </c>
      <c r="H1" s="156"/>
      <c r="I1" s="156" t="s">
        <v>356</v>
      </c>
      <c r="J1" s="156"/>
      <c r="K1" s="154" t="s">
        <v>354</v>
      </c>
    </row>
    <row r="2" spans="1:11">
      <c r="A2" s="128" t="s">
        <v>357</v>
      </c>
      <c r="B2" s="130" t="s">
        <v>358</v>
      </c>
      <c r="C2" s="130" t="s">
        <v>359</v>
      </c>
      <c r="D2" s="130" t="s">
        <v>358</v>
      </c>
      <c r="E2" s="130" t="s">
        <v>359</v>
      </c>
      <c r="F2" s="155"/>
      <c r="G2" s="130" t="s">
        <v>358</v>
      </c>
      <c r="H2" s="130" t="s">
        <v>359</v>
      </c>
      <c r="I2" s="130" t="s">
        <v>358</v>
      </c>
      <c r="J2" s="130" t="s">
        <v>359</v>
      </c>
      <c r="K2" s="155"/>
    </row>
    <row r="3" spans="1:11">
      <c r="A3" s="130">
        <v>1</v>
      </c>
      <c r="B3" s="130">
        <v>139</v>
      </c>
      <c r="C3" s="130">
        <v>45.5</v>
      </c>
      <c r="D3" s="131">
        <v>20681.5</v>
      </c>
      <c r="E3" s="131">
        <v>20055.95</v>
      </c>
      <c r="F3" s="130"/>
      <c r="G3" s="130">
        <v>142</v>
      </c>
      <c r="H3" s="130">
        <v>47</v>
      </c>
      <c r="I3" s="132">
        <v>32547.38</v>
      </c>
      <c r="J3" s="132">
        <v>19800.305</v>
      </c>
      <c r="K3" s="130"/>
    </row>
    <row r="4" spans="1:11">
      <c r="A4" s="130">
        <v>2</v>
      </c>
      <c r="B4" s="130">
        <v>114</v>
      </c>
      <c r="C4" s="130">
        <v>31.6</v>
      </c>
      <c r="D4" s="131">
        <v>45992.065000000002</v>
      </c>
      <c r="E4" s="131">
        <v>10870.25</v>
      </c>
      <c r="F4" s="130"/>
      <c r="G4" s="130">
        <v>95</v>
      </c>
      <c r="H4" s="130">
        <v>31.4</v>
      </c>
      <c r="I4" s="132">
        <v>44287.28</v>
      </c>
      <c r="J4" s="132">
        <v>17290.7</v>
      </c>
      <c r="K4" s="130"/>
    </row>
    <row r="5" spans="1:11">
      <c r="A5" s="130">
        <v>3</v>
      </c>
      <c r="B5" s="130">
        <v>146</v>
      </c>
      <c r="C5" s="130">
        <v>43.1</v>
      </c>
      <c r="D5" s="131">
        <v>53301.49</v>
      </c>
      <c r="E5" s="131">
        <v>27101.083999999999</v>
      </c>
      <c r="F5" s="130"/>
      <c r="G5" s="130">
        <v>149</v>
      </c>
      <c r="H5" s="130">
        <v>38.299999999999997</v>
      </c>
      <c r="I5" s="132">
        <v>29277.044999999998</v>
      </c>
      <c r="J5" s="132">
        <v>26470.075000000001</v>
      </c>
      <c r="K5" s="130"/>
    </row>
    <row r="6" spans="1:11" s="135" customFormat="1">
      <c r="A6" s="133">
        <v>4</v>
      </c>
      <c r="B6" s="133">
        <v>147</v>
      </c>
      <c r="C6" s="133">
        <v>44.1</v>
      </c>
      <c r="D6" s="134">
        <v>42480.595000000001</v>
      </c>
      <c r="E6" s="134">
        <v>16035.975</v>
      </c>
      <c r="F6" s="133"/>
      <c r="G6" s="133"/>
      <c r="H6" s="133"/>
      <c r="I6" s="133">
        <v>50615.47</v>
      </c>
      <c r="J6" s="133">
        <v>28470.562000000002</v>
      </c>
      <c r="K6" s="133"/>
    </row>
    <row r="7" spans="1:11" s="135" customFormat="1">
      <c r="A7" s="133">
        <v>5</v>
      </c>
      <c r="B7" s="133">
        <v>142</v>
      </c>
      <c r="C7" s="133">
        <v>40.299999999999997</v>
      </c>
      <c r="D7" s="134">
        <v>34695.875</v>
      </c>
      <c r="E7" s="134">
        <v>19932.285</v>
      </c>
      <c r="F7" s="133"/>
      <c r="G7" s="133"/>
      <c r="H7" s="133"/>
      <c r="I7" s="133">
        <v>63411.947999999997</v>
      </c>
      <c r="J7" s="133">
        <v>58210.069000000003</v>
      </c>
      <c r="K7" s="133"/>
    </row>
    <row r="8" spans="1:11" s="135" customFormat="1">
      <c r="A8" s="133">
        <v>6</v>
      </c>
      <c r="B8" s="133">
        <v>125</v>
      </c>
      <c r="C8" s="133">
        <v>36.1</v>
      </c>
      <c r="D8" s="134">
        <v>30138.1</v>
      </c>
      <c r="E8" s="134">
        <v>10358.5</v>
      </c>
      <c r="F8" s="133"/>
      <c r="G8" s="133"/>
      <c r="H8" s="133"/>
      <c r="I8" s="133">
        <v>70850.116999999998</v>
      </c>
      <c r="J8" s="133">
        <v>83792.782999999996</v>
      </c>
      <c r="K8" s="133"/>
    </row>
    <row r="9" spans="1:11" s="135" customFormat="1">
      <c r="A9" s="133">
        <v>7</v>
      </c>
      <c r="B9" s="133">
        <v>139</v>
      </c>
      <c r="C9" s="133">
        <v>43.8</v>
      </c>
      <c r="D9" s="134">
        <v>29295.275000000001</v>
      </c>
      <c r="E9" s="134">
        <v>16870.174999999999</v>
      </c>
      <c r="F9" s="133"/>
      <c r="G9" s="133"/>
      <c r="H9" s="133"/>
      <c r="I9" s="133">
        <v>53375.540999999997</v>
      </c>
      <c r="J9" s="133">
        <v>46685.82</v>
      </c>
      <c r="K9" s="133"/>
    </row>
    <row r="10" spans="1:11">
      <c r="A10" s="130">
        <v>8</v>
      </c>
      <c r="B10" s="130">
        <v>148</v>
      </c>
      <c r="C10" s="130">
        <v>44.8</v>
      </c>
      <c r="D10" s="131">
        <v>34811.949999999997</v>
      </c>
      <c r="E10" s="131">
        <v>16401.7</v>
      </c>
      <c r="F10" s="130"/>
      <c r="G10" s="130"/>
      <c r="H10" s="130"/>
      <c r="I10" s="130"/>
      <c r="J10" s="130"/>
      <c r="K10" s="130"/>
    </row>
    <row r="11" spans="1:11">
      <c r="A11" s="130">
        <v>9</v>
      </c>
      <c r="B11" s="130">
        <v>134</v>
      </c>
      <c r="C11" s="130">
        <v>44.1</v>
      </c>
      <c r="D11" s="131">
        <v>35828.684999999998</v>
      </c>
      <c r="E11" s="131">
        <v>20186.099999999999</v>
      </c>
      <c r="F11" s="130"/>
      <c r="G11" s="130"/>
      <c r="H11" s="130"/>
      <c r="I11" s="130"/>
      <c r="J11" s="130"/>
      <c r="K11" s="130"/>
    </row>
    <row r="12" spans="1:11">
      <c r="A12" s="130">
        <v>10</v>
      </c>
      <c r="B12" s="130">
        <v>133</v>
      </c>
      <c r="C12" s="130">
        <v>46.2</v>
      </c>
      <c r="D12" s="131">
        <v>46668.794999999998</v>
      </c>
      <c r="E12" s="131">
        <v>19622.275000000001</v>
      </c>
      <c r="F12" s="130"/>
      <c r="G12" s="130"/>
      <c r="H12" s="130"/>
      <c r="I12" s="130"/>
      <c r="J12" s="130"/>
      <c r="K12" s="130"/>
    </row>
    <row r="13" spans="1:11">
      <c r="A13" s="130">
        <v>11</v>
      </c>
      <c r="B13" s="130">
        <v>146</v>
      </c>
      <c r="C13" s="130">
        <v>47.4</v>
      </c>
      <c r="D13" s="131">
        <v>47067.754999999997</v>
      </c>
      <c r="E13" s="131">
        <v>20039.075000000001</v>
      </c>
      <c r="F13" s="130"/>
      <c r="G13" s="130"/>
      <c r="H13" s="130"/>
      <c r="I13" s="130"/>
      <c r="J13" s="130"/>
      <c r="K13" s="130"/>
    </row>
    <row r="14" spans="1:11">
      <c r="A14" s="130">
        <v>12</v>
      </c>
      <c r="B14" s="130">
        <v>153</v>
      </c>
      <c r="C14" s="130">
        <v>55.3</v>
      </c>
      <c r="D14" s="131">
        <v>58431.56</v>
      </c>
      <c r="E14" s="131">
        <v>32512.605</v>
      </c>
      <c r="F14" s="130"/>
      <c r="G14" s="130"/>
      <c r="H14" s="130"/>
      <c r="I14" s="130"/>
      <c r="J14" s="130"/>
      <c r="K14" s="130"/>
    </row>
    <row r="15" spans="1:11">
      <c r="A15" s="130" t="s">
        <v>360</v>
      </c>
      <c r="B15" s="130">
        <f>SUM(B3:B14)</f>
        <v>1666</v>
      </c>
      <c r="C15" s="130">
        <f>SUM(C3:C14)</f>
        <v>522.29999999999995</v>
      </c>
      <c r="D15" s="131">
        <f t="shared" ref="D15:J15" si="0">SUM(D3:D14)</f>
        <v>479393.64499999996</v>
      </c>
      <c r="E15" s="131">
        <f t="shared" si="0"/>
        <v>229985.97400000005</v>
      </c>
      <c r="F15" s="130"/>
      <c r="G15" s="130">
        <f t="shared" si="0"/>
        <v>386</v>
      </c>
      <c r="H15" s="130">
        <f t="shared" si="0"/>
        <v>116.7</v>
      </c>
      <c r="I15" s="130">
        <f t="shared" si="0"/>
        <v>344364.78099999996</v>
      </c>
      <c r="J15" s="130">
        <f t="shared" si="0"/>
        <v>280720.31400000001</v>
      </c>
      <c r="K15" s="130"/>
    </row>
    <row r="16" spans="1:11">
      <c r="A16" s="136" t="s">
        <v>361</v>
      </c>
      <c r="B16" s="137">
        <f>AVERAGE(B3:B14)</f>
        <v>138.83333333333334</v>
      </c>
      <c r="C16" s="137">
        <f>AVERAGE(C3:C14)</f>
        <v>43.524999999999999</v>
      </c>
      <c r="D16" s="137">
        <f t="shared" ref="D16:J16" si="1">AVERAGE(D3:D14)</f>
        <v>39949.470416666663</v>
      </c>
      <c r="E16" s="137">
        <f t="shared" si="1"/>
        <v>19165.497833333338</v>
      </c>
      <c r="F16" s="137"/>
      <c r="G16" s="137">
        <f t="shared" si="1"/>
        <v>128.66666666666666</v>
      </c>
      <c r="H16" s="137">
        <f t="shared" si="1"/>
        <v>38.9</v>
      </c>
      <c r="I16" s="137">
        <f t="shared" si="1"/>
        <v>49194.968714285707</v>
      </c>
      <c r="J16" s="137">
        <f t="shared" si="1"/>
        <v>40102.902000000002</v>
      </c>
      <c r="K16" s="137"/>
    </row>
  </sheetData>
  <mergeCells count="6">
    <mergeCell ref="K1:K2"/>
    <mergeCell ref="B1:C1"/>
    <mergeCell ref="D1:E1"/>
    <mergeCell ref="F1:F2"/>
    <mergeCell ref="G1:H1"/>
    <mergeCell ref="I1:J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LLD透视</vt:lpstr>
      <vt:lpstr>LLD-1</vt:lpstr>
      <vt:lpstr>汇总-2</vt:lpstr>
      <vt:lpstr>中转数据</vt:lpstr>
      <vt:lpstr>LDPE透视</vt:lpstr>
      <vt:lpstr>LD-1</vt:lpstr>
      <vt:lpstr>HDPE透视</vt:lpstr>
      <vt:lpstr>HD-1</vt:lpstr>
      <vt:lpstr>前程到港量</vt:lpstr>
      <vt:lpstr>月度汇总</vt:lpstr>
      <vt:lpstr>土耳其</vt:lpstr>
      <vt:lpstr>卡塔尔</vt:lpstr>
      <vt:lpstr>俄罗斯</vt:lpstr>
      <vt:lpstr>伊朗</vt:lpstr>
      <vt:lpstr>马来西亚</vt:lpstr>
      <vt:lpstr>阿联酋</vt:lpstr>
      <vt:lpstr>伊朗+阿联酋</vt:lpstr>
      <vt:lpstr>沙特</vt:lpstr>
      <vt:lpstr>沙特+美国</vt:lpstr>
      <vt:lpstr>新加坡</vt:lpstr>
      <vt:lpstr>美国</vt:lpstr>
      <vt:lpstr>泰国</vt:lpstr>
      <vt:lpstr>印度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Haoyue XU (20123771)</cp:lastModifiedBy>
  <dcterms:created xsi:type="dcterms:W3CDTF">2020-06-03T00:52:12Z</dcterms:created>
  <dcterms:modified xsi:type="dcterms:W3CDTF">2021-06-30T02:40:54Z</dcterms:modified>
</cp:coreProperties>
</file>