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javi_\GitHub\Microwatt_Board\"/>
    </mc:Choice>
  </mc:AlternateContent>
  <xr:revisionPtr revIDLastSave="0" documentId="13_ncr:1_{0431C2FA-5F47-4AFB-81E2-3151191C84A4}" xr6:coauthVersionLast="47" xr6:coauthVersionMax="47" xr10:uidLastSave="{00000000-0000-0000-0000-000000000000}"/>
  <bookViews>
    <workbookView xWindow="2775" yWindow="2130" windowWidth="17355" windowHeight="17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19" i="1"/>
  <c r="B15" i="1"/>
  <c r="E22" i="1"/>
  <c r="E25" i="1"/>
  <c r="F25" i="1"/>
  <c r="D26" i="1"/>
  <c r="B13" i="1"/>
  <c r="I20" i="1"/>
  <c r="I21" i="1"/>
  <c r="I22" i="1"/>
  <c r="I23" i="1"/>
  <c r="I24" i="1"/>
  <c r="I25" i="1"/>
  <c r="I26" i="1"/>
  <c r="I19" i="1"/>
  <c r="C19" i="1"/>
  <c r="C20" i="1"/>
  <c r="D20" i="1" s="1"/>
  <c r="C21" i="1"/>
  <c r="E21" i="1" s="1"/>
  <c r="C22" i="1"/>
  <c r="D22" i="1" s="1"/>
  <c r="C23" i="1"/>
  <c r="D23" i="1" s="1"/>
  <c r="C24" i="1"/>
  <c r="D24" i="1" s="1"/>
  <c r="C25" i="1"/>
  <c r="D25" i="1" s="1"/>
  <c r="C26" i="1"/>
  <c r="E26" i="1" s="1"/>
  <c r="D21" i="1" l="1"/>
  <c r="E19" i="1"/>
  <c r="F23" i="1"/>
  <c r="F20" i="1"/>
  <c r="F19" i="1"/>
  <c r="E23" i="1"/>
  <c r="F21" i="1"/>
  <c r="F26" i="1"/>
  <c r="D19" i="1"/>
  <c r="F22" i="1"/>
  <c r="F24" i="1"/>
  <c r="E24" i="1"/>
  <c r="E20" i="1"/>
  <c r="J26" i="1"/>
  <c r="J24" i="1"/>
  <c r="J25" i="1"/>
  <c r="J22" i="1"/>
  <c r="J21" i="1"/>
  <c r="J23" i="1"/>
  <c r="J20" i="1"/>
  <c r="J19" i="1"/>
</calcChain>
</file>

<file path=xl/sharedStrings.xml><?xml version="1.0" encoding="utf-8"?>
<sst xmlns="http://schemas.openxmlformats.org/spreadsheetml/2006/main" count="33" uniqueCount="25">
  <si>
    <t>V_r</t>
  </si>
  <si>
    <t>I_r (uA)</t>
  </si>
  <si>
    <t>V_ref</t>
  </si>
  <si>
    <t>R_s_1</t>
  </si>
  <si>
    <t>R_s_2</t>
  </si>
  <si>
    <t>Gain_1</t>
  </si>
  <si>
    <t>Gain_2</t>
  </si>
  <si>
    <t>Gain_3</t>
  </si>
  <si>
    <t>V_r_max</t>
  </si>
  <si>
    <t>V</t>
  </si>
  <si>
    <t>V/V</t>
  </si>
  <si>
    <t>Ohm</t>
  </si>
  <si>
    <t>P_r (mW)</t>
  </si>
  <si>
    <t>V_ldo_1</t>
  </si>
  <si>
    <t>V_ldo_2</t>
  </si>
  <si>
    <t>V_drop_max</t>
  </si>
  <si>
    <t>R_sens (Ohm)</t>
  </si>
  <si>
    <t>P_ldo_2 (mW)</t>
  </si>
  <si>
    <t>Vout_1 (V)</t>
  </si>
  <si>
    <t>Vout_2 (V)</t>
  </si>
  <si>
    <t>Vout_3 (V)</t>
  </si>
  <si>
    <t>V_ref_adc</t>
  </si>
  <si>
    <t>Voltage divider</t>
  </si>
  <si>
    <t>Gain_4</t>
  </si>
  <si>
    <t>Vout_4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</si>
</sst>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D31" sqref="D31"/>
    </sheetView>
  </sheetViews>
  <sheetFormatPr defaultRowHeight="15" x14ac:dyDescent="0.25"/>
  <cols>
    <col min="1" max="1" width="15.28515625" customWidth="1"/>
    <col min="2" max="2" width="11" bestFit="1" customWidth="1"/>
    <col min="3" max="3" width="12.140625" customWidth="1"/>
    <col min="4" max="4" width="11.85546875" customWidth="1"/>
    <col min="5" max="5" width="12" customWidth="1"/>
    <col min="6" max="6" width="12.5703125" customWidth="1"/>
    <col min="7" max="7" width="10.85546875" customWidth="1"/>
    <col min="8" max="8" width="11.7109375" customWidth="1"/>
    <col min="9" max="9" width="14.140625" customWidth="1"/>
    <col min="10" max="10" width="11.5703125" customWidth="1"/>
    <col min="11" max="11" width="12.42578125" customWidth="1"/>
  </cols>
  <sheetData>
    <row r="1" spans="1:14" x14ac:dyDescent="0.25">
      <c r="A1" t="s">
        <v>3</v>
      </c>
      <c r="B1">
        <v>100</v>
      </c>
      <c r="C1" s="5" t="s">
        <v>11</v>
      </c>
      <c r="K1" s="3"/>
      <c r="L1" s="3"/>
      <c r="M1" s="3"/>
      <c r="N1" s="3"/>
    </row>
    <row r="2" spans="1:14" x14ac:dyDescent="0.25">
      <c r="A2" t="s">
        <v>4</v>
      </c>
      <c r="B2">
        <v>50</v>
      </c>
      <c r="C2" s="5" t="s">
        <v>11</v>
      </c>
      <c r="K2" s="3"/>
      <c r="L2" s="3"/>
      <c r="M2" s="3"/>
      <c r="N2" s="3"/>
    </row>
    <row r="3" spans="1:14" x14ac:dyDescent="0.25">
      <c r="C3" s="5"/>
      <c r="K3" s="3"/>
      <c r="L3" s="3"/>
      <c r="M3" s="3"/>
      <c r="N3" s="3"/>
    </row>
    <row r="4" spans="1:14" x14ac:dyDescent="0.25">
      <c r="A4" t="s">
        <v>2</v>
      </c>
      <c r="B4">
        <v>1</v>
      </c>
      <c r="C4" s="5" t="s">
        <v>9</v>
      </c>
      <c r="K4" s="3"/>
      <c r="L4" s="3"/>
      <c r="M4" s="3"/>
      <c r="N4" s="3"/>
    </row>
    <row r="5" spans="1:14" x14ac:dyDescent="0.25">
      <c r="A5" t="s">
        <v>5</v>
      </c>
      <c r="B5">
        <v>1001</v>
      </c>
      <c r="C5" s="5" t="s">
        <v>10</v>
      </c>
      <c r="K5" s="3"/>
      <c r="L5" s="3"/>
      <c r="M5" s="3"/>
      <c r="N5" s="3"/>
    </row>
    <row r="6" spans="1:14" x14ac:dyDescent="0.25">
      <c r="A6" t="s">
        <v>6</v>
      </c>
      <c r="B6">
        <v>101</v>
      </c>
      <c r="C6" s="5" t="s">
        <v>10</v>
      </c>
      <c r="K6" s="3"/>
      <c r="L6" s="3"/>
      <c r="M6" s="3"/>
      <c r="N6" s="3"/>
    </row>
    <row r="7" spans="1:14" x14ac:dyDescent="0.25">
      <c r="A7" t="s">
        <v>7</v>
      </c>
      <c r="B7">
        <v>11</v>
      </c>
      <c r="C7" s="5" t="s">
        <v>10</v>
      </c>
      <c r="K7" s="3"/>
      <c r="L7" s="3"/>
      <c r="M7" s="3"/>
      <c r="N7" s="3"/>
    </row>
    <row r="8" spans="1:14" x14ac:dyDescent="0.25">
      <c r="A8" t="s">
        <v>23</v>
      </c>
      <c r="B8">
        <v>2</v>
      </c>
      <c r="C8" s="5" t="s">
        <v>10</v>
      </c>
      <c r="K8" s="4"/>
      <c r="L8" s="4"/>
      <c r="M8" s="4"/>
      <c r="N8" s="4"/>
    </row>
    <row r="9" spans="1:14" x14ac:dyDescent="0.25">
      <c r="L9" s="1"/>
    </row>
    <row r="10" spans="1:14" x14ac:dyDescent="0.25">
      <c r="A10" t="s">
        <v>8</v>
      </c>
      <c r="B10">
        <v>5</v>
      </c>
      <c r="C10" s="5" t="s">
        <v>9</v>
      </c>
      <c r="L10" s="1"/>
    </row>
    <row r="11" spans="1:14" x14ac:dyDescent="0.25">
      <c r="A11" s="3" t="s">
        <v>13</v>
      </c>
      <c r="B11" s="3">
        <v>10</v>
      </c>
      <c r="C11" s="5" t="s">
        <v>9</v>
      </c>
      <c r="I11" s="1"/>
      <c r="L11" s="1"/>
    </row>
    <row r="12" spans="1:14" x14ac:dyDescent="0.25">
      <c r="A12" s="3" t="s">
        <v>14</v>
      </c>
      <c r="B12" s="3">
        <v>3.3</v>
      </c>
      <c r="C12" s="5" t="s">
        <v>9</v>
      </c>
      <c r="I12" s="1"/>
      <c r="L12" s="1"/>
    </row>
    <row r="13" spans="1:14" x14ac:dyDescent="0.25">
      <c r="A13" s="4" t="s">
        <v>15</v>
      </c>
      <c r="B13" s="4">
        <f>B11-B12-B10</f>
        <v>1.7000000000000002</v>
      </c>
      <c r="C13" s="5" t="s">
        <v>9</v>
      </c>
      <c r="I13" s="1"/>
      <c r="L13" s="1"/>
    </row>
    <row r="14" spans="1:14" x14ac:dyDescent="0.25">
      <c r="I14" s="1"/>
      <c r="L14" s="1"/>
    </row>
    <row r="15" spans="1:14" x14ac:dyDescent="0.25">
      <c r="A15" t="s">
        <v>22</v>
      </c>
      <c r="B15" s="4">
        <f>3.7/B11</f>
        <v>0.37</v>
      </c>
      <c r="L15" s="1"/>
    </row>
    <row r="16" spans="1:14" x14ac:dyDescent="0.25">
      <c r="A16" t="s">
        <v>21</v>
      </c>
      <c r="B16">
        <v>4.0960000000000001</v>
      </c>
    </row>
    <row r="18" spans="1:10" x14ac:dyDescent="0.25">
      <c r="A18" t="s">
        <v>16</v>
      </c>
      <c r="B18" t="s">
        <v>1</v>
      </c>
      <c r="C18" t="s">
        <v>0</v>
      </c>
      <c r="D18" t="s">
        <v>18</v>
      </c>
      <c r="E18" t="s">
        <v>19</v>
      </c>
      <c r="F18" t="s">
        <v>20</v>
      </c>
      <c r="G18" t="s">
        <v>24</v>
      </c>
      <c r="I18" t="s">
        <v>12</v>
      </c>
      <c r="J18" s="1" t="s">
        <v>17</v>
      </c>
    </row>
    <row r="19" spans="1:10" x14ac:dyDescent="0.25">
      <c r="A19">
        <v>100</v>
      </c>
      <c r="B19" s="2">
        <v>0</v>
      </c>
      <c r="C19">
        <f>B19*B$1/1000/1000</f>
        <v>0</v>
      </c>
      <c r="D19" s="6">
        <f>MIN(B$16,C19*B$15*B$5)</f>
        <v>0</v>
      </c>
      <c r="E19" s="1">
        <f>MIN(B$16,C19*B$15*B$6)</f>
        <v>0</v>
      </c>
      <c r="F19" s="1">
        <f>MIN(B$16,C19*B$15*B$7)</f>
        <v>0</v>
      </c>
      <c r="G19" s="1">
        <f>MIN(B$16,C19*B$15*B$8)</f>
        <v>0</v>
      </c>
      <c r="I19" s="4">
        <f>A19*(B19/1000000)^2*1000</f>
        <v>0</v>
      </c>
      <c r="J19" s="4">
        <f>(B$11-C19-B$12)*B19/1000</f>
        <v>0</v>
      </c>
    </row>
    <row r="20" spans="1:10" x14ac:dyDescent="0.25">
      <c r="A20" s="3">
        <v>100</v>
      </c>
      <c r="B20" s="2">
        <v>1</v>
      </c>
      <c r="C20">
        <f>B20*B$1/1000/1000</f>
        <v>1E-4</v>
      </c>
      <c r="D20" s="6">
        <f>MIN(B$16,C20*B$15*B$5)</f>
        <v>3.7037E-2</v>
      </c>
      <c r="E20" s="1">
        <f>MIN(B$16,C20*B$15*B$6)</f>
        <v>3.7369999999999999E-3</v>
      </c>
      <c r="F20" s="1">
        <f>MIN(B$16,C20*B$15*B$7)</f>
        <v>4.0699999999999997E-4</v>
      </c>
      <c r="G20" s="1">
        <f t="shared" ref="G20:G26" si="0">MIN(B$16,C20*B$15*B$8)</f>
        <v>7.3999999999999996E-5</v>
      </c>
      <c r="I20" s="4">
        <f>A20*(B20/1000000)^2*1000</f>
        <v>1.0000000000000001E-7</v>
      </c>
      <c r="J20" s="4">
        <f>(B$11-C20-B$12)*B20/1000</f>
        <v>6.6999000000000008E-3</v>
      </c>
    </row>
    <row r="21" spans="1:10" x14ac:dyDescent="0.25">
      <c r="A21" s="3">
        <v>100</v>
      </c>
      <c r="B21" s="2">
        <v>10</v>
      </c>
      <c r="C21">
        <f>B21*B$1/1000/1000</f>
        <v>1E-3</v>
      </c>
      <c r="D21" s="6">
        <f>MIN(B$16,C21*B$15*B$5)</f>
        <v>0.37036999999999998</v>
      </c>
      <c r="E21" s="1">
        <f>MIN(B$16,C21*B$15*B$6)</f>
        <v>3.737E-2</v>
      </c>
      <c r="F21" s="1">
        <f>MIN(B$16,C21*B$15*B$7)</f>
        <v>4.0699999999999998E-3</v>
      </c>
      <c r="G21" s="1">
        <f t="shared" si="0"/>
        <v>7.3999999999999999E-4</v>
      </c>
      <c r="I21" s="4">
        <f>A21*(B21/1000000)^2*1000</f>
        <v>1.0000000000000003E-5</v>
      </c>
      <c r="J21" s="4">
        <f>(B$11-C21-B$12)*B21/1000</f>
        <v>6.6990000000000008E-2</v>
      </c>
    </row>
    <row r="22" spans="1:10" x14ac:dyDescent="0.25">
      <c r="A22" s="3">
        <v>100</v>
      </c>
      <c r="B22" s="2">
        <v>100</v>
      </c>
      <c r="C22">
        <f>B22*B$1/1000/1000</f>
        <v>0.01</v>
      </c>
      <c r="D22" s="6">
        <f>MIN(B$16,C22*B$15*B$5)</f>
        <v>3.7037</v>
      </c>
      <c r="E22" s="6">
        <f>MIN(B$16,C22*B$15*B$6)</f>
        <v>0.37370000000000003</v>
      </c>
      <c r="F22" s="1">
        <f>MIN(B$16,C22*B$15*B$7)</f>
        <v>4.07E-2</v>
      </c>
      <c r="G22" s="1">
        <f t="shared" si="0"/>
        <v>7.4000000000000003E-3</v>
      </c>
      <c r="I22" s="4">
        <f>A22*(B22/1000000)^2*1000</f>
        <v>1E-3</v>
      </c>
      <c r="J22" s="4">
        <f>(B$11-C22-B$12)*B22/1000</f>
        <v>0.66900000000000004</v>
      </c>
    </row>
    <row r="23" spans="1:10" x14ac:dyDescent="0.25">
      <c r="A23" s="3">
        <v>100</v>
      </c>
      <c r="B23" s="2">
        <v>1000</v>
      </c>
      <c r="C23">
        <f>B23*B$1/1000/1000</f>
        <v>0.1</v>
      </c>
      <c r="D23" s="7">
        <f>MIN(B$16,C23*B$15*B$5)</f>
        <v>4.0960000000000001</v>
      </c>
      <c r="E23" s="6">
        <f>MIN(B$16,C23*B$15*B$6)</f>
        <v>3.7369999999999997</v>
      </c>
      <c r="F23" s="6">
        <f>MIN(B$16,C23*B$15*B$7)</f>
        <v>0.40699999999999997</v>
      </c>
      <c r="G23" s="1">
        <f t="shared" si="0"/>
        <v>7.3999999999999996E-2</v>
      </c>
      <c r="I23" s="4">
        <f>A23*(B23/1000000)^2*1000</f>
        <v>9.9999999999999992E-2</v>
      </c>
      <c r="J23" s="4">
        <f>(B$11-C23-B$12)*B23/1000</f>
        <v>6.6000000000000005</v>
      </c>
    </row>
    <row r="24" spans="1:10" x14ac:dyDescent="0.25">
      <c r="A24" s="3">
        <v>100</v>
      </c>
      <c r="B24" s="2">
        <v>10000</v>
      </c>
      <c r="C24">
        <f>B24*B$1/1000/1000</f>
        <v>1</v>
      </c>
      <c r="D24" s="7">
        <f>MIN(B$16,C24*B$15*B$5)</f>
        <v>4.0960000000000001</v>
      </c>
      <c r="E24" s="1">
        <f>MIN(B$16,C24*B$15*B$6)</f>
        <v>4.0960000000000001</v>
      </c>
      <c r="F24" s="6">
        <f>MIN(B$16,C24*B$15*B$7)</f>
        <v>4.07</v>
      </c>
      <c r="G24" s="6">
        <f t="shared" si="0"/>
        <v>0.74</v>
      </c>
      <c r="I24" s="4">
        <f>A24*(B24/1000000)^2*1000</f>
        <v>10</v>
      </c>
      <c r="J24" s="4">
        <f>(B$11-C24-B$12)*B24/1000</f>
        <v>57</v>
      </c>
    </row>
    <row r="25" spans="1:10" x14ac:dyDescent="0.25">
      <c r="A25">
        <v>100</v>
      </c>
      <c r="B25" s="2">
        <v>50000</v>
      </c>
      <c r="C25">
        <f>B25*B$1/1000/1000</f>
        <v>5</v>
      </c>
      <c r="D25" s="7">
        <f>MIN(B$16,C25*B$15*B$5)</f>
        <v>4.0960000000000001</v>
      </c>
      <c r="E25" s="1">
        <f>MIN(B$16,C25*B$15*B$6)</f>
        <v>4.0960000000000001</v>
      </c>
      <c r="F25" s="7">
        <f>MIN(B$16,C25*B$15*B$7)</f>
        <v>4.0960000000000001</v>
      </c>
      <c r="G25" s="6">
        <f t="shared" si="0"/>
        <v>3.7</v>
      </c>
      <c r="I25" s="4">
        <f>A25*(B25/1000000)^2*1000</f>
        <v>250.00000000000006</v>
      </c>
      <c r="J25" s="4">
        <f>(B$11-C25-B$12)*B25/1000</f>
        <v>85.000000000000014</v>
      </c>
    </row>
    <row r="26" spans="1:10" x14ac:dyDescent="0.25">
      <c r="A26">
        <v>50</v>
      </c>
      <c r="B26" s="2">
        <v>100000</v>
      </c>
      <c r="C26">
        <f>B26*B$2/1000/1000</f>
        <v>5</v>
      </c>
      <c r="D26" s="7">
        <f>MIN(B$16,C26*B$15*B$5)</f>
        <v>4.0960000000000001</v>
      </c>
      <c r="E26" s="1">
        <f>MIN(B$16,C26*B$15*B$6)</f>
        <v>4.0960000000000001</v>
      </c>
      <c r="F26" s="7">
        <f>MIN(B$16,C26*B$15*B$7)</f>
        <v>4.0960000000000001</v>
      </c>
      <c r="G26" s="6">
        <f t="shared" si="0"/>
        <v>3.7</v>
      </c>
      <c r="I26" s="4">
        <f>A26*(B26/1000000)^2*1000</f>
        <v>500.00000000000011</v>
      </c>
      <c r="J26" s="4">
        <f>(B$11-C26-B$12)*B26/1000</f>
        <v>170.00000000000003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Morales Sáenz</dc:creator>
  <cp:lastModifiedBy>Javier Morales Sáenz</cp:lastModifiedBy>
  <dcterms:created xsi:type="dcterms:W3CDTF">2015-06-05T18:17:20Z</dcterms:created>
  <dcterms:modified xsi:type="dcterms:W3CDTF">2022-03-01T22:50:03Z</dcterms:modified>
</cp:coreProperties>
</file>