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169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32" i="1"/>
  <c r="H32"/>
  <c r="I32"/>
  <c r="J32"/>
  <c r="K32"/>
  <c r="F32"/>
  <c r="G31"/>
  <c r="H31"/>
  <c r="I31"/>
  <c r="J31"/>
  <c r="K31"/>
  <c r="F31"/>
  <c r="N25"/>
  <c r="N24"/>
  <c r="N19"/>
  <c r="N18"/>
  <c r="G19"/>
  <c r="G25" s="1"/>
  <c r="H19"/>
  <c r="H25" s="1"/>
  <c r="I19"/>
  <c r="I25" s="1"/>
  <c r="J19"/>
  <c r="J25" s="1"/>
  <c r="I18"/>
  <c r="I24" s="1"/>
  <c r="J18"/>
  <c r="J24" s="1"/>
  <c r="G12"/>
  <c r="G18" s="1"/>
  <c r="G24" s="1"/>
  <c r="H12"/>
  <c r="H18" s="1"/>
  <c r="H24" s="1"/>
  <c r="I12"/>
  <c r="J12"/>
  <c r="K12"/>
  <c r="K19" s="1"/>
  <c r="K25" s="1"/>
  <c r="F12"/>
  <c r="F19" s="1"/>
  <c r="M19" l="1"/>
  <c r="L19"/>
  <c r="F25"/>
  <c r="K18"/>
  <c r="K24" s="1"/>
  <c r="F18"/>
  <c r="L25" l="1"/>
  <c r="M25"/>
  <c r="F24"/>
  <c r="L18"/>
  <c r="M18"/>
  <c r="L24" l="1"/>
  <c r="M24"/>
</calcChain>
</file>

<file path=xl/sharedStrings.xml><?xml version="1.0" encoding="utf-8"?>
<sst xmlns="http://schemas.openxmlformats.org/spreadsheetml/2006/main" count="29" uniqueCount="21">
  <si>
    <t>n</t>
  </si>
  <si>
    <t>irgendwo</t>
  </si>
  <si>
    <t>f [Hz]</t>
  </si>
  <si>
    <t>Measurements</t>
  </si>
  <si>
    <t>l [m]</t>
  </si>
  <si>
    <t>F[kp][N]</t>
  </si>
  <si>
    <t>Mass per Length</t>
  </si>
  <si>
    <t>Displacement velocity</t>
  </si>
  <si>
    <t>v = lamda * freq</t>
  </si>
  <si>
    <t>Wavelength</t>
  </si>
  <si>
    <t>v [m/s]</t>
  </si>
  <si>
    <t>u = 1/(v^2/K)</t>
  </si>
  <si>
    <t>u [kg/m]</t>
  </si>
  <si>
    <t>lambda = 2*l/n</t>
  </si>
  <si>
    <t>Mean</t>
  </si>
  <si>
    <t>StdErrMean</t>
  </si>
  <si>
    <t>Stdev</t>
  </si>
  <si>
    <t>Expected Linear Graph</t>
  </si>
  <si>
    <t>f=sqrt(K/u_av)/lambda</t>
  </si>
  <si>
    <t>f</t>
  </si>
  <si>
    <t>Mean squared error</t>
  </si>
</sst>
</file>

<file path=xl/styles.xml><?xml version="1.0" encoding="utf-8"?>
<styleSheet xmlns="http://schemas.openxmlformats.org/spreadsheetml/2006/main">
  <numFmts count="1">
    <numFmt numFmtId="164" formatCode="0.000E+00"/>
  </numFmts>
  <fonts count="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3" borderId="0" applyNumberFormat="0" applyBorder="0" applyAlignment="0" applyProtection="0"/>
    <xf numFmtId="0" fontId="3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</cellStyleXfs>
  <cellXfs count="15">
    <xf numFmtId="0" fontId="0" fillId="0" borderId="0" xfId="0"/>
    <xf numFmtId="0" fontId="3" fillId="2" borderId="0" xfId="2"/>
    <xf numFmtId="0" fontId="4" fillId="3" borderId="0" xfId="1"/>
    <xf numFmtId="0" fontId="2" fillId="8" borderId="0" xfId="7"/>
    <xf numFmtId="0" fontId="2" fillId="7" borderId="0" xfId="6"/>
    <xf numFmtId="0" fontId="2" fillId="4" borderId="0" xfId="3"/>
    <xf numFmtId="0" fontId="2" fillId="6" borderId="0" xfId="5"/>
    <xf numFmtId="0" fontId="2" fillId="5" borderId="0" xfId="4"/>
    <xf numFmtId="164" fontId="2" fillId="5" borderId="0" xfId="4" applyNumberFormat="1"/>
    <xf numFmtId="164" fontId="2" fillId="6" borderId="0" xfId="5" applyNumberFormat="1"/>
    <xf numFmtId="164" fontId="2" fillId="7" borderId="0" xfId="6" applyNumberFormat="1"/>
    <xf numFmtId="164" fontId="2" fillId="4" borderId="0" xfId="3" applyNumberFormat="1"/>
    <xf numFmtId="0" fontId="1" fillId="6" borderId="0" xfId="5" applyFont="1"/>
    <xf numFmtId="0" fontId="1" fillId="5" borderId="0" xfId="4" applyFont="1"/>
    <xf numFmtId="2" fontId="1" fillId="5" borderId="0" xfId="4" applyNumberFormat="1" applyFont="1"/>
  </cellXfs>
  <cellStyles count="8">
    <cellStyle name="20% - Akzent1" xfId="3" builtinId="30"/>
    <cellStyle name="20% - Akzent3" xfId="4" builtinId="38"/>
    <cellStyle name="20% - Akzent4" xfId="5" builtinId="42"/>
    <cellStyle name="20% - Akzent6" xfId="6" builtinId="50"/>
    <cellStyle name="40% - Akzent6" xfId="7" builtinId="51"/>
    <cellStyle name="Gut" xfId="2" builtinId="26"/>
    <cellStyle name="Neutral" xfId="1" builtinId="2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lineMarker"/>
        <c:ser>
          <c:idx val="0"/>
          <c:order val="0"/>
          <c:tx>
            <c:v>K=3kp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8.1996719160104981E-2"/>
                  <c:y val="2.1372849227179937E-3"/>
                </c:manualLayout>
              </c:layout>
              <c:numFmt formatCode="General" sourceLinked="0"/>
            </c:trendlineLbl>
          </c:trendline>
          <c:xVal>
            <c:numRef>
              <c:f>Sheet1!$F$12:$K$12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</c:numCache>
            </c:numRef>
          </c:xVal>
          <c:yVal>
            <c:numRef>
              <c:f>Sheet1!$F$9:$K$9</c:f>
              <c:numCache>
                <c:formatCode>General</c:formatCode>
                <c:ptCount val="6"/>
                <c:pt idx="0">
                  <c:v>63.8</c:v>
                </c:pt>
                <c:pt idx="1">
                  <c:v>125.1</c:v>
                </c:pt>
                <c:pt idx="2">
                  <c:v>186.9</c:v>
                </c:pt>
                <c:pt idx="3">
                  <c:v>248.4</c:v>
                </c:pt>
                <c:pt idx="4">
                  <c:v>311</c:v>
                </c:pt>
                <c:pt idx="5">
                  <c:v>371.6</c:v>
                </c:pt>
              </c:numCache>
            </c:numRef>
          </c:yVal>
        </c:ser>
        <c:ser>
          <c:idx val="1"/>
          <c:order val="1"/>
          <c:tx>
            <c:v>K=3.0kp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0133661417322834"/>
                  <c:y val="-0.18220472440944882"/>
                </c:manualLayout>
              </c:layout>
              <c:numFmt formatCode="General" sourceLinked="0"/>
            </c:trendlineLbl>
          </c:trendline>
          <c:xVal>
            <c:numRef>
              <c:f>Sheet1!$F$12:$K$12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</c:numCache>
            </c:numRef>
          </c:xVal>
          <c:yVal>
            <c:numRef>
              <c:f>Sheet1!$F$10:$K$10</c:f>
              <c:numCache>
                <c:formatCode>General</c:formatCode>
                <c:ptCount val="6"/>
                <c:pt idx="0">
                  <c:v>87.23</c:v>
                </c:pt>
                <c:pt idx="1">
                  <c:v>172</c:v>
                </c:pt>
                <c:pt idx="2">
                  <c:v>258.5</c:v>
                </c:pt>
                <c:pt idx="3">
                  <c:v>344</c:v>
                </c:pt>
                <c:pt idx="4">
                  <c:v>430.4</c:v>
                </c:pt>
                <c:pt idx="5">
                  <c:v>514.6</c:v>
                </c:pt>
              </c:numCache>
            </c:numRef>
          </c:yVal>
        </c:ser>
        <c:axId val="49779456"/>
        <c:axId val="49773568"/>
      </c:scatterChart>
      <c:valAx>
        <c:axId val="49779456"/>
        <c:scaling>
          <c:logBase val="10"/>
          <c:orientation val="minMax"/>
          <c:max val="2.5"/>
          <c:min val="0.30000000000000004"/>
        </c:scaling>
        <c:axPos val="b"/>
        <c:numFmt formatCode="General" sourceLinked="1"/>
        <c:tickLblPos val="nextTo"/>
        <c:crossAx val="49773568"/>
        <c:crosses val="autoZero"/>
        <c:crossBetween val="midCat"/>
      </c:valAx>
      <c:valAx>
        <c:axId val="49773568"/>
        <c:scaling>
          <c:logBase val="10"/>
          <c:orientation val="minMax"/>
          <c:max val="520"/>
          <c:min val="60"/>
        </c:scaling>
        <c:axPos val="l"/>
        <c:majorGridlines/>
        <c:numFmt formatCode="General" sourceLinked="1"/>
        <c:tickLblPos val="nextTo"/>
        <c:crossAx val="49779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48</xdr:row>
      <xdr:rowOff>0</xdr:rowOff>
    </xdr:from>
    <xdr:to>
      <xdr:col>8</xdr:col>
      <xdr:colOff>57150</xdr:colOff>
      <xdr:row>64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7:P34"/>
  <sheetViews>
    <sheetView tabSelected="1" topLeftCell="A4" zoomScaleNormal="100" workbookViewId="0">
      <selection activeCell="D39" sqref="D39"/>
    </sheetView>
  </sheetViews>
  <sheetFormatPr baseColWidth="10" defaultRowHeight="12.75"/>
  <cols>
    <col min="1" max="1" width="11.5703125"/>
    <col min="2" max="2" width="20.7109375" bestFit="1" customWidth="1"/>
    <col min="3" max="3" width="4" bestFit="1" customWidth="1"/>
    <col min="4" max="4" width="14.85546875" bestFit="1" customWidth="1"/>
    <col min="5" max="5" width="8.5703125" bestFit="1" customWidth="1"/>
    <col min="6" max="6" width="10" bestFit="1" customWidth="1"/>
    <col min="7" max="7" width="9.28515625" bestFit="1" customWidth="1"/>
    <col min="8" max="8" width="12" bestFit="1" customWidth="1"/>
    <col min="9" max="10" width="9.28515625" bestFit="1" customWidth="1"/>
    <col min="11" max="11" width="12" bestFit="1" customWidth="1"/>
    <col min="12" max="13" width="9.5703125" bestFit="1" customWidth="1"/>
    <col min="14" max="14" width="11.28515625" bestFit="1" customWidth="1"/>
    <col min="15" max="1026" width="11.5703125"/>
  </cols>
  <sheetData>
    <row r="7" spans="2:16" ht="15">
      <c r="B7" s="1" t="s">
        <v>3</v>
      </c>
      <c r="C7" s="1"/>
      <c r="D7" s="1"/>
      <c r="E7" s="1"/>
      <c r="F7" s="1"/>
      <c r="G7" s="1"/>
      <c r="H7" s="1"/>
      <c r="I7" s="1"/>
      <c r="J7" s="1"/>
      <c r="K7" s="1"/>
      <c r="P7" s="1"/>
    </row>
    <row r="8" spans="2:16" ht="15">
      <c r="B8" s="1" t="s">
        <v>4</v>
      </c>
      <c r="C8" s="1">
        <v>1</v>
      </c>
      <c r="D8" s="1"/>
      <c r="E8" s="1" t="s">
        <v>0</v>
      </c>
      <c r="F8" s="1">
        <v>1</v>
      </c>
      <c r="G8" s="1">
        <v>2</v>
      </c>
      <c r="H8" s="1">
        <v>3</v>
      </c>
      <c r="I8" s="1">
        <v>4</v>
      </c>
      <c r="J8" s="1">
        <v>5</v>
      </c>
      <c r="K8" s="1">
        <v>6</v>
      </c>
      <c r="P8" s="1" t="s">
        <v>1</v>
      </c>
    </row>
    <row r="9" spans="2:16" ht="15">
      <c r="B9" s="1" t="s">
        <v>5</v>
      </c>
      <c r="C9" s="1">
        <v>1.5</v>
      </c>
      <c r="D9" s="1">
        <v>14.7</v>
      </c>
      <c r="E9" s="1" t="s">
        <v>2</v>
      </c>
      <c r="F9" s="1">
        <v>63.8</v>
      </c>
      <c r="G9" s="1">
        <v>125.1</v>
      </c>
      <c r="H9" s="1">
        <v>186.9</v>
      </c>
      <c r="I9" s="1">
        <v>248.4</v>
      </c>
      <c r="J9" s="1">
        <v>311</v>
      </c>
      <c r="K9" s="1">
        <v>371.6</v>
      </c>
      <c r="P9" s="1"/>
    </row>
    <row r="10" spans="2:16" ht="15">
      <c r="B10" s="1" t="s">
        <v>5</v>
      </c>
      <c r="C10" s="1">
        <v>3</v>
      </c>
      <c r="D10" s="1">
        <v>29.4</v>
      </c>
      <c r="E10" s="1" t="s">
        <v>2</v>
      </c>
      <c r="F10" s="1">
        <v>87.23</v>
      </c>
      <c r="G10" s="1">
        <v>172</v>
      </c>
      <c r="H10" s="1">
        <v>258.5</v>
      </c>
      <c r="I10" s="1">
        <v>344</v>
      </c>
      <c r="J10" s="1">
        <v>430.4</v>
      </c>
      <c r="K10" s="1">
        <v>514.6</v>
      </c>
      <c r="P10" s="1">
        <v>1562</v>
      </c>
    </row>
    <row r="12" spans="2:16" ht="15">
      <c r="B12" s="2" t="s">
        <v>9</v>
      </c>
      <c r="C12" s="2"/>
      <c r="D12" s="2" t="s">
        <v>13</v>
      </c>
      <c r="E12" s="2"/>
      <c r="F12" s="2">
        <f>2*$C$8/F8</f>
        <v>2</v>
      </c>
      <c r="G12" s="2">
        <f t="shared" ref="G12:K12" si="0">2*$C$8/G8</f>
        <v>1</v>
      </c>
      <c r="H12" s="2">
        <f t="shared" si="0"/>
        <v>0.66666666666666663</v>
      </c>
      <c r="I12" s="2">
        <f t="shared" si="0"/>
        <v>0.5</v>
      </c>
      <c r="J12" s="2">
        <f t="shared" si="0"/>
        <v>0.4</v>
      </c>
      <c r="K12" s="2">
        <f t="shared" si="0"/>
        <v>0.33333333333333331</v>
      </c>
    </row>
    <row r="16" spans="2:16" ht="15">
      <c r="B16" s="3" t="s">
        <v>7</v>
      </c>
      <c r="C16" s="3"/>
      <c r="D16" s="3" t="s">
        <v>8</v>
      </c>
      <c r="E16" s="3"/>
      <c r="F16" s="3"/>
      <c r="G16" s="3"/>
      <c r="H16" s="3"/>
      <c r="I16" s="3"/>
      <c r="J16" s="3"/>
      <c r="K16" s="3"/>
      <c r="L16" s="7" t="s">
        <v>14</v>
      </c>
      <c r="M16" s="4" t="s">
        <v>16</v>
      </c>
      <c r="N16" s="12" t="s">
        <v>15</v>
      </c>
    </row>
    <row r="17" spans="2:14" ht="15">
      <c r="B17" s="3"/>
      <c r="C17" s="3"/>
      <c r="D17" s="3"/>
      <c r="E17" s="3" t="s">
        <v>0</v>
      </c>
      <c r="F17" s="3">
        <v>1</v>
      </c>
      <c r="G17" s="3">
        <v>2</v>
      </c>
      <c r="H17" s="3">
        <v>3</v>
      </c>
      <c r="I17" s="3">
        <v>4</v>
      </c>
      <c r="J17" s="3">
        <v>5</v>
      </c>
      <c r="K17" s="3">
        <v>6</v>
      </c>
      <c r="L17" s="7"/>
      <c r="M17" s="4"/>
      <c r="N17" s="6"/>
    </row>
    <row r="18" spans="2:14" ht="15">
      <c r="B18" s="3"/>
      <c r="C18" s="3"/>
      <c r="D18" s="3"/>
      <c r="E18" s="3" t="s">
        <v>10</v>
      </c>
      <c r="F18" s="3">
        <f>F12*F9</f>
        <v>127.6</v>
      </c>
      <c r="G18" s="3">
        <f t="shared" ref="G18:K18" si="1">G12*G9</f>
        <v>125.1</v>
      </c>
      <c r="H18" s="3">
        <f t="shared" si="1"/>
        <v>124.6</v>
      </c>
      <c r="I18" s="3">
        <f t="shared" si="1"/>
        <v>124.2</v>
      </c>
      <c r="J18" s="3">
        <f t="shared" si="1"/>
        <v>124.4</v>
      </c>
      <c r="K18" s="3">
        <f t="shared" si="1"/>
        <v>123.86666666666667</v>
      </c>
      <c r="L18" s="8">
        <f>AVERAGE(F18:K18)</f>
        <v>124.96111111111111</v>
      </c>
      <c r="M18" s="10">
        <f>STDEV(F18:K18)</f>
        <v>1.3568618478228309</v>
      </c>
      <c r="N18" s="9">
        <f>M18/SQRT(COUNT(F18:K18)-1)</f>
        <v>0.60680706556156494</v>
      </c>
    </row>
    <row r="19" spans="2:14" ht="15">
      <c r="B19" s="3"/>
      <c r="C19" s="3"/>
      <c r="D19" s="3"/>
      <c r="E19" s="3" t="s">
        <v>10</v>
      </c>
      <c r="F19" s="3">
        <f>F12*F10</f>
        <v>174.46</v>
      </c>
      <c r="G19" s="3">
        <f t="shared" ref="G19:K19" si="2">G12*G10</f>
        <v>172</v>
      </c>
      <c r="H19" s="3">
        <f t="shared" si="2"/>
        <v>172.33333333333331</v>
      </c>
      <c r="I19" s="3">
        <f t="shared" si="2"/>
        <v>172</v>
      </c>
      <c r="J19" s="3">
        <f t="shared" si="2"/>
        <v>172.16</v>
      </c>
      <c r="K19" s="3">
        <f t="shared" si="2"/>
        <v>171.53333333333333</v>
      </c>
      <c r="L19" s="8">
        <f>AVERAGE(F19:K19)</f>
        <v>172.41444444444446</v>
      </c>
      <c r="M19" s="10">
        <f>STDEV(F19:K19)</f>
        <v>1.0368706480260594</v>
      </c>
      <c r="N19" s="9">
        <f>M19/SQRT(COUNT(F19:K19)-1)</f>
        <v>0.46370265057210541</v>
      </c>
    </row>
    <row r="20" spans="2:14" ht="15">
      <c r="L20" s="8"/>
      <c r="M20" s="10"/>
      <c r="N20" s="9"/>
    </row>
    <row r="21" spans="2:14" ht="15">
      <c r="L21" s="8"/>
      <c r="M21" s="10"/>
      <c r="N21" s="9"/>
    </row>
    <row r="22" spans="2:14" ht="15">
      <c r="B22" s="5" t="s">
        <v>6</v>
      </c>
      <c r="C22" s="5"/>
      <c r="D22" s="5" t="s">
        <v>11</v>
      </c>
      <c r="E22" s="5"/>
      <c r="F22" s="5"/>
      <c r="G22" s="5"/>
      <c r="H22" s="5"/>
      <c r="I22" s="5"/>
      <c r="J22" s="5"/>
      <c r="K22" s="5"/>
      <c r="L22" s="8"/>
      <c r="M22" s="10"/>
      <c r="N22" s="9"/>
    </row>
    <row r="23" spans="2:14" ht="15">
      <c r="B23" s="5"/>
      <c r="C23" s="5"/>
      <c r="D23" s="5"/>
      <c r="E23" s="5" t="s">
        <v>0</v>
      </c>
      <c r="F23" s="5">
        <v>1</v>
      </c>
      <c r="G23" s="5">
        <v>2</v>
      </c>
      <c r="H23" s="5">
        <v>3</v>
      </c>
      <c r="I23" s="5">
        <v>4</v>
      </c>
      <c r="J23" s="5">
        <v>5</v>
      </c>
      <c r="K23" s="5">
        <v>6</v>
      </c>
      <c r="L23" s="8"/>
      <c r="M23" s="10"/>
      <c r="N23" s="9"/>
    </row>
    <row r="24" spans="2:14" ht="15">
      <c r="B24" s="5"/>
      <c r="C24" s="5"/>
      <c r="D24" s="5"/>
      <c r="E24" s="5" t="s">
        <v>12</v>
      </c>
      <c r="F24" s="11">
        <f>1/(F18^2/$D$9)</f>
        <v>9.0285079745678601E-4</v>
      </c>
      <c r="G24" s="11">
        <f t="shared" ref="G24:K24" si="3">1/(G18^2/$D$9)</f>
        <v>9.3929652441116656E-4</v>
      </c>
      <c r="H24" s="11">
        <f t="shared" si="3"/>
        <v>9.4685014518368902E-4</v>
      </c>
      <c r="I24" s="11">
        <f t="shared" si="3"/>
        <v>9.5295883995736945E-4</v>
      </c>
      <c r="J24" s="11">
        <f t="shared" si="3"/>
        <v>9.4989712678735731E-4</v>
      </c>
      <c r="K24" s="11">
        <f t="shared" si="3"/>
        <v>9.580946907504971E-4</v>
      </c>
      <c r="L24" s="8">
        <f>AVERAGE(F24:K24)</f>
        <v>9.41658020757811E-4</v>
      </c>
      <c r="M24" s="10">
        <f>STDEV(F24:K24)</f>
        <v>2.0021443027815524E-5</v>
      </c>
      <c r="N24" s="9">
        <f>M24/SQRT(COUNT(F24:K24)-1)</f>
        <v>8.9538615235669439E-6</v>
      </c>
    </row>
    <row r="25" spans="2:14" ht="15">
      <c r="B25" s="5"/>
      <c r="C25" s="5"/>
      <c r="D25" s="5"/>
      <c r="E25" s="5" t="s">
        <v>12</v>
      </c>
      <c r="F25" s="11">
        <f>1/(F19^2/$D$10)</f>
        <v>9.6595210699058996E-4</v>
      </c>
      <c r="G25" s="11">
        <f t="shared" ref="G25:K25" si="4">1/(G19^2/$D$10)</f>
        <v>9.9378042184964841E-4</v>
      </c>
      <c r="H25" s="11">
        <f t="shared" si="4"/>
        <v>9.8993972815940821E-4</v>
      </c>
      <c r="I25" s="11">
        <f t="shared" si="4"/>
        <v>9.9378042184964841E-4</v>
      </c>
      <c r="J25" s="11">
        <f t="shared" si="4"/>
        <v>9.9193410469728175E-4</v>
      </c>
      <c r="K25" s="11">
        <f t="shared" si="4"/>
        <v>9.9919505510979892E-4</v>
      </c>
      <c r="L25" s="8">
        <f>AVERAGE(F25:K25)</f>
        <v>9.8909697310939609E-4</v>
      </c>
      <c r="M25" s="10">
        <f>STDEV(F25:K25)</f>
        <v>1.1749766156573172E-5</v>
      </c>
      <c r="N25" s="9">
        <f>M25/SQRT(COUNT(F25:K25)-1)</f>
        <v>5.2546551691648099E-6</v>
      </c>
    </row>
    <row r="29" spans="2:14" ht="15">
      <c r="B29" s="13" t="s">
        <v>17</v>
      </c>
      <c r="C29" s="13"/>
      <c r="D29" s="13" t="s">
        <v>18</v>
      </c>
      <c r="E29" s="13"/>
      <c r="F29" s="13"/>
      <c r="G29" s="13"/>
      <c r="H29" s="13"/>
      <c r="I29" s="13"/>
      <c r="J29" s="13"/>
      <c r="K29" s="13"/>
    </row>
    <row r="30" spans="2:14" ht="15">
      <c r="B30" s="13"/>
      <c r="C30" s="13"/>
      <c r="D30" s="13"/>
      <c r="E30" s="13" t="s">
        <v>0</v>
      </c>
      <c r="F30" s="13">
        <v>1</v>
      </c>
      <c r="G30" s="13">
        <v>2</v>
      </c>
      <c r="H30" s="13">
        <v>3</v>
      </c>
      <c r="I30" s="13">
        <v>4</v>
      </c>
      <c r="J30" s="13">
        <v>5</v>
      </c>
      <c r="K30" s="13">
        <v>6</v>
      </c>
    </row>
    <row r="31" spans="2:14" ht="15">
      <c r="B31" s="13"/>
      <c r="C31" s="13"/>
      <c r="D31" s="13"/>
      <c r="E31" s="13" t="s">
        <v>19</v>
      </c>
      <c r="F31" s="14">
        <f>SQRT($D9/$L24)/F$12</f>
        <v>62.471519109080369</v>
      </c>
      <c r="G31" s="14">
        <f t="shared" ref="G31:K31" si="5">SQRT($D9/$L24)/G$12</f>
        <v>124.94303821816074</v>
      </c>
      <c r="H31" s="14">
        <f t="shared" si="5"/>
        <v>187.41455732724111</v>
      </c>
      <c r="I31" s="14">
        <f t="shared" si="5"/>
        <v>249.88607643632147</v>
      </c>
      <c r="J31" s="14">
        <f t="shared" si="5"/>
        <v>312.35759554540181</v>
      </c>
      <c r="K31" s="14">
        <f t="shared" si="5"/>
        <v>374.82911465448223</v>
      </c>
    </row>
    <row r="32" spans="2:14" ht="15">
      <c r="B32" s="13"/>
      <c r="C32" s="13"/>
      <c r="D32" s="13"/>
      <c r="E32" s="13" t="s">
        <v>19</v>
      </c>
      <c r="F32" s="14">
        <f>SQRT($D10/$L25)/F$12</f>
        <v>86.203367785826828</v>
      </c>
      <c r="G32" s="14">
        <f t="shared" ref="G32:K32" si="6">SQRT($D10/$L25)/G$12</f>
        <v>172.40673557165366</v>
      </c>
      <c r="H32" s="14">
        <f t="shared" si="6"/>
        <v>258.61010335748051</v>
      </c>
      <c r="I32" s="14">
        <f t="shared" si="6"/>
        <v>344.81347114330731</v>
      </c>
      <c r="J32" s="14">
        <f t="shared" si="6"/>
        <v>431.01683892913411</v>
      </c>
      <c r="K32" s="14">
        <f t="shared" si="6"/>
        <v>517.22020671496102</v>
      </c>
    </row>
    <row r="34" spans="2:2">
      <c r="B34" t="s">
        <v>20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Urs Gerber</cp:lastModifiedBy>
  <cp:revision>0</cp:revision>
  <dcterms:created xsi:type="dcterms:W3CDTF">2013-03-07T13:13:32Z</dcterms:created>
  <dcterms:modified xsi:type="dcterms:W3CDTF">2013-03-13T22:20:07Z</dcterms:modified>
</cp:coreProperties>
</file>