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<sst xmlns="http://schemas.openxmlformats.org/spreadsheetml/2006/main" count="58" uniqueCount="24">
  <si>
    <t>PI</t>
  </si>
  <si>
    <t>v0</t>
  </si>
  <si>
    <t>m</t>
  </si>
  <si>
    <t>A</t>
  </si>
  <si>
    <t>p0</t>
  </si>
  <si>
    <t>Gas</t>
  </si>
  <si>
    <t>Argon</t>
  </si>
  <si>
    <t>n</t>
  </si>
  <si>
    <t>Tges</t>
  </si>
  <si>
    <t>T</t>
  </si>
  <si>
    <t>f</t>
  </si>
  <si>
    <t>w</t>
  </si>
  <si>
    <t>lambda</t>
  </si>
  <si>
    <t>T0</t>
  </si>
  <si>
    <t>w0</t>
  </si>
  <si>
    <t>gamma</t>
  </si>
  <si>
    <t>exp</t>
  </si>
  <si>
    <t>Rel diff</t>
  </si>
  <si>
    <t>s</t>
  </si>
  <si>
    <t>avg</t>
  </si>
  <si>
    <t>Avg</t>
  </si>
  <si>
    <t>Nitrogen</t>
  </si>
  <si>
    <t>????</t>
  </si>
  <si>
    <t>Carbon Dioxide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</si>
</sst>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AC090"/>
        <bgColor rgb="FFC0C0C0"/>
      </patternFill>
    </fill>
    <fill>
      <patternFill patternType="solid">
        <fgColor rgb="FFFFFFFF"/>
        <bgColor rgb="FFF2F2F2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10" zoomScaleNormal="110" zoomScalePageLayoutView="100">
      <selection activeCell="F2" activeCellId="0" pane="topLeft" sqref="F2"/>
    </sheetView>
  </sheetViews>
  <sheetFormatPr defaultRowHeight="12.75"/>
  <cols>
    <col collapsed="false" hidden="false" max="1" min="1" style="0" width="5.00510204081633"/>
    <col collapsed="false" hidden="false" max="2" min="2" style="0" width="3.28571428571429"/>
    <col collapsed="false" hidden="false" max="3" min="3" style="0" width="11.5714285714286"/>
    <col collapsed="false" hidden="false" max="4" min="4" style="0" width="11.8622448979592"/>
    <col collapsed="false" hidden="false" max="1025" min="5" style="0" width="11.5714285714286"/>
  </cols>
  <sheetData>
    <row collapsed="false" customFormat="false" customHeight="true" hidden="false" ht="12.75" outlineLevel="0" r="1">
      <c r="B1" s="0" t="s">
        <v>0</v>
      </c>
      <c r="C1" s="0" t="n">
        <f aca="false">PI()</f>
        <v>3.14159265358979</v>
      </c>
      <c r="E1" s="0" t="s">
        <v>1</v>
      </c>
      <c r="F1" s="0" t="n">
        <f aca="false">5633/1000000+0.45*(0.016/2)^2*PI()</f>
        <v>0.00572347786842339</v>
      </c>
      <c r="G1" s="0" t="s">
        <v>2</v>
      </c>
      <c r="H1" s="0" t="n">
        <v>0.017</v>
      </c>
      <c r="I1" s="0" t="s">
        <v>3</v>
      </c>
      <c r="J1" s="0" t="n">
        <f aca="false">(0.016/2)^2*$C$1</f>
        <v>0.000201061929829747</v>
      </c>
      <c r="K1" s="0" t="s">
        <v>4</v>
      </c>
      <c r="L1" s="0" t="n">
        <f aca="false">101325+H1*9.81/($J$1)</f>
        <v>102154.445933107</v>
      </c>
    </row>
    <row collapsed="false" customFormat="false" customHeight="true" hidden="false" ht="12.75" outlineLevel="0" r="3">
      <c r="A3" s="0" t="s">
        <v>5</v>
      </c>
      <c r="D3" s="0" t="s">
        <v>6</v>
      </c>
    </row>
    <row collapsed="false" customFormat="false" customHeight="true" hidden="false" ht="12.95" outlineLevel="0" r="4"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J4" s="0" t="s">
        <v>12</v>
      </c>
      <c r="L4" s="0" t="s">
        <v>13</v>
      </c>
      <c r="M4" s="0" t="s">
        <v>14</v>
      </c>
      <c r="N4" s="0" t="s">
        <v>15</v>
      </c>
      <c r="O4" s="0" t="s">
        <v>16</v>
      </c>
      <c r="P4" s="0" t="s">
        <v>17</v>
      </c>
    </row>
    <row collapsed="false" customFormat="false" customHeight="true" hidden="false" ht="12.2" outlineLevel="0" r="5">
      <c r="B5" s="0" t="s">
        <v>7</v>
      </c>
      <c r="C5" s="0" t="n">
        <v>7</v>
      </c>
      <c r="D5" s="0" t="n">
        <v>7</v>
      </c>
      <c r="E5" s="0" t="n">
        <v>5.4</v>
      </c>
      <c r="F5" s="0" t="n">
        <f aca="false">E5/$C$5</f>
        <v>0.771428571428571</v>
      </c>
      <c r="G5" s="0" t="n">
        <f aca="false">1/F5</f>
        <v>1.2962962962963</v>
      </c>
      <c r="H5" s="0" t="n">
        <f aca="false">2*$C$1*G5</f>
        <v>8.1448698426402</v>
      </c>
      <c r="J5" s="0" t="n">
        <v>0.270406</v>
      </c>
      <c r="L5" s="0" t="n">
        <f aca="false">2*$C$1/(SQRT(H10^2+J7^2))</f>
        <v>0.78791597873554</v>
      </c>
      <c r="M5" s="0" t="n">
        <f aca="false">(SQRT(H10^2+J7^2))</f>
        <v>7.97443569714494</v>
      </c>
      <c r="N5" s="0" t="n">
        <f aca="false">4*$C$1^2*$H$1*$F$1/($L$1*$J$1^2*L5^2)</f>
        <v>1.49827621110754</v>
      </c>
      <c r="O5" s="0" t="n">
        <v>1.65</v>
      </c>
      <c r="P5" s="0" t="n">
        <f aca="false">N5/O5</f>
        <v>0.908046188550022</v>
      </c>
      <c r="Q5" s="0" t="n">
        <f aca="false">-(100-100*P5)</f>
        <v>-9.19538114499785</v>
      </c>
    </row>
    <row collapsed="false" customFormat="false" customHeight="true" hidden="false" ht="12.2" outlineLevel="0" r="6">
      <c r="D6" s="0" t="n">
        <v>7</v>
      </c>
      <c r="E6" s="0" t="n">
        <v>5.4</v>
      </c>
      <c r="F6" s="0" t="n">
        <f aca="false">E6/$C$5</f>
        <v>0.771428571428571</v>
      </c>
      <c r="G6" s="0" t="n">
        <f aca="false">1/F6</f>
        <v>1.2962962962963</v>
      </c>
      <c r="H6" s="0" t="n">
        <f aca="false">2*$C$1*G6</f>
        <v>8.1448698426402</v>
      </c>
      <c r="J6" s="0" t="n">
        <v>0.240883</v>
      </c>
      <c r="K6" s="0" t="s">
        <v>18</v>
      </c>
      <c r="L6" s="0" t="n">
        <f aca="false">2*$C$1*M6/M5^2</f>
        <v>0.00703668317437619</v>
      </c>
      <c r="M6" s="0" t="n">
        <f aca="false">SQRT((H11^2*H10^2)/(H10^2+J7^2)+(K7^2*J7^2)/(H10^2+J7^2))</f>
        <v>0.071217717383136</v>
      </c>
      <c r="N6" s="0" t="n">
        <f aca="false">8*$C$1*$H$1*L6*$F$1/($J$1^2*$L$1*L5^3)</f>
        <v>0.00851844054377545</v>
      </c>
    </row>
    <row collapsed="false" customFormat="false" customHeight="true" hidden="false" ht="12.2" outlineLevel="0" r="7">
      <c r="D7" s="0" t="n">
        <v>7</v>
      </c>
      <c r="E7" s="0" t="n">
        <v>5.6</v>
      </c>
      <c r="F7" s="0" t="n">
        <f aca="false">E7/$C$5</f>
        <v>0.8</v>
      </c>
      <c r="G7" s="0" t="n">
        <f aca="false">1/F7</f>
        <v>1.25</v>
      </c>
      <c r="H7" s="0" t="n">
        <f aca="false">2*$C$1*G7</f>
        <v>7.85398163397448</v>
      </c>
      <c r="I7" s="0" t="s">
        <v>19</v>
      </c>
      <c r="J7" s="0" t="n">
        <f aca="false">AVERAGE(J5:J6)</f>
        <v>0.2556445</v>
      </c>
      <c r="K7" s="0" t="n">
        <f aca="false">STDEV(J5:J6)/SQRT(2)</f>
        <v>0.0147615000000001</v>
      </c>
    </row>
    <row collapsed="false" customFormat="false" customHeight="true" hidden="false" ht="12.2" outlineLevel="0" r="8">
      <c r="D8" s="0" t="n">
        <v>7</v>
      </c>
      <c r="E8" s="0" t="n">
        <v>5.6</v>
      </c>
      <c r="F8" s="0" t="n">
        <f aca="false">E8/$C$5</f>
        <v>0.8</v>
      </c>
      <c r="G8" s="0" t="n">
        <f aca="false">1/F8</f>
        <v>1.25</v>
      </c>
      <c r="H8" s="0" t="n">
        <f aca="false">2*$C$1*G8</f>
        <v>7.85398163397448</v>
      </c>
    </row>
    <row collapsed="false" customFormat="false" customHeight="true" hidden="false" ht="12.2" outlineLevel="0" r="9">
      <c r="D9" s="0" t="n">
        <v>7</v>
      </c>
      <c r="E9" s="0" t="n">
        <v>5.6</v>
      </c>
      <c r="F9" s="0" t="n">
        <f aca="false">E9/$C$5</f>
        <v>0.8</v>
      </c>
      <c r="G9" s="0" t="n">
        <f aca="false">1/F9</f>
        <v>1.25</v>
      </c>
      <c r="H9" s="0" t="n">
        <f aca="false">2*$C$1*G9</f>
        <v>7.85398163397448</v>
      </c>
    </row>
    <row collapsed="false" customFormat="false" customHeight="true" hidden="false" ht="12.2" outlineLevel="0" r="10">
      <c r="C10" s="0" t="s">
        <v>20</v>
      </c>
      <c r="D10" s="2" t="n">
        <v>7</v>
      </c>
      <c r="E10" s="2" t="n">
        <f aca="false">AVERAGE(E5:E9)</f>
        <v>5.52</v>
      </c>
      <c r="F10" s="2" t="n">
        <f aca="false">AVERAGE(F5:F9)</f>
        <v>0.788571428571429</v>
      </c>
      <c r="G10" s="2" t="n">
        <f aca="false">AVERAGE(G5:G9)</f>
        <v>1.26851851851852</v>
      </c>
      <c r="H10" s="2" t="n">
        <f aca="false">AVERAGE(H5:H9)</f>
        <v>7.97033691744077</v>
      </c>
    </row>
    <row collapsed="false" customFormat="false" customHeight="true" hidden="false" ht="12.75" outlineLevel="0" r="11">
      <c r="C11" s="0" t="s">
        <v>18</v>
      </c>
      <c r="F11" s="0" t="n">
        <f aca="false">STDEV(F5:F9)/SQRT(5)</f>
        <v>0.00699854212223763</v>
      </c>
      <c r="G11" s="0" t="n">
        <f aca="false">STDEV(G5:G9)/SQRT(5)</f>
        <v>0.0113402302906629</v>
      </c>
      <c r="H11" s="0" t="n">
        <f aca="false">STDEV(H5:H9)/SQRT(5)</f>
        <v>0.0712527683422809</v>
      </c>
    </row>
    <row collapsed="false" customFormat="false" customHeight="true" hidden="false" ht="12.2" outlineLevel="0" r="12">
      <c r="A12" s="0" t="s">
        <v>5</v>
      </c>
      <c r="D12" s="0" t="s">
        <v>21</v>
      </c>
    </row>
    <row collapsed="false" customFormat="false" customHeight="true" hidden="false" ht="12.95" outlineLevel="0" r="13">
      <c r="D13" s="1" t="s">
        <v>7</v>
      </c>
      <c r="E13" s="1" t="s">
        <v>8</v>
      </c>
      <c r="F13" s="1" t="s">
        <v>9</v>
      </c>
      <c r="G13" s="1" t="s">
        <v>10</v>
      </c>
      <c r="H13" s="1" t="s">
        <v>11</v>
      </c>
      <c r="L13" s="0" t="s">
        <v>13</v>
      </c>
      <c r="M13" s="0" t="s">
        <v>14</v>
      </c>
      <c r="N13" s="0" t="s">
        <v>15</v>
      </c>
      <c r="O13" s="0" t="s">
        <v>16</v>
      </c>
      <c r="P13" s="0" t="s">
        <v>17</v>
      </c>
    </row>
    <row collapsed="false" customFormat="false" customHeight="true" hidden="false" ht="12.2" outlineLevel="0" r="14">
      <c r="B14" s="0" t="s">
        <v>7</v>
      </c>
      <c r="C14" s="0" t="n">
        <v>7</v>
      </c>
      <c r="D14" s="0" t="n">
        <v>7</v>
      </c>
      <c r="E14" s="0" t="n">
        <v>6</v>
      </c>
      <c r="F14" s="0" t="n">
        <f aca="false">E14/$C$5</f>
        <v>0.857142857142857</v>
      </c>
      <c r="G14" s="0" t="n">
        <f aca="false">1/F14</f>
        <v>1.16666666666667</v>
      </c>
      <c r="H14" s="0" t="n">
        <f aca="false">2*$C$1*G14</f>
        <v>7.33038285837618</v>
      </c>
      <c r="J14" s="0" t="n">
        <v>0.489611</v>
      </c>
      <c r="K14" s="0" t="s">
        <v>22</v>
      </c>
      <c r="L14" s="0" t="n">
        <f aca="false">2*$C$1/(SQRT(H19^2+J15^2))</f>
        <v>0.867906299412465</v>
      </c>
      <c r="M14" s="0" t="n">
        <f aca="false">(SQRT(H19^2+J16^2))</f>
        <v>7.24475509058949</v>
      </c>
      <c r="N14" s="0" t="n">
        <f aca="false">4*$C$1^2*$H$1*$F$1/($L$1*$J$1^2*L14^2)</f>
        <v>1.23482672105167</v>
      </c>
      <c r="O14" s="0" t="n">
        <v>1.4</v>
      </c>
      <c r="P14" s="0" t="n">
        <f aca="false">N14/O14</f>
        <v>0.882019086465482</v>
      </c>
      <c r="Q14" s="0" t="n">
        <f aca="false">-(100-100*P14)</f>
        <v>-11.7980913534518</v>
      </c>
    </row>
    <row collapsed="false" customFormat="false" customHeight="true" hidden="false" ht="12.2" outlineLevel="0" r="15">
      <c r="D15" s="0" t="n">
        <v>7</v>
      </c>
      <c r="E15" s="0" t="n">
        <v>6</v>
      </c>
      <c r="F15" s="0" t="n">
        <f aca="false">E15/$C$5</f>
        <v>0.857142857142857</v>
      </c>
      <c r="G15" s="0" t="n">
        <f aca="false">1/F15</f>
        <v>1.16666666666667</v>
      </c>
      <c r="H15" s="0" t="n">
        <f aca="false">2*$C$1*G15</f>
        <v>7.33038285837618</v>
      </c>
      <c r="J15" s="0" t="n">
        <v>0.230706</v>
      </c>
      <c r="K15" s="0" t="s">
        <v>18</v>
      </c>
      <c r="L15" s="0" t="n">
        <f aca="false">2*$C$1*M15/M14^2</f>
        <v>0.0069679733913328</v>
      </c>
      <c r="M15" s="0" t="n">
        <f aca="false">SQRT((H20^2*H19^2)/(H19^2+J16^2)+(K16^2*J16^2)/(H19^2+J16^2))</f>
        <v>0.0582068413616498</v>
      </c>
      <c r="N15" s="0" t="n">
        <f aca="false">8*$C$1*$H$1*L15*$F$1/($J$1^2*$L$1*L14^3)</f>
        <v>0.00631131395788224</v>
      </c>
    </row>
    <row collapsed="false" customFormat="false" customHeight="true" hidden="false" ht="12.2" outlineLevel="0" r="16">
      <c r="D16" s="0" t="n">
        <v>7</v>
      </c>
      <c r="E16" s="0" t="n">
        <v>6</v>
      </c>
      <c r="F16" s="0" t="n">
        <f aca="false">E16/$C$5</f>
        <v>0.857142857142857</v>
      </c>
      <c r="G16" s="0" t="n">
        <f aca="false">1/F16</f>
        <v>1.16666666666667</v>
      </c>
      <c r="H16" s="0" t="n">
        <f aca="false">2*$C$1*G16</f>
        <v>7.33038285837618</v>
      </c>
      <c r="I16" s="0" t="s">
        <v>19</v>
      </c>
      <c r="J16" s="0" t="n">
        <f aca="false">AVERAGE(J14:J15)</f>
        <v>0.3601585</v>
      </c>
      <c r="K16" s="0" t="n">
        <f aca="false">STDEV(J14:J15)/SQRT(2)</f>
        <v>0.1294525</v>
      </c>
    </row>
    <row collapsed="false" customFormat="false" customHeight="true" hidden="false" ht="12.2" outlineLevel="0" r="17">
      <c r="D17" s="0" t="n">
        <v>7</v>
      </c>
      <c r="E17" s="0" t="n">
        <v>6.2</v>
      </c>
      <c r="F17" s="0" t="n">
        <f aca="false">E17/$C$5</f>
        <v>0.885714285714286</v>
      </c>
      <c r="G17" s="0" t="n">
        <f aca="false">1/F17</f>
        <v>1.12903225806452</v>
      </c>
      <c r="H17" s="0" t="n">
        <f aca="false">2*$C$1*G17</f>
        <v>7.09391889520276</v>
      </c>
    </row>
    <row collapsed="false" customFormat="false" customHeight="true" hidden="false" ht="12.2" outlineLevel="0" r="18">
      <c r="D18" s="0" t="n">
        <v>7</v>
      </c>
      <c r="E18" s="0" t="n">
        <v>6.2</v>
      </c>
      <c r="F18" s="0" t="n">
        <f aca="false">E18/$C$5</f>
        <v>0.885714285714286</v>
      </c>
      <c r="G18" s="0" t="n">
        <f aca="false">1/F18</f>
        <v>1.12903225806452</v>
      </c>
      <c r="H18" s="0" t="n">
        <f aca="false">2*$C$1*G18</f>
        <v>7.09391889520276</v>
      </c>
    </row>
    <row collapsed="false" customFormat="false" customHeight="true" hidden="false" ht="12.2" outlineLevel="0" r="19">
      <c r="C19" s="0" t="s">
        <v>20</v>
      </c>
      <c r="D19" s="2" t="n">
        <v>7</v>
      </c>
      <c r="E19" s="2" t="n">
        <f aca="false">AVERAGE(E14:E18)</f>
        <v>6.08</v>
      </c>
      <c r="F19" s="2" t="n">
        <f aca="false">AVERAGE(F14:F18)</f>
        <v>0.868571428571429</v>
      </c>
      <c r="G19" s="2" t="n">
        <f aca="false">AVERAGE(G14:G18)</f>
        <v>1.15161290322581</v>
      </c>
      <c r="H19" s="2" t="n">
        <f aca="false">AVERAGE(H14:H18)</f>
        <v>7.23579727310681</v>
      </c>
    </row>
    <row collapsed="false" customFormat="false" customHeight="true" hidden="false" ht="12.75" outlineLevel="0" r="20">
      <c r="C20" s="0" t="s">
        <v>18</v>
      </c>
      <c r="E20" s="3"/>
      <c r="F20" s="0" t="n">
        <f aca="false">STDEV(F14:F18)/SQRT(5)</f>
        <v>0.00699854212223768</v>
      </c>
      <c r="G20" s="0" t="n">
        <f aca="false">STDEV(G14:G18)/SQRT(5)</f>
        <v>0.00921850978466792</v>
      </c>
      <c r="H20" s="0" t="n">
        <f aca="false">STDEV(H14:H18)/SQRT(5)</f>
        <v>0.057921605233076</v>
      </c>
    </row>
    <row collapsed="false" customFormat="false" customHeight="true" hidden="false" ht="12.2" outlineLevel="0" r="21">
      <c r="A21" s="0" t="s">
        <v>5</v>
      </c>
      <c r="D21" s="0" t="s">
        <v>23</v>
      </c>
      <c r="E21" s="3"/>
      <c r="F21" s="3"/>
      <c r="G21" s="3"/>
      <c r="H21" s="3"/>
    </row>
    <row collapsed="false" customFormat="false" customHeight="true" hidden="false" ht="12.95" outlineLevel="0" r="22"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L22" s="0" t="s">
        <v>13</v>
      </c>
      <c r="M22" s="0" t="s">
        <v>14</v>
      </c>
      <c r="N22" s="0" t="s">
        <v>15</v>
      </c>
      <c r="O22" s="0" t="s">
        <v>16</v>
      </c>
      <c r="P22" s="0" t="s">
        <v>17</v>
      </c>
    </row>
    <row collapsed="false" customFormat="false" customHeight="true" hidden="false" ht="12.2" outlineLevel="0" r="23">
      <c r="B23" s="0" t="s">
        <v>7</v>
      </c>
      <c r="C23" s="0" t="n">
        <v>7</v>
      </c>
      <c r="D23" s="0" t="n">
        <v>7</v>
      </c>
      <c r="E23" s="0" t="n">
        <v>6.2</v>
      </c>
      <c r="F23" s="0" t="n">
        <f aca="false">E23/$C$5</f>
        <v>0.885714285714286</v>
      </c>
      <c r="G23" s="0" t="n">
        <f aca="false">1/F23</f>
        <v>1.12903225806452</v>
      </c>
      <c r="H23" s="0" t="n">
        <f aca="false">2*$C$1*G23</f>
        <v>7.09391889520276</v>
      </c>
      <c r="J23" s="0" t="n">
        <v>0.397348</v>
      </c>
      <c r="L23" s="0" t="n">
        <f aca="false">2*$C$1/(SQRT(H28^2+J25^2))</f>
        <v>0.890018751442727</v>
      </c>
      <c r="M23" s="0" t="n">
        <f aca="false">(SQRT(H28^2+J25^2))</f>
        <v>7.05961003292852</v>
      </c>
      <c r="N23" s="0" t="n">
        <f aca="false">4*$C$1^2*$H$1*$F$1/($L$1*$J$1^2*L23^2)</f>
        <v>1.17423058051232</v>
      </c>
      <c r="O23" s="0" t="n">
        <v>1.29</v>
      </c>
      <c r="P23" s="0" t="n">
        <f aca="false">N23/O23</f>
        <v>0.910256263963042</v>
      </c>
      <c r="Q23" s="0" t="n">
        <f aca="false">-(100-100*P23)</f>
        <v>-8.9743736036958</v>
      </c>
    </row>
    <row collapsed="false" customFormat="false" customHeight="true" hidden="false" ht="12.2" outlineLevel="0" r="24">
      <c r="D24" s="0" t="n">
        <v>7</v>
      </c>
      <c r="E24" s="0" t="n">
        <v>6.2</v>
      </c>
      <c r="F24" s="0" t="n">
        <f aca="false">E24/$C$5</f>
        <v>0.885714285714286</v>
      </c>
      <c r="G24" s="0" t="n">
        <f aca="false">1/F24</f>
        <v>1.12903225806452</v>
      </c>
      <c r="H24" s="0" t="n">
        <f aca="false">2*$C$1*G24</f>
        <v>7.09391889520276</v>
      </c>
      <c r="J24" s="0" t="n">
        <v>0.354952</v>
      </c>
      <c r="K24" s="0" t="s">
        <v>18</v>
      </c>
      <c r="L24" s="0" t="n">
        <f aca="false">2*$C$1*M24/M23^2</f>
        <v>0.00558352680392228</v>
      </c>
      <c r="M24" s="0" t="n">
        <f aca="false">SQRT((H29^2*H28^2)/(H28^2+J25^2)+(K25^2*J25^2)/(H28^2+J25^2))</f>
        <v>0.0442884172723316</v>
      </c>
      <c r="N24" s="0" t="n">
        <f aca="false">8*$C$1*$H$1*L24*$F$1/($J$1^2*$L$1*L23^3)</f>
        <v>0.00468967728354342</v>
      </c>
    </row>
    <row collapsed="false" customFormat="false" customHeight="true" hidden="false" ht="12.2" outlineLevel="0" r="25">
      <c r="D25" s="0" t="n">
        <v>7</v>
      </c>
      <c r="E25" s="0" t="n">
        <v>6.2</v>
      </c>
      <c r="F25" s="0" t="n">
        <f aca="false">E25/$C$5</f>
        <v>0.885714285714286</v>
      </c>
      <c r="G25" s="0" t="n">
        <f aca="false">1/F25</f>
        <v>1.12903225806452</v>
      </c>
      <c r="H25" s="0" t="n">
        <f aca="false">2*$C$1*G25</f>
        <v>7.09391889520276</v>
      </c>
      <c r="I25" s="0" t="s">
        <v>19</v>
      </c>
      <c r="J25" s="0" t="n">
        <f aca="false">AVERAGE(J23:J24)</f>
        <v>0.37615</v>
      </c>
      <c r="K25" s="0" t="n">
        <f aca="false">STDEV(J23:J24)/SQRT(2)</f>
        <v>0.0211979999999999</v>
      </c>
    </row>
    <row collapsed="false" customFormat="false" customHeight="true" hidden="false" ht="12.2" outlineLevel="0" r="26">
      <c r="D26" s="0" t="n">
        <v>7</v>
      </c>
      <c r="E26" s="0" t="n">
        <v>6.2</v>
      </c>
      <c r="F26" s="0" t="n">
        <f aca="false">E26/$C$5</f>
        <v>0.885714285714286</v>
      </c>
      <c r="G26" s="0" t="n">
        <f aca="false">1/F26</f>
        <v>1.12903225806452</v>
      </c>
      <c r="H26" s="0" t="n">
        <f aca="false">2*$C$1*G26</f>
        <v>7.09391889520276</v>
      </c>
    </row>
    <row collapsed="false" customFormat="false" customHeight="true" hidden="false" ht="12.2" outlineLevel="0" r="27">
      <c r="D27" s="0" t="n">
        <v>7</v>
      </c>
      <c r="E27" s="0" t="n">
        <v>6.4</v>
      </c>
      <c r="F27" s="0" t="n">
        <f aca="false">E27/$C$5</f>
        <v>0.914285714285714</v>
      </c>
      <c r="G27" s="0" t="n">
        <f aca="false">1/F27</f>
        <v>1.09375</v>
      </c>
      <c r="H27" s="0" t="n">
        <f aca="false">2*$C$1*G27</f>
        <v>6.87223392972767</v>
      </c>
    </row>
    <row collapsed="false" customFormat="false" customHeight="true" hidden="false" ht="12.2" outlineLevel="0" r="28">
      <c r="C28" s="0" t="s">
        <v>20</v>
      </c>
      <c r="D28" s="2" t="n">
        <v>7</v>
      </c>
      <c r="E28" s="2" t="n">
        <f aca="false">AVERAGE(E23:E27)</f>
        <v>6.24</v>
      </c>
      <c r="F28" s="2" t="n">
        <f aca="false">AVERAGE(F23:F27)</f>
        <v>0.891428571428571</v>
      </c>
      <c r="G28" s="2" t="n">
        <f aca="false">AVERAGE(G23:G27)</f>
        <v>1.12197580645161</v>
      </c>
      <c r="H28" s="2" t="n">
        <f aca="false">AVERAGE(H23:H27)</f>
        <v>7.04958190210774</v>
      </c>
    </row>
    <row collapsed="false" customFormat="false" customHeight="true" hidden="false" ht="12.75" outlineLevel="0" r="29">
      <c r="C29" s="0" t="s">
        <v>18</v>
      </c>
      <c r="F29" s="0" t="n">
        <f aca="false">STDEV(F23:F27)/SQRT(5)</f>
        <v>0.00571428571428572</v>
      </c>
      <c r="G29" s="0" t="n">
        <f aca="false">STDEV(G23:G27)/SQRT(5)</f>
        <v>0.0070564516129032</v>
      </c>
      <c r="H29" s="0" t="n">
        <f aca="false">STDEV(H23:H27)/SQRT(5)</f>
        <v>0.044336993094993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2013-05-23T12:46:24.00Z</dcterms:created>
  <dc:creator>HappyEmu</dc:creator>
  <cp:lastModifiedBy>HappyEmu</cp:lastModifiedBy>
  <cp:lastPrinted>2013-05-30T11:24:53.00Z</cp:lastPrinted>
  <dcterms:modified xsi:type="dcterms:W3CDTF">2013-05-31T10:27:46.00Z</dcterms:modified>
  <cp:revision>0</cp:revision>
</cp:coreProperties>
</file>