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293"/>
  </bookViews>
  <sheets>
    <sheet name="Sheet1" sheetId="1" r:id="rId1"/>
    <sheet name="Dampened oscillations" sheetId="2" r:id="rId2"/>
    <sheet name="Damp. Osc. Diag" sheetId="3" r:id="rId3"/>
  </sheets>
  <calcPr calcId="125725" iterateDelta="1E-4"/>
</workbook>
</file>

<file path=xl/calcChain.xml><?xml version="1.0" encoding="utf-8"?>
<calcChain xmlns="http://schemas.openxmlformats.org/spreadsheetml/2006/main">
  <c r="O41" i="1"/>
  <c r="O42"/>
  <c r="O43"/>
  <c r="O44"/>
  <c r="O45"/>
  <c r="O46"/>
  <c r="O47"/>
  <c r="O48"/>
  <c r="O49"/>
  <c r="O40"/>
  <c r="P38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17"/>
  <c r="P15"/>
  <c r="G41"/>
  <c r="I41" s="1"/>
  <c r="G42"/>
  <c r="G43"/>
  <c r="G45"/>
  <c r="I45" s="1"/>
  <c r="G46"/>
  <c r="G47"/>
  <c r="G48"/>
  <c r="G49"/>
  <c r="I49" s="1"/>
  <c r="G40"/>
  <c r="F41"/>
  <c r="H41" s="1"/>
  <c r="F42"/>
  <c r="F43"/>
  <c r="F44"/>
  <c r="F45"/>
  <c r="H45" s="1"/>
  <c r="F46"/>
  <c r="H46" s="1"/>
  <c r="F47"/>
  <c r="F48"/>
  <c r="F49"/>
  <c r="H49" s="1"/>
  <c r="F40"/>
  <c r="H40" s="1"/>
  <c r="I19"/>
  <c r="G21"/>
  <c r="G22"/>
  <c r="I22" s="1"/>
  <c r="G23"/>
  <c r="I23" s="1"/>
  <c r="G24"/>
  <c r="G25"/>
  <c r="G26"/>
  <c r="I26" s="1"/>
  <c r="G27"/>
  <c r="G28"/>
  <c r="G29"/>
  <c r="G30"/>
  <c r="I30" s="1"/>
  <c r="G31"/>
  <c r="G32"/>
  <c r="I35"/>
  <c r="F17"/>
  <c r="H17" s="1"/>
  <c r="J17" s="1"/>
  <c r="F18"/>
  <c r="F19"/>
  <c r="F20"/>
  <c r="F21"/>
  <c r="F22"/>
  <c r="H22" s="1"/>
  <c r="F23"/>
  <c r="F24"/>
  <c r="F25"/>
  <c r="H25" s="1"/>
  <c r="F26"/>
  <c r="F27"/>
  <c r="F28"/>
  <c r="F29"/>
  <c r="F30"/>
  <c r="H30" s="1"/>
  <c r="F31"/>
  <c r="F32"/>
  <c r="F33"/>
  <c r="H33" s="1"/>
  <c r="J33" s="1"/>
  <c r="F34"/>
  <c r="F35"/>
  <c r="F36"/>
  <c r="Z65" i="2"/>
  <c r="AA65" s="1"/>
  <c r="Y65"/>
  <c r="Z64"/>
  <c r="AA64" s="1"/>
  <c r="Y64"/>
  <c r="Z63"/>
  <c r="AA63" s="1"/>
  <c r="Y63"/>
  <c r="Z62"/>
  <c r="AA62" s="1"/>
  <c r="Y62"/>
  <c r="Z61"/>
  <c r="AA61" s="1"/>
  <c r="Y61"/>
  <c r="Z60"/>
  <c r="AA60" s="1"/>
  <c r="Y60"/>
  <c r="Z59"/>
  <c r="AA59" s="1"/>
  <c r="Y59"/>
  <c r="Z58"/>
  <c r="AA58" s="1"/>
  <c r="Y58"/>
  <c r="Z57"/>
  <c r="AA57" s="1"/>
  <c r="Y57"/>
  <c r="Z56"/>
  <c r="AA56" s="1"/>
  <c r="Y56"/>
  <c r="Z55"/>
  <c r="AA55" s="1"/>
  <c r="Y55"/>
  <c r="Z54"/>
  <c r="AA54" s="1"/>
  <c r="Y54"/>
  <c r="Z53"/>
  <c r="AA53" s="1"/>
  <c r="Y53"/>
  <c r="Z52"/>
  <c r="AA52" s="1"/>
  <c r="Y52"/>
  <c r="Z51"/>
  <c r="AA51" s="1"/>
  <c r="Y51"/>
  <c r="Z50"/>
  <c r="AA50" s="1"/>
  <c r="Y50"/>
  <c r="Z49"/>
  <c r="AA49" s="1"/>
  <c r="Y49"/>
  <c r="Z48"/>
  <c r="AA48" s="1"/>
  <c r="Y48"/>
  <c r="Z47"/>
  <c r="AA47" s="1"/>
  <c r="Y47"/>
  <c r="Z46"/>
  <c r="AA46" s="1"/>
  <c r="Y46"/>
  <c r="Z45"/>
  <c r="AA45" s="1"/>
  <c r="Y45"/>
  <c r="Z44"/>
  <c r="AA44" s="1"/>
  <c r="Y44"/>
  <c r="Z43"/>
  <c r="AA43" s="1"/>
  <c r="Y43"/>
  <c r="Z42"/>
  <c r="AA42" s="1"/>
  <c r="Y42"/>
  <c r="Z41"/>
  <c r="AA41" s="1"/>
  <c r="Y41"/>
  <c r="Z40"/>
  <c r="AA40" s="1"/>
  <c r="Y40"/>
  <c r="Z39"/>
  <c r="AA39" s="1"/>
  <c r="Y39"/>
  <c r="Z38"/>
  <c r="AA38" s="1"/>
  <c r="Y38"/>
  <c r="Z37"/>
  <c r="AA37" s="1"/>
  <c r="Y37"/>
  <c r="S37"/>
  <c r="T37" s="1"/>
  <c r="R37"/>
  <c r="Z36"/>
  <c r="AA36" s="1"/>
  <c r="Y36"/>
  <c r="S36"/>
  <c r="T36" s="1"/>
  <c r="R36"/>
  <c r="Z35"/>
  <c r="AA35" s="1"/>
  <c r="Y35"/>
  <c r="S35"/>
  <c r="T35" s="1"/>
  <c r="R35"/>
  <c r="Z34"/>
  <c r="AA34" s="1"/>
  <c r="Y34"/>
  <c r="S34"/>
  <c r="T34" s="1"/>
  <c r="R34"/>
  <c r="Z33"/>
  <c r="AA33" s="1"/>
  <c r="Y33"/>
  <c r="S33"/>
  <c r="T33" s="1"/>
  <c r="R33"/>
  <c r="Z32"/>
  <c r="AA32" s="1"/>
  <c r="Y32"/>
  <c r="S32"/>
  <c r="T32" s="1"/>
  <c r="R32"/>
  <c r="Z31"/>
  <c r="AA31" s="1"/>
  <c r="Y31"/>
  <c r="S31"/>
  <c r="T31" s="1"/>
  <c r="R31"/>
  <c r="Z30"/>
  <c r="AA30" s="1"/>
  <c r="Y30"/>
  <c r="S30"/>
  <c r="T30" s="1"/>
  <c r="R30"/>
  <c r="Z29"/>
  <c r="AA29" s="1"/>
  <c r="Y29"/>
  <c r="S29"/>
  <c r="T29" s="1"/>
  <c r="R29"/>
  <c r="E29"/>
  <c r="F29" s="1"/>
  <c r="D29"/>
  <c r="Z28"/>
  <c r="AA28" s="1"/>
  <c r="Y28"/>
  <c r="S28"/>
  <c r="T28" s="1"/>
  <c r="R28"/>
  <c r="E28"/>
  <c r="F28" s="1"/>
  <c r="D28"/>
  <c r="Z27"/>
  <c r="AA27" s="1"/>
  <c r="Y27"/>
  <c r="S27"/>
  <c r="T27" s="1"/>
  <c r="R27"/>
  <c r="E27"/>
  <c r="F27" s="1"/>
  <c r="D27"/>
  <c r="Z26"/>
  <c r="AA26" s="1"/>
  <c r="Y26"/>
  <c r="S26"/>
  <c r="T26" s="1"/>
  <c r="R26"/>
  <c r="E26"/>
  <c r="F26" s="1"/>
  <c r="D26"/>
  <c r="Z25"/>
  <c r="AA25" s="1"/>
  <c r="Y25"/>
  <c r="S25"/>
  <c r="T25" s="1"/>
  <c r="R25"/>
  <c r="E25"/>
  <c r="F25" s="1"/>
  <c r="D25"/>
  <c r="Z24"/>
  <c r="AA24" s="1"/>
  <c r="Y24"/>
  <c r="S24"/>
  <c r="T24" s="1"/>
  <c r="R24"/>
  <c r="E24"/>
  <c r="F24" s="1"/>
  <c r="D24"/>
  <c r="Z23"/>
  <c r="AA23" s="1"/>
  <c r="Y23"/>
  <c r="S23"/>
  <c r="T23" s="1"/>
  <c r="R23"/>
  <c r="L23"/>
  <c r="M23" s="1"/>
  <c r="K23"/>
  <c r="E23"/>
  <c r="F23" s="1"/>
  <c r="D23"/>
  <c r="Z22"/>
  <c r="AA22" s="1"/>
  <c r="Y22"/>
  <c r="S22"/>
  <c r="T22" s="1"/>
  <c r="R22"/>
  <c r="L22"/>
  <c r="M22" s="1"/>
  <c r="K22"/>
  <c r="E22"/>
  <c r="F22" s="1"/>
  <c r="D22"/>
  <c r="Z21"/>
  <c r="AA21" s="1"/>
  <c r="Y21"/>
  <c r="S21"/>
  <c r="T21" s="1"/>
  <c r="R21"/>
  <c r="L21"/>
  <c r="M21" s="1"/>
  <c r="K21"/>
  <c r="E21"/>
  <c r="F21" s="1"/>
  <c r="D21"/>
  <c r="Z20"/>
  <c r="AA20" s="1"/>
  <c r="Y20"/>
  <c r="S20"/>
  <c r="T20" s="1"/>
  <c r="R20"/>
  <c r="L20"/>
  <c r="M20" s="1"/>
  <c r="K20"/>
  <c r="E20"/>
  <c r="F20" s="1"/>
  <c r="D20"/>
  <c r="Z19"/>
  <c r="AA19" s="1"/>
  <c r="Y19"/>
  <c r="S19"/>
  <c r="T19" s="1"/>
  <c r="R19"/>
  <c r="L19"/>
  <c r="M19" s="1"/>
  <c r="K19"/>
  <c r="E19"/>
  <c r="F19" s="1"/>
  <c r="D19"/>
  <c r="Z18"/>
  <c r="AA18" s="1"/>
  <c r="Y18"/>
  <c r="S18"/>
  <c r="T18" s="1"/>
  <c r="R18"/>
  <c r="L18"/>
  <c r="M18" s="1"/>
  <c r="K18"/>
  <c r="E18"/>
  <c r="F18" s="1"/>
  <c r="D18"/>
  <c r="Z17"/>
  <c r="AA17" s="1"/>
  <c r="Y17"/>
  <c r="S17"/>
  <c r="T17" s="1"/>
  <c r="R17"/>
  <c r="L17"/>
  <c r="M17" s="1"/>
  <c r="K17"/>
  <c r="E17"/>
  <c r="F17" s="1"/>
  <c r="D17"/>
  <c r="Z16"/>
  <c r="AA16" s="1"/>
  <c r="Y16"/>
  <c r="S16"/>
  <c r="T16" s="1"/>
  <c r="R16"/>
  <c r="L16"/>
  <c r="M16" s="1"/>
  <c r="K16"/>
  <c r="E16"/>
  <c r="F16" s="1"/>
  <c r="D16"/>
  <c r="Z15"/>
  <c r="AA15" s="1"/>
  <c r="Y15"/>
  <c r="S15"/>
  <c r="T15" s="1"/>
  <c r="R15"/>
  <c r="L15"/>
  <c r="M15" s="1"/>
  <c r="K15"/>
  <c r="E15"/>
  <c r="F15" s="1"/>
  <c r="D15"/>
  <c r="Z14"/>
  <c r="AA14" s="1"/>
  <c r="Y14"/>
  <c r="S14"/>
  <c r="T14" s="1"/>
  <c r="R14"/>
  <c r="L14"/>
  <c r="M14" s="1"/>
  <c r="K14"/>
  <c r="E14"/>
  <c r="F14" s="1"/>
  <c r="D14"/>
  <c r="Z13"/>
  <c r="AA13" s="1"/>
  <c r="Y13"/>
  <c r="S13"/>
  <c r="T13" s="1"/>
  <c r="R13"/>
  <c r="L13"/>
  <c r="M13" s="1"/>
  <c r="K13"/>
  <c r="E13"/>
  <c r="F13" s="1"/>
  <c r="D13"/>
  <c r="Z12"/>
  <c r="AA12" s="1"/>
  <c r="Y12"/>
  <c r="S12"/>
  <c r="T12" s="1"/>
  <c r="R12"/>
  <c r="L12"/>
  <c r="M12" s="1"/>
  <c r="K12"/>
  <c r="E12"/>
  <c r="F12" s="1"/>
  <c r="D12"/>
  <c r="Z11"/>
  <c r="AA11" s="1"/>
  <c r="Y11"/>
  <c r="S11"/>
  <c r="T11" s="1"/>
  <c r="R11"/>
  <c r="L11"/>
  <c r="M11" s="1"/>
  <c r="K11"/>
  <c r="E11"/>
  <c r="F11" s="1"/>
  <c r="D11"/>
  <c r="Z10"/>
  <c r="AA10" s="1"/>
  <c r="Y10"/>
  <c r="S10"/>
  <c r="T10" s="1"/>
  <c r="R10"/>
  <c r="L10"/>
  <c r="M10" s="1"/>
  <c r="K10"/>
  <c r="E10"/>
  <c r="F10" s="1"/>
  <c r="D10"/>
  <c r="Z9"/>
  <c r="AA9" s="1"/>
  <c r="Y9"/>
  <c r="S9"/>
  <c r="T9" s="1"/>
  <c r="R9"/>
  <c r="L9"/>
  <c r="M9" s="1"/>
  <c r="K9"/>
  <c r="E9"/>
  <c r="F9" s="1"/>
  <c r="D9"/>
  <c r="Z8"/>
  <c r="AA8" s="1"/>
  <c r="Y8"/>
  <c r="S8"/>
  <c r="T8" s="1"/>
  <c r="R8"/>
  <c r="L8"/>
  <c r="M8" s="1"/>
  <c r="K8"/>
  <c r="E8"/>
  <c r="F8" s="1"/>
  <c r="D8"/>
  <c r="Z7"/>
  <c r="AA7" s="1"/>
  <c r="Y7"/>
  <c r="V7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V58" s="1"/>
  <c r="V59" s="1"/>
  <c r="V60" s="1"/>
  <c r="V61" s="1"/>
  <c r="V62" s="1"/>
  <c r="V63" s="1"/>
  <c r="V64" s="1"/>
  <c r="V65" s="1"/>
  <c r="S7"/>
  <c r="T7" s="1"/>
  <c r="R7"/>
  <c r="O7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L7"/>
  <c r="M7" s="1"/>
  <c r="K7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E7"/>
  <c r="F7" s="1"/>
  <c r="D7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M49" i="1"/>
  <c r="M48"/>
  <c r="H48"/>
  <c r="I48"/>
  <c r="M47"/>
  <c r="I47"/>
  <c r="H47"/>
  <c r="M46"/>
  <c r="I46"/>
  <c r="M45"/>
  <c r="M44"/>
  <c r="H44"/>
  <c r="J44" s="1"/>
  <c r="I44"/>
  <c r="M43"/>
  <c r="I43"/>
  <c r="H43"/>
  <c r="M42"/>
  <c r="H42"/>
  <c r="I42"/>
  <c r="M41"/>
  <c r="M40"/>
  <c r="I40"/>
  <c r="M36"/>
  <c r="I36"/>
  <c r="H36"/>
  <c r="J36" s="1"/>
  <c r="M35"/>
  <c r="H35"/>
  <c r="J35" s="1"/>
  <c r="M34"/>
  <c r="I34"/>
  <c r="H34"/>
  <c r="J34" s="1"/>
  <c r="M33"/>
  <c r="I33"/>
  <c r="M32"/>
  <c r="I32"/>
  <c r="H32"/>
  <c r="M31"/>
  <c r="H31"/>
  <c r="I31"/>
  <c r="M30"/>
  <c r="M29"/>
  <c r="H29"/>
  <c r="I29"/>
  <c r="M28"/>
  <c r="I28"/>
  <c r="H28"/>
  <c r="M27"/>
  <c r="H27"/>
  <c r="I27"/>
  <c r="M26"/>
  <c r="H26"/>
  <c r="M25"/>
  <c r="I25"/>
  <c r="M24"/>
  <c r="I24"/>
  <c r="H24"/>
  <c r="J24" s="1"/>
  <c r="M23"/>
  <c r="H23"/>
  <c r="M22"/>
  <c r="M21"/>
  <c r="H21"/>
  <c r="I21"/>
  <c r="M20"/>
  <c r="I20"/>
  <c r="H20"/>
  <c r="J20" s="1"/>
  <c r="M19"/>
  <c r="H19"/>
  <c r="J19" s="1"/>
  <c r="M18"/>
  <c r="I18"/>
  <c r="H18"/>
  <c r="J18" s="1"/>
  <c r="M17"/>
  <c r="I17"/>
  <c r="F12"/>
  <c r="E12"/>
  <c r="E11"/>
  <c r="F11" s="1"/>
  <c r="F8"/>
  <c r="E8"/>
  <c r="E7"/>
  <c r="F7" s="1"/>
  <c r="F6"/>
  <c r="E6"/>
  <c r="E5"/>
  <c r="F5" s="1"/>
  <c r="J49" l="1"/>
  <c r="J45"/>
  <c r="J41"/>
  <c r="J43"/>
  <c r="J47"/>
  <c r="J30"/>
  <c r="J28"/>
  <c r="J32"/>
  <c r="J26"/>
  <c r="J22"/>
  <c r="J21"/>
  <c r="J23"/>
  <c r="J25"/>
  <c r="J27"/>
  <c r="J29"/>
  <c r="J31"/>
  <c r="J40"/>
  <c r="J42"/>
  <c r="J46"/>
  <c r="J48"/>
</calcChain>
</file>

<file path=xl/sharedStrings.xml><?xml version="1.0" encoding="utf-8"?>
<sst xmlns="http://schemas.openxmlformats.org/spreadsheetml/2006/main" count="64" uniqueCount="29">
  <si>
    <t>Pi</t>
  </si>
  <si>
    <t>Ohne Antrieb, ohne Dämpfung</t>
  </si>
  <si>
    <t>Umläufe</t>
  </si>
  <si>
    <t>Zeit</t>
  </si>
  <si>
    <t>Frequenz</t>
  </si>
  <si>
    <t>Kreisfrequenz</t>
  </si>
  <si>
    <t>Auslenkung initial</t>
  </si>
  <si>
    <t>I = 0</t>
  </si>
  <si>
    <t>Zeit 2</t>
  </si>
  <si>
    <t>F 2</t>
  </si>
  <si>
    <t>Kf 2</t>
  </si>
  <si>
    <t>Kf avg</t>
  </si>
  <si>
    <t>A links</t>
  </si>
  <si>
    <t>A rechts</t>
  </si>
  <si>
    <t>A max mean</t>
  </si>
  <si>
    <t>I = 0.3A</t>
  </si>
  <si>
    <t>Scwankung I</t>
  </si>
  <si>
    <t>I = 0.8A</t>
  </si>
  <si>
    <t>Amplitudenverläufe gedämpfte Schwingung</t>
  </si>
  <si>
    <t>I [A]</t>
  </si>
  <si>
    <t>T [s]</t>
  </si>
  <si>
    <t>T</t>
  </si>
  <si>
    <t>x</t>
  </si>
  <si>
    <t>x mean</t>
  </si>
  <si>
    <t>x std dev</t>
  </si>
  <si>
    <t>x std err</t>
  </si>
  <si>
    <t>Amax</t>
  </si>
  <si>
    <t>alpha 0.3</t>
  </si>
  <si>
    <t>alpha 0.8</t>
  </si>
</sst>
</file>

<file path=xl/styles.xml><?xml version="1.0" encoding="utf-8"?>
<styleSheet xmlns="http://schemas.openxmlformats.org/spreadsheetml/2006/main">
  <fonts count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2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Measured vs Theoretical Amplitude</a:t>
            </a:r>
            <a:r>
              <a:rPr lang="de-CH" baseline="0"/>
              <a:t> History</a:t>
            </a:r>
            <a:endParaRPr lang="de-CH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 = 0.3A</c:v>
          </c:tx>
          <c:spPr>
            <a:ln>
              <a:noFill/>
            </a:ln>
          </c:spPr>
          <c:marker>
            <c:symbol val="circle"/>
            <c:size val="3"/>
          </c:marker>
          <c:xVal>
            <c:numRef>
              <c:f>Sheet1!$J$16:$J$36</c:f>
              <c:numCache>
                <c:formatCode>General</c:formatCode>
                <c:ptCount val="21"/>
                <c:pt idx="1">
                  <c:v>4.0276828892176795</c:v>
                </c:pt>
                <c:pt idx="2">
                  <c:v>4.0276828892176795</c:v>
                </c:pt>
                <c:pt idx="3">
                  <c:v>3.5298793860559439</c:v>
                </c:pt>
                <c:pt idx="4">
                  <c:v>3.4906585039886555</c:v>
                </c:pt>
                <c:pt idx="5">
                  <c:v>3.3069396353576734</c:v>
                </c:pt>
                <c:pt idx="6">
                  <c:v>3.2304508121766551</c:v>
                </c:pt>
                <c:pt idx="7">
                  <c:v>3.14159265358979</c:v>
                </c:pt>
                <c:pt idx="8">
                  <c:v>3.14159265358979</c:v>
                </c:pt>
                <c:pt idx="9">
                  <c:v>3.14159265358979</c:v>
                </c:pt>
                <c:pt idx="10">
                  <c:v>3.1104877758314751</c:v>
                </c:pt>
                <c:pt idx="11">
                  <c:v>3.0952402867342617</c:v>
                </c:pt>
                <c:pt idx="12">
                  <c:v>3.0921666822126892</c:v>
                </c:pt>
                <c:pt idx="13">
                  <c:v>3.0799927976370487</c:v>
                </c:pt>
                <c:pt idx="14">
                  <c:v>3.0500899549415439</c:v>
                </c:pt>
                <c:pt idx="15">
                  <c:v>2.9637666543299903</c:v>
                </c:pt>
                <c:pt idx="16">
                  <c:v>2.9499172774405982</c:v>
                </c:pt>
                <c:pt idx="17">
                  <c:v>2.8821950950365043</c:v>
                </c:pt>
                <c:pt idx="18">
                  <c:v>2.7082695289567158</c:v>
                </c:pt>
                <c:pt idx="19">
                  <c:v>2.5750759455654015</c:v>
                </c:pt>
                <c:pt idx="20">
                  <c:v>1.6799960714383904</c:v>
                </c:pt>
              </c:numCache>
            </c:numRef>
          </c:xVal>
          <c:yVal>
            <c:numRef>
              <c:f>Sheet1!$M$16:$M$36</c:f>
              <c:numCache>
                <c:formatCode>General</c:formatCode>
                <c:ptCount val="21"/>
                <c:pt idx="1">
                  <c:v>0.75</c:v>
                </c:pt>
                <c:pt idx="2">
                  <c:v>0.7</c:v>
                </c:pt>
                <c:pt idx="3">
                  <c:v>1.35</c:v>
                </c:pt>
                <c:pt idx="4">
                  <c:v>1.45</c:v>
                </c:pt>
                <c:pt idx="5">
                  <c:v>2.2999999999999998</c:v>
                </c:pt>
                <c:pt idx="6">
                  <c:v>2.65</c:v>
                </c:pt>
                <c:pt idx="7">
                  <c:v>4.3499999999999996</c:v>
                </c:pt>
                <c:pt idx="8">
                  <c:v>5.125</c:v>
                </c:pt>
                <c:pt idx="9">
                  <c:v>4</c:v>
                </c:pt>
                <c:pt idx="10">
                  <c:v>6.9</c:v>
                </c:pt>
                <c:pt idx="11">
                  <c:v>6.0750000000000002</c:v>
                </c:pt>
                <c:pt idx="12">
                  <c:v>5.6</c:v>
                </c:pt>
                <c:pt idx="13">
                  <c:v>6.2249999999999996</c:v>
                </c:pt>
                <c:pt idx="14">
                  <c:v>4.9749999999999996</c:v>
                </c:pt>
                <c:pt idx="15">
                  <c:v>3.1749999999999998</c:v>
                </c:pt>
                <c:pt idx="16">
                  <c:v>3.0750000000000002</c:v>
                </c:pt>
                <c:pt idx="17">
                  <c:v>2.1500000000000004</c:v>
                </c:pt>
                <c:pt idx="18">
                  <c:v>1.6</c:v>
                </c:pt>
                <c:pt idx="19">
                  <c:v>1.2000000000000002</c:v>
                </c:pt>
                <c:pt idx="20">
                  <c:v>0.64999999999999991</c:v>
                </c:pt>
              </c:numCache>
            </c:numRef>
          </c:yVal>
        </c:ser>
        <c:ser>
          <c:idx val="1"/>
          <c:order val="1"/>
          <c:tx>
            <c:v>I = 0.8A</c:v>
          </c:tx>
          <c:spPr>
            <a:ln>
              <a:noFill/>
            </a:ln>
          </c:spPr>
          <c:marker>
            <c:symbol val="circle"/>
            <c:size val="3"/>
          </c:marker>
          <c:xVal>
            <c:numRef>
              <c:f>Sheet1!$J$40:$J$49</c:f>
              <c:numCache>
                <c:formatCode>General</c:formatCode>
                <c:ptCount val="10"/>
                <c:pt idx="0">
                  <c:v>4.6199891964555739</c:v>
                </c:pt>
                <c:pt idx="1">
                  <c:v>3.7179913057190093</c:v>
                </c:pt>
                <c:pt idx="2">
                  <c:v>3.4527165637279094</c:v>
                </c:pt>
                <c:pt idx="3">
                  <c:v>3.272492347489365</c:v>
                </c:pt>
                <c:pt idx="4">
                  <c:v>3.0799927976370487</c:v>
                </c:pt>
                <c:pt idx="5">
                  <c:v>3.0218797259835197</c:v>
                </c:pt>
                <c:pt idx="6">
                  <c:v>2.5750759455654015</c:v>
                </c:pt>
                <c:pt idx="7">
                  <c:v>2.4166097335306076</c:v>
                </c:pt>
                <c:pt idx="8">
                  <c:v>2.2439947525641357</c:v>
                </c:pt>
                <c:pt idx="9">
                  <c:v>2.0534162508511531</c:v>
                </c:pt>
              </c:numCache>
            </c:numRef>
          </c:xVal>
          <c:yVal>
            <c:numRef>
              <c:f>Sheet1!$M$40:$M$49</c:f>
              <c:numCache>
                <c:formatCode>General</c:formatCode>
                <c:ptCount val="10"/>
                <c:pt idx="0">
                  <c:v>0.2</c:v>
                </c:pt>
                <c:pt idx="1">
                  <c:v>0.52500000000000002</c:v>
                </c:pt>
                <c:pt idx="2">
                  <c:v>0.7</c:v>
                </c:pt>
                <c:pt idx="3">
                  <c:v>0.8</c:v>
                </c:pt>
                <c:pt idx="4">
                  <c:v>1.075</c:v>
                </c:pt>
                <c:pt idx="5">
                  <c:v>1.1000000000000001</c:v>
                </c:pt>
                <c:pt idx="6">
                  <c:v>0.75</c:v>
                </c:pt>
                <c:pt idx="7">
                  <c:v>0.65</c:v>
                </c:pt>
                <c:pt idx="8">
                  <c:v>0.55000000000000004</c:v>
                </c:pt>
                <c:pt idx="9">
                  <c:v>0.47500000000000003</c:v>
                </c:pt>
              </c:numCache>
            </c:numRef>
          </c:yVal>
        </c:ser>
        <c:ser>
          <c:idx val="2"/>
          <c:order val="2"/>
          <c:tx>
            <c:v>I = 0.3 A Theoretical</c:v>
          </c:tx>
          <c:spPr>
            <a:ln w="28575"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none"/>
          </c:marker>
          <c:xVal>
            <c:numRef>
              <c:f>Sheet1!$J$17:$J$36</c:f>
              <c:numCache>
                <c:formatCode>General</c:formatCode>
                <c:ptCount val="20"/>
                <c:pt idx="0">
                  <c:v>4.0276828892176795</c:v>
                </c:pt>
                <c:pt idx="1">
                  <c:v>4.0276828892176795</c:v>
                </c:pt>
                <c:pt idx="2">
                  <c:v>3.5298793860559439</c:v>
                </c:pt>
                <c:pt idx="3">
                  <c:v>3.4906585039886555</c:v>
                </c:pt>
                <c:pt idx="4">
                  <c:v>3.3069396353576734</c:v>
                </c:pt>
                <c:pt idx="5">
                  <c:v>3.2304508121766551</c:v>
                </c:pt>
                <c:pt idx="6">
                  <c:v>3.14159265358979</c:v>
                </c:pt>
                <c:pt idx="7">
                  <c:v>3.14159265358979</c:v>
                </c:pt>
                <c:pt idx="8">
                  <c:v>3.14159265358979</c:v>
                </c:pt>
                <c:pt idx="9">
                  <c:v>3.1104877758314751</c:v>
                </c:pt>
                <c:pt idx="10">
                  <c:v>3.0952402867342617</c:v>
                </c:pt>
                <c:pt idx="11">
                  <c:v>3.0921666822126892</c:v>
                </c:pt>
                <c:pt idx="12">
                  <c:v>3.0799927976370487</c:v>
                </c:pt>
                <c:pt idx="13">
                  <c:v>3.0500899549415439</c:v>
                </c:pt>
                <c:pt idx="14">
                  <c:v>2.9637666543299903</c:v>
                </c:pt>
                <c:pt idx="15">
                  <c:v>2.9499172774405982</c:v>
                </c:pt>
                <c:pt idx="16">
                  <c:v>2.8821950950365043</c:v>
                </c:pt>
                <c:pt idx="17">
                  <c:v>2.7082695289567158</c:v>
                </c:pt>
                <c:pt idx="18">
                  <c:v>2.5750759455654015</c:v>
                </c:pt>
                <c:pt idx="19">
                  <c:v>1.6799960714383904</c:v>
                </c:pt>
              </c:numCache>
            </c:numRef>
          </c:xVal>
          <c:yVal>
            <c:numRef>
              <c:f>Sheet1!$O$17:$O$36</c:f>
              <c:numCache>
                <c:formatCode>General</c:formatCode>
                <c:ptCount val="20"/>
                <c:pt idx="0">
                  <c:v>0.59251218330468713</c:v>
                </c:pt>
                <c:pt idx="1">
                  <c:v>0.59251218330468713</c:v>
                </c:pt>
                <c:pt idx="2">
                  <c:v>1.2790800492084191</c:v>
                </c:pt>
                <c:pt idx="3">
                  <c:v>1.4060103495706093</c:v>
                </c:pt>
                <c:pt idx="4">
                  <c:v>2.5812922330572494</c:v>
                </c:pt>
                <c:pt idx="5">
                  <c:v>3.8084798687803763</c:v>
                </c:pt>
                <c:pt idx="6">
                  <c:v>6.4371305773349361</c:v>
                </c:pt>
                <c:pt idx="7">
                  <c:v>6.4371305773349361</c:v>
                </c:pt>
                <c:pt idx="8">
                  <c:v>6.4371305773349361</c:v>
                </c:pt>
                <c:pt idx="9">
                  <c:v>6.8997928111922988</c:v>
                </c:pt>
                <c:pt idx="10">
                  <c:v>6.7650215225118151</c:v>
                </c:pt>
                <c:pt idx="11">
                  <c:v>6.7099863292287472</c:v>
                </c:pt>
                <c:pt idx="12">
                  <c:v>6.420206100611261</c:v>
                </c:pt>
                <c:pt idx="13">
                  <c:v>5.4610505921048045</c:v>
                </c:pt>
                <c:pt idx="14">
                  <c:v>3.2606180111509753</c:v>
                </c:pt>
                <c:pt idx="15">
                  <c:v>3.0367395826170855</c:v>
                </c:pt>
                <c:pt idx="16">
                  <c:v>2.2510488545183365</c:v>
                </c:pt>
                <c:pt idx="17">
                  <c:v>1.3278804482164677</c:v>
                </c:pt>
                <c:pt idx="18">
                  <c:v>1.0060641670406987</c:v>
                </c:pt>
                <c:pt idx="19">
                  <c:v>0.38031574599563744</c:v>
                </c:pt>
              </c:numCache>
            </c:numRef>
          </c:yVal>
        </c:ser>
        <c:ser>
          <c:idx val="3"/>
          <c:order val="3"/>
          <c:tx>
            <c:v>I = 0.8 A Theoretical</c:v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Sheet1!$J$40:$J$49</c:f>
              <c:numCache>
                <c:formatCode>General</c:formatCode>
                <c:ptCount val="10"/>
                <c:pt idx="0">
                  <c:v>4.6199891964555739</c:v>
                </c:pt>
                <c:pt idx="1">
                  <c:v>3.7179913057190093</c:v>
                </c:pt>
                <c:pt idx="2">
                  <c:v>3.4527165637279094</c:v>
                </c:pt>
                <c:pt idx="3">
                  <c:v>3.272492347489365</c:v>
                </c:pt>
                <c:pt idx="4">
                  <c:v>3.0799927976370487</c:v>
                </c:pt>
                <c:pt idx="5">
                  <c:v>3.0218797259835197</c:v>
                </c:pt>
                <c:pt idx="6">
                  <c:v>2.5750759455654015</c:v>
                </c:pt>
                <c:pt idx="7">
                  <c:v>2.4166097335306076</c:v>
                </c:pt>
                <c:pt idx="8">
                  <c:v>2.2439947525641357</c:v>
                </c:pt>
                <c:pt idx="9">
                  <c:v>2.0534162508511531</c:v>
                </c:pt>
              </c:numCache>
            </c:numRef>
          </c:xVal>
          <c:yVal>
            <c:numRef>
              <c:f>Sheet1!$O$40:$O$49</c:f>
              <c:numCache>
                <c:formatCode>General</c:formatCode>
                <c:ptCount val="10"/>
                <c:pt idx="0">
                  <c:v>0.26063771434379179</c:v>
                </c:pt>
                <c:pt idx="1">
                  <c:v>0.55131120903469155</c:v>
                </c:pt>
                <c:pt idx="2">
                  <c:v>0.76682715900330289</c:v>
                </c:pt>
                <c:pt idx="3">
                  <c:v>0.96213008452528537</c:v>
                </c:pt>
                <c:pt idx="4">
                  <c:v>1.0987552867374413</c:v>
                </c:pt>
                <c:pt idx="5">
                  <c:v>1.0939499203182748</c:v>
                </c:pt>
                <c:pt idx="6">
                  <c:v>0.6768419526310171</c:v>
                </c:pt>
                <c:pt idx="7">
                  <c:v>0.5581776746127608</c:v>
                </c:pt>
                <c:pt idx="8">
                  <c:v>0.46348157636782877</c:v>
                </c:pt>
                <c:pt idx="9">
                  <c:v>0.38786267727322521</c:v>
                </c:pt>
              </c:numCache>
            </c:numRef>
          </c:yVal>
        </c:ser>
        <c:axId val="83715968"/>
        <c:axId val="83739008"/>
      </c:scatterChart>
      <c:valAx>
        <c:axId val="83715968"/>
        <c:scaling>
          <c:orientation val="minMax"/>
          <c:min val="1.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Circular Frequency [Hz]</a:t>
                </a:r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3739008"/>
        <c:crossesAt val="0"/>
        <c:crossBetween val="midCat"/>
      </c:valAx>
      <c:valAx>
        <c:axId val="8373900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Amplitude</a:t>
                </a:r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3715968"/>
        <c:crossesAt val="0"/>
        <c:crossBetween val="midCat"/>
      </c:valAx>
      <c:spPr>
        <a:solidFill>
          <a:srgbClr val="FFFFFF"/>
        </a:solidFill>
      </c:spPr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 b="1">
                <a:solidFill>
                  <a:srgbClr val="000000"/>
                </a:solidFill>
                <a:latin typeface="Calibri"/>
              </a:rPr>
              <a:t>I = 0.65 A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I = 0.65 A</c:v>
          </c:tx>
          <c:spPr>
            <a:ln>
              <a:noFill/>
            </a:ln>
          </c:spPr>
          <c:marker>
            <c:symbol val="circle"/>
            <c:size val="3"/>
          </c:marker>
          <c:trendline>
            <c:trendlineType val="exp"/>
            <c:intercept val="6"/>
            <c:dispEq val="1"/>
            <c:trendlineLbl>
              <c:layout>
                <c:manualLayout>
                  <c:x val="0.3472986940868758"/>
                  <c:y val="-7.5547437937590417E-2"/>
                </c:manualLayout>
              </c:layout>
              <c:numFmt formatCode="General" sourceLinked="0"/>
            </c:trendlineLbl>
          </c:trendline>
          <c:xVal>
            <c:numRef>
              <c:f>'Dampened oscillations'!$A$7:$A$28</c:f>
              <c:numCache>
                <c:formatCode>General</c:formatCode>
                <c:ptCount val="22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  <c:pt idx="16">
                  <c:v>16.319999999999997</c:v>
                </c:pt>
                <c:pt idx="17">
                  <c:v>17.339999999999996</c:v>
                </c:pt>
                <c:pt idx="18">
                  <c:v>18.359999999999996</c:v>
                </c:pt>
                <c:pt idx="19">
                  <c:v>19.379999999999995</c:v>
                </c:pt>
                <c:pt idx="20">
                  <c:v>20.399999999999995</c:v>
                </c:pt>
                <c:pt idx="21">
                  <c:v>21.419999999999995</c:v>
                </c:pt>
              </c:numCache>
            </c:numRef>
          </c:xVal>
          <c:yVal>
            <c:numRef>
              <c:f>'Dampened oscillations'!$D$7:$D$28</c:f>
              <c:numCache>
                <c:formatCode>General</c:formatCode>
                <c:ptCount val="22"/>
                <c:pt idx="0">
                  <c:v>6</c:v>
                </c:pt>
                <c:pt idx="1">
                  <c:v>4.75</c:v>
                </c:pt>
                <c:pt idx="2">
                  <c:v>3.7749999999999999</c:v>
                </c:pt>
                <c:pt idx="3">
                  <c:v>3</c:v>
                </c:pt>
                <c:pt idx="4">
                  <c:v>2.4</c:v>
                </c:pt>
                <c:pt idx="5">
                  <c:v>1.875</c:v>
                </c:pt>
                <c:pt idx="6">
                  <c:v>1.5</c:v>
                </c:pt>
                <c:pt idx="7">
                  <c:v>1.125</c:v>
                </c:pt>
                <c:pt idx="8">
                  <c:v>0.9</c:v>
                </c:pt>
                <c:pt idx="9">
                  <c:v>0.7</c:v>
                </c:pt>
                <c:pt idx="10">
                  <c:v>0.55000000000000004</c:v>
                </c:pt>
                <c:pt idx="11">
                  <c:v>0.4</c:v>
                </c:pt>
                <c:pt idx="12">
                  <c:v>0.3</c:v>
                </c:pt>
                <c:pt idx="13">
                  <c:v>0.22999999999999998</c:v>
                </c:pt>
                <c:pt idx="14">
                  <c:v>0.2</c:v>
                </c:pt>
                <c:pt idx="15">
                  <c:v>0.15</c:v>
                </c:pt>
                <c:pt idx="16">
                  <c:v>0.1</c:v>
                </c:pt>
                <c:pt idx="17">
                  <c:v>8.4999999999999992E-2</c:v>
                </c:pt>
                <c:pt idx="18">
                  <c:v>6.0000000000000005E-2</c:v>
                </c:pt>
                <c:pt idx="19">
                  <c:v>0.04</c:v>
                </c:pt>
                <c:pt idx="20">
                  <c:v>0.02</c:v>
                </c:pt>
                <c:pt idx="21">
                  <c:v>2.5000000000000001E-2</c:v>
                </c:pt>
              </c:numCache>
            </c:numRef>
          </c:yVal>
        </c:ser>
        <c:axId val="83641856"/>
        <c:axId val="83643776"/>
      </c:scatterChart>
      <c:valAx>
        <c:axId val="83641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Time [s]</a:t>
                </a:r>
              </a:p>
            </c:rich>
          </c:tx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3643776"/>
        <c:crossesAt val="1"/>
        <c:crossBetween val="midCat"/>
      </c:valAx>
      <c:valAx>
        <c:axId val="83643776"/>
        <c:scaling>
          <c:logBase val="10"/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log10(Amplitude)</a:t>
                </a:r>
              </a:p>
            </c:rich>
          </c:tx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3641856"/>
        <c:crossesAt val="0"/>
        <c:crossBetween val="midCat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66751287970643547"/>
          <c:y val="0.48759558646435452"/>
          <c:w val="0.30592239894075812"/>
          <c:h val="0.17284817557803475"/>
        </c:manualLayout>
      </c:layout>
    </c:legend>
    <c:plotVisOnly val="1"/>
  </c:chart>
  <c:printSettings>
    <c:headerFooter/>
    <c:pageMargins b="0.78749999999999998" l="0.70000000000000018" r="0.70000000000000018" t="0.78749999999999998" header="0.30000000000000016" footer="0.30000000000000016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 b="1">
                <a:solidFill>
                  <a:srgbClr val="000000"/>
                </a:solidFill>
                <a:latin typeface="Calibri"/>
              </a:rPr>
              <a:t>I = 0.8 A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I = 0.8 A</c:v>
          </c:tx>
          <c:spPr>
            <a:ln>
              <a:noFill/>
            </a:ln>
          </c:spPr>
          <c:marker>
            <c:symbol val="circle"/>
            <c:size val="3"/>
          </c:marker>
          <c:trendline>
            <c:trendlineType val="exp"/>
            <c:intercept val="6"/>
            <c:dispEq val="1"/>
            <c:trendlineLbl>
              <c:layout>
                <c:manualLayout>
                  <c:x val="0.37344728866116489"/>
                  <c:y val="-0.12331111317697196"/>
                </c:manualLayout>
              </c:layout>
              <c:numFmt formatCode="General" sourceLinked="0"/>
            </c:trendlineLbl>
          </c:trendline>
          <c:xVal>
            <c:numRef>
              <c:f>'Dampened oscillations'!$H$7:$H$22</c:f>
              <c:numCache>
                <c:formatCode>General</c:formatCode>
                <c:ptCount val="16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</c:numCache>
            </c:numRef>
          </c:xVal>
          <c:yVal>
            <c:numRef>
              <c:f>'Dampened oscillations'!$K$7:$K$22</c:f>
              <c:numCache>
                <c:formatCode>General</c:formatCode>
                <c:ptCount val="16"/>
                <c:pt idx="0">
                  <c:v>6</c:v>
                </c:pt>
                <c:pt idx="1">
                  <c:v>4.2750000000000004</c:v>
                </c:pt>
                <c:pt idx="2">
                  <c:v>3.0249999999999999</c:v>
                </c:pt>
                <c:pt idx="3">
                  <c:v>2.125</c:v>
                </c:pt>
                <c:pt idx="4">
                  <c:v>1.5</c:v>
                </c:pt>
                <c:pt idx="5">
                  <c:v>1.05</c:v>
                </c:pt>
                <c:pt idx="6">
                  <c:v>0.72499999999999998</c:v>
                </c:pt>
                <c:pt idx="7">
                  <c:v>0.5</c:v>
                </c:pt>
                <c:pt idx="8">
                  <c:v>0.3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  <c:pt idx="12">
                  <c:v>7.5000000000000011E-2</c:v>
                </c:pt>
                <c:pt idx="13">
                  <c:v>0.05</c:v>
                </c:pt>
                <c:pt idx="14">
                  <c:v>1.4999999999999999E-2</c:v>
                </c:pt>
                <c:pt idx="15">
                  <c:v>0.01</c:v>
                </c:pt>
              </c:numCache>
            </c:numRef>
          </c:yVal>
        </c:ser>
        <c:axId val="83672448"/>
        <c:axId val="83895808"/>
      </c:scatterChart>
      <c:valAx>
        <c:axId val="83672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Time [s]</a:t>
                </a:r>
              </a:p>
            </c:rich>
          </c:tx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3895808"/>
        <c:crossesAt val="1"/>
        <c:crossBetween val="midCat"/>
      </c:valAx>
      <c:valAx>
        <c:axId val="83895808"/>
        <c:scaling>
          <c:logBase val="10"/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1" i="0" baseline="0"/>
                  <a:t>log10(Amplitude)</a:t>
                </a:r>
                <a:endParaRPr lang="de-CH" sz="4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CH"/>
              </a:p>
            </c:rich>
          </c:tx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3672448"/>
        <c:crossesAt val="0"/>
        <c:crossBetween val="midCat"/>
      </c:valAx>
      <c:spPr>
        <a:solidFill>
          <a:srgbClr val="FFFFFF"/>
        </a:solidFill>
      </c:spPr>
    </c:plotArea>
    <c:legend>
      <c:legendPos val="r"/>
    </c:legend>
    <c:plotVisOnly val="1"/>
  </c:chart>
  <c:printSettings>
    <c:headerFooter/>
    <c:pageMargins b="0.78749999999999998" l="0.70000000000000018" r="0.70000000000000018" t="0.78749999999999998" header="0.30000000000000027" footer="0.30000000000000027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 b="1">
                <a:solidFill>
                  <a:srgbClr val="000000"/>
                </a:solidFill>
                <a:latin typeface="Calibri"/>
              </a:rPr>
              <a:t>I = 0.5 A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I = 0.5 A</c:v>
          </c:tx>
          <c:spPr>
            <a:ln>
              <a:noFill/>
            </a:ln>
          </c:spPr>
          <c:marker>
            <c:symbol val="circle"/>
            <c:size val="3"/>
          </c:marker>
          <c:trendline>
            <c:trendlineType val="exp"/>
            <c:intercept val="6"/>
            <c:dispEq val="1"/>
            <c:trendlineLbl>
              <c:layout>
                <c:manualLayout>
                  <c:x val="0.40679158821154993"/>
                  <c:y val="-4.7433015980648995E-2"/>
                </c:manualLayout>
              </c:layout>
              <c:numFmt formatCode="General" sourceLinked="0"/>
            </c:trendlineLbl>
          </c:trendline>
          <c:xVal>
            <c:numRef>
              <c:f>'Dampened oscillations'!$O$7:$O$36</c:f>
              <c:numCache>
                <c:formatCode>General</c:formatCode>
                <c:ptCount val="30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  <c:pt idx="16">
                  <c:v>16.319999999999997</c:v>
                </c:pt>
                <c:pt idx="17">
                  <c:v>17.339999999999996</c:v>
                </c:pt>
                <c:pt idx="18">
                  <c:v>18.359999999999996</c:v>
                </c:pt>
                <c:pt idx="19">
                  <c:v>19.379999999999995</c:v>
                </c:pt>
                <c:pt idx="20">
                  <c:v>20.399999999999995</c:v>
                </c:pt>
                <c:pt idx="21">
                  <c:v>21.419999999999995</c:v>
                </c:pt>
                <c:pt idx="22">
                  <c:v>22.439999999999994</c:v>
                </c:pt>
                <c:pt idx="23">
                  <c:v>23.459999999999994</c:v>
                </c:pt>
                <c:pt idx="24">
                  <c:v>24.479999999999993</c:v>
                </c:pt>
                <c:pt idx="25">
                  <c:v>25.499999999999993</c:v>
                </c:pt>
                <c:pt idx="26">
                  <c:v>26.519999999999992</c:v>
                </c:pt>
                <c:pt idx="27">
                  <c:v>27.539999999999992</c:v>
                </c:pt>
                <c:pt idx="28">
                  <c:v>28.559999999999992</c:v>
                </c:pt>
                <c:pt idx="29">
                  <c:v>29.579999999999991</c:v>
                </c:pt>
              </c:numCache>
            </c:numRef>
          </c:xVal>
          <c:yVal>
            <c:numRef>
              <c:f>'Dampened oscillations'!$R$7:$R$36</c:f>
              <c:numCache>
                <c:formatCode>General</c:formatCode>
                <c:ptCount val="30"/>
                <c:pt idx="0">
                  <c:v>6</c:v>
                </c:pt>
                <c:pt idx="1">
                  <c:v>5.2</c:v>
                </c:pt>
                <c:pt idx="2">
                  <c:v>4.5</c:v>
                </c:pt>
                <c:pt idx="3">
                  <c:v>3.95</c:v>
                </c:pt>
                <c:pt idx="4">
                  <c:v>3.375</c:v>
                </c:pt>
                <c:pt idx="5">
                  <c:v>2.9750000000000001</c:v>
                </c:pt>
                <c:pt idx="6">
                  <c:v>2.5499999999999998</c:v>
                </c:pt>
                <c:pt idx="7">
                  <c:v>2.2250000000000001</c:v>
                </c:pt>
                <c:pt idx="8">
                  <c:v>1.8250000000000002</c:v>
                </c:pt>
                <c:pt idx="9">
                  <c:v>1.6</c:v>
                </c:pt>
                <c:pt idx="10">
                  <c:v>1.2999999999999998</c:v>
                </c:pt>
                <c:pt idx="11">
                  <c:v>1.1499999999999999</c:v>
                </c:pt>
                <c:pt idx="12">
                  <c:v>0.97499999999999998</c:v>
                </c:pt>
                <c:pt idx="13">
                  <c:v>0.8</c:v>
                </c:pt>
                <c:pt idx="14">
                  <c:v>0.7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0.45</c:v>
                </c:pt>
                <c:pt idx="18">
                  <c:v>0.32499999999999996</c:v>
                </c:pt>
                <c:pt idx="19">
                  <c:v>0.27500000000000002</c:v>
                </c:pt>
                <c:pt idx="20">
                  <c:v>0.22500000000000001</c:v>
                </c:pt>
                <c:pt idx="21">
                  <c:v>0.17499999999999999</c:v>
                </c:pt>
                <c:pt idx="22">
                  <c:v>0.15</c:v>
                </c:pt>
                <c:pt idx="23">
                  <c:v>0.125</c:v>
                </c:pt>
                <c:pt idx="24">
                  <c:v>0.1</c:v>
                </c:pt>
                <c:pt idx="25">
                  <c:v>0.09</c:v>
                </c:pt>
                <c:pt idx="26">
                  <c:v>6.0000000000000005E-2</c:v>
                </c:pt>
                <c:pt idx="27">
                  <c:v>3.5000000000000003E-2</c:v>
                </c:pt>
                <c:pt idx="28">
                  <c:v>0.02</c:v>
                </c:pt>
                <c:pt idx="29">
                  <c:v>2.5000000000000001E-2</c:v>
                </c:pt>
              </c:numCache>
            </c:numRef>
          </c:yVal>
        </c:ser>
        <c:axId val="83921152"/>
        <c:axId val="83931520"/>
      </c:scatterChart>
      <c:valAx>
        <c:axId val="83921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Time [s]</a:t>
                </a:r>
              </a:p>
            </c:rich>
          </c:tx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3931520"/>
        <c:crossesAt val="1"/>
        <c:crossBetween val="midCat"/>
      </c:valAx>
      <c:valAx>
        <c:axId val="83931520"/>
        <c:scaling>
          <c:logBase val="10"/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 sz="1000" b="1" i="0" u="none" strike="noStrike" baseline="0"/>
                  <a:t>log10(Amplitude</a:t>
                </a:r>
                <a:endParaRPr lang="de-CH"/>
              </a:p>
            </c:rich>
          </c:tx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3921152"/>
        <c:crossesAt val="0"/>
        <c:crossBetween val="midCat"/>
      </c:valAx>
      <c:spPr>
        <a:solidFill>
          <a:srgbClr val="FFFFFF"/>
        </a:solidFill>
      </c:spPr>
    </c:plotArea>
    <c:legend>
      <c:legendPos val="r"/>
    </c:legend>
    <c:plotVisOnly val="1"/>
  </c:chart>
  <c:printSettings>
    <c:headerFooter/>
    <c:pageMargins b="0.78749999999999998" l="0.70000000000000018" r="0.70000000000000018" t="0.78749999999999998" header="0.30000000000000027" footer="0.30000000000000027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 b="1">
                <a:solidFill>
                  <a:srgbClr val="000000"/>
                </a:solidFill>
                <a:latin typeface="Calibri"/>
              </a:rPr>
              <a:t>I = 0.3 A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I = 0.3 A</c:v>
          </c:tx>
          <c:spPr>
            <a:ln>
              <a:noFill/>
            </a:ln>
          </c:spPr>
          <c:marker>
            <c:symbol val="circle"/>
            <c:size val="3"/>
          </c:marker>
          <c:trendline>
            <c:trendlineType val="exp"/>
            <c:intercept val="6"/>
            <c:dispEq val="1"/>
            <c:trendlineLbl>
              <c:layout>
                <c:manualLayout>
                  <c:x val="0.30494109741500597"/>
                  <c:y val="1.2404279248488444E-2"/>
                </c:manualLayout>
              </c:layout>
              <c:numFmt formatCode="General" sourceLinked="0"/>
            </c:trendlineLbl>
          </c:trendline>
          <c:xVal>
            <c:numRef>
              <c:f>'Dampened oscillations'!$V$7:$V$63</c:f>
              <c:numCache>
                <c:formatCode>General</c:formatCode>
                <c:ptCount val="57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  <c:pt idx="16">
                  <c:v>16.319999999999997</c:v>
                </c:pt>
                <c:pt idx="17">
                  <c:v>17.339999999999996</c:v>
                </c:pt>
                <c:pt idx="18">
                  <c:v>18.359999999999996</c:v>
                </c:pt>
                <c:pt idx="19">
                  <c:v>19.379999999999995</c:v>
                </c:pt>
                <c:pt idx="20">
                  <c:v>20.399999999999995</c:v>
                </c:pt>
                <c:pt idx="21">
                  <c:v>21.419999999999995</c:v>
                </c:pt>
                <c:pt idx="22">
                  <c:v>22.439999999999994</c:v>
                </c:pt>
                <c:pt idx="23">
                  <c:v>23.459999999999994</c:v>
                </c:pt>
                <c:pt idx="24">
                  <c:v>24.479999999999993</c:v>
                </c:pt>
                <c:pt idx="25">
                  <c:v>25.499999999999993</c:v>
                </c:pt>
                <c:pt idx="26">
                  <c:v>26.519999999999992</c:v>
                </c:pt>
                <c:pt idx="27">
                  <c:v>27.539999999999992</c:v>
                </c:pt>
                <c:pt idx="28">
                  <c:v>28.559999999999992</c:v>
                </c:pt>
                <c:pt idx="29">
                  <c:v>29.579999999999991</c:v>
                </c:pt>
                <c:pt idx="30">
                  <c:v>30.599999999999991</c:v>
                </c:pt>
                <c:pt idx="31">
                  <c:v>31.61999999999999</c:v>
                </c:pt>
                <c:pt idx="32">
                  <c:v>32.639999999999993</c:v>
                </c:pt>
                <c:pt idx="33">
                  <c:v>33.659999999999997</c:v>
                </c:pt>
                <c:pt idx="34">
                  <c:v>34.68</c:v>
                </c:pt>
                <c:pt idx="35">
                  <c:v>35.700000000000003</c:v>
                </c:pt>
                <c:pt idx="36">
                  <c:v>36.720000000000006</c:v>
                </c:pt>
                <c:pt idx="37">
                  <c:v>37.740000000000009</c:v>
                </c:pt>
                <c:pt idx="38">
                  <c:v>38.760000000000012</c:v>
                </c:pt>
                <c:pt idx="39">
                  <c:v>39.780000000000015</c:v>
                </c:pt>
                <c:pt idx="40">
                  <c:v>40.800000000000018</c:v>
                </c:pt>
                <c:pt idx="41">
                  <c:v>41.820000000000022</c:v>
                </c:pt>
                <c:pt idx="42">
                  <c:v>42.840000000000025</c:v>
                </c:pt>
                <c:pt idx="43">
                  <c:v>43.860000000000028</c:v>
                </c:pt>
                <c:pt idx="44">
                  <c:v>44.880000000000031</c:v>
                </c:pt>
                <c:pt idx="45">
                  <c:v>45.900000000000034</c:v>
                </c:pt>
                <c:pt idx="46">
                  <c:v>46.920000000000037</c:v>
                </c:pt>
                <c:pt idx="47">
                  <c:v>47.94000000000004</c:v>
                </c:pt>
                <c:pt idx="48">
                  <c:v>48.960000000000043</c:v>
                </c:pt>
                <c:pt idx="49">
                  <c:v>49.980000000000047</c:v>
                </c:pt>
                <c:pt idx="50">
                  <c:v>51.00000000000005</c:v>
                </c:pt>
                <c:pt idx="51">
                  <c:v>52.020000000000053</c:v>
                </c:pt>
                <c:pt idx="52">
                  <c:v>53.040000000000056</c:v>
                </c:pt>
                <c:pt idx="53">
                  <c:v>54.060000000000059</c:v>
                </c:pt>
                <c:pt idx="54">
                  <c:v>55.080000000000062</c:v>
                </c:pt>
                <c:pt idx="55">
                  <c:v>56.100000000000065</c:v>
                </c:pt>
                <c:pt idx="56">
                  <c:v>57.120000000000068</c:v>
                </c:pt>
              </c:numCache>
            </c:numRef>
          </c:xVal>
          <c:yVal>
            <c:numRef>
              <c:f>'Dampened oscillations'!$Y$7:$Y$63</c:f>
              <c:numCache>
                <c:formatCode>General</c:formatCode>
                <c:ptCount val="57"/>
                <c:pt idx="0">
                  <c:v>6</c:v>
                </c:pt>
                <c:pt idx="1">
                  <c:v>5.7</c:v>
                </c:pt>
                <c:pt idx="2">
                  <c:v>5.25</c:v>
                </c:pt>
                <c:pt idx="3">
                  <c:v>5</c:v>
                </c:pt>
                <c:pt idx="4">
                  <c:v>4.75</c:v>
                </c:pt>
                <c:pt idx="5">
                  <c:v>4.4000000000000004</c:v>
                </c:pt>
                <c:pt idx="6">
                  <c:v>4.0999999999999996</c:v>
                </c:pt>
                <c:pt idx="7">
                  <c:v>3.9</c:v>
                </c:pt>
                <c:pt idx="8">
                  <c:v>3.625</c:v>
                </c:pt>
                <c:pt idx="9">
                  <c:v>3.4249999999999998</c:v>
                </c:pt>
                <c:pt idx="10">
                  <c:v>3.2</c:v>
                </c:pt>
                <c:pt idx="11">
                  <c:v>3</c:v>
                </c:pt>
                <c:pt idx="12">
                  <c:v>2.8</c:v>
                </c:pt>
                <c:pt idx="13">
                  <c:v>2.625</c:v>
                </c:pt>
                <c:pt idx="14">
                  <c:v>2.4500000000000002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2.0249999999999999</c:v>
                </c:pt>
                <c:pt idx="18">
                  <c:v>1.875</c:v>
                </c:pt>
                <c:pt idx="19">
                  <c:v>1.7749999999999999</c:v>
                </c:pt>
                <c:pt idx="20">
                  <c:v>1.625</c:v>
                </c:pt>
                <c:pt idx="21">
                  <c:v>1.5249999999999999</c:v>
                </c:pt>
                <c:pt idx="22">
                  <c:v>1.4</c:v>
                </c:pt>
                <c:pt idx="23">
                  <c:v>1.3</c:v>
                </c:pt>
                <c:pt idx="24">
                  <c:v>1.2</c:v>
                </c:pt>
                <c:pt idx="25">
                  <c:v>1.125</c:v>
                </c:pt>
                <c:pt idx="26">
                  <c:v>1.125</c:v>
                </c:pt>
                <c:pt idx="27">
                  <c:v>0.95</c:v>
                </c:pt>
                <c:pt idx="28">
                  <c:v>0.9</c:v>
                </c:pt>
                <c:pt idx="29">
                  <c:v>0.77499999999999991</c:v>
                </c:pt>
                <c:pt idx="30">
                  <c:v>0.77500000000000002</c:v>
                </c:pt>
                <c:pt idx="31">
                  <c:v>0.64999999999999991</c:v>
                </c:pt>
                <c:pt idx="32">
                  <c:v>0.65</c:v>
                </c:pt>
                <c:pt idx="33">
                  <c:v>0.52500000000000002</c:v>
                </c:pt>
                <c:pt idx="34">
                  <c:v>0.55000000000000004</c:v>
                </c:pt>
                <c:pt idx="35">
                  <c:v>0.45</c:v>
                </c:pt>
                <c:pt idx="36">
                  <c:v>0.45</c:v>
                </c:pt>
                <c:pt idx="37">
                  <c:v>0.375</c:v>
                </c:pt>
                <c:pt idx="38">
                  <c:v>0.4</c:v>
                </c:pt>
                <c:pt idx="39">
                  <c:v>0.27500000000000002</c:v>
                </c:pt>
                <c:pt idx="40">
                  <c:v>0.32499999999999996</c:v>
                </c:pt>
                <c:pt idx="41">
                  <c:v>0.25</c:v>
                </c:pt>
                <c:pt idx="42">
                  <c:v>0.25</c:v>
                </c:pt>
                <c:pt idx="43">
                  <c:v>0.2</c:v>
                </c:pt>
                <c:pt idx="44">
                  <c:v>0.21000000000000002</c:v>
                </c:pt>
                <c:pt idx="45">
                  <c:v>0.15000000000000002</c:v>
                </c:pt>
                <c:pt idx="46">
                  <c:v>0.17499999999999999</c:v>
                </c:pt>
                <c:pt idx="47">
                  <c:v>0.125</c:v>
                </c:pt>
                <c:pt idx="48">
                  <c:v>0.125</c:v>
                </c:pt>
                <c:pt idx="49">
                  <c:v>8.4999999999999992E-2</c:v>
                </c:pt>
                <c:pt idx="50">
                  <c:v>0.10500000000000001</c:v>
                </c:pt>
                <c:pt idx="51">
                  <c:v>0.05</c:v>
                </c:pt>
                <c:pt idx="52">
                  <c:v>8.7499999999999994E-2</c:v>
                </c:pt>
                <c:pt idx="53">
                  <c:v>0.04</c:v>
                </c:pt>
                <c:pt idx="54">
                  <c:v>0.05</c:v>
                </c:pt>
                <c:pt idx="55">
                  <c:v>2.5000000000000001E-2</c:v>
                </c:pt>
                <c:pt idx="56">
                  <c:v>2.5000000000000001E-2</c:v>
                </c:pt>
              </c:numCache>
            </c:numRef>
          </c:yVal>
        </c:ser>
        <c:axId val="85668992"/>
        <c:axId val="85670912"/>
      </c:scatterChart>
      <c:valAx>
        <c:axId val="8566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Time [s]</a:t>
                </a:r>
              </a:p>
            </c:rich>
          </c:tx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5670912"/>
        <c:crossesAt val="1"/>
        <c:crossBetween val="midCat"/>
      </c:valAx>
      <c:valAx>
        <c:axId val="85670912"/>
        <c:scaling>
          <c:logBase val="10"/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 sz="1000" b="1" i="0" u="none" strike="noStrike" baseline="0"/>
                  <a:t>log10(Amplitude</a:t>
                </a:r>
                <a:endParaRPr lang="de-CH"/>
              </a:p>
            </c:rich>
          </c:tx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5668992"/>
        <c:crossesAt val="0"/>
        <c:crossBetween val="midCat"/>
      </c:valAx>
      <c:spPr>
        <a:solidFill>
          <a:srgbClr val="FFFFFF"/>
        </a:solidFill>
      </c:spPr>
    </c:plotArea>
    <c:legend>
      <c:legendPos val="r"/>
    </c:legend>
    <c:plotVisOnly val="1"/>
  </c:chart>
  <c:printSettings>
    <c:headerFooter/>
    <c:pageMargins b="0.78749999999999998" l="0.70000000000000018" r="0.70000000000000018" t="0.78749999999999998" header="0.30000000000000016" footer="0.30000000000000016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235324</xdr:colOff>
      <xdr:row>19</xdr:row>
      <xdr:rowOff>58357</xdr:rowOff>
    </xdr:from>
    <xdr:to>
      <xdr:col>25</xdr:col>
      <xdr:colOff>515470</xdr:colOff>
      <xdr:row>48</xdr:row>
      <xdr:rowOff>11205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395524</xdr:colOff>
      <xdr:row>0</xdr:row>
      <xdr:rowOff>114840</xdr:rowOff>
    </xdr:from>
    <xdr:to>
      <xdr:col>8</xdr:col>
      <xdr:colOff>291353</xdr:colOff>
      <xdr:row>23</xdr:row>
      <xdr:rowOff>44824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590567</xdr:colOff>
      <xdr:row>0</xdr:row>
      <xdr:rowOff>133919</xdr:rowOff>
    </xdr:from>
    <xdr:to>
      <xdr:col>16</xdr:col>
      <xdr:colOff>437029</xdr:colOff>
      <xdr:row>23</xdr:row>
      <xdr:rowOff>44822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371625</xdr:colOff>
      <xdr:row>24</xdr:row>
      <xdr:rowOff>20015</xdr:rowOff>
    </xdr:from>
    <xdr:to>
      <xdr:col>8</xdr:col>
      <xdr:colOff>291353</xdr:colOff>
      <xdr:row>46</xdr:row>
      <xdr:rowOff>123265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579361</xdr:colOff>
      <xdr:row>24</xdr:row>
      <xdr:rowOff>31221</xdr:rowOff>
    </xdr:from>
    <xdr:to>
      <xdr:col>16</xdr:col>
      <xdr:colOff>414617</xdr:colOff>
      <xdr:row>46</xdr:row>
      <xdr:rowOff>112058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9"/>
  <sheetViews>
    <sheetView tabSelected="1" topLeftCell="I15" zoomScale="85" zoomScaleNormal="85" workbookViewId="0">
      <selection activeCell="S52" sqref="S52"/>
    </sheetView>
  </sheetViews>
  <sheetFormatPr baseColWidth="10" defaultColWidth="9.140625" defaultRowHeight="12.75"/>
  <cols>
    <col min="1" max="5" width="11.5703125"/>
    <col min="6" max="6" width="14.42578125"/>
    <col min="7" max="1025" width="11.5703125"/>
  </cols>
  <sheetData>
    <row r="1" spans="1:19" ht="12.75" customHeight="1">
      <c r="E1" t="s">
        <v>0</v>
      </c>
      <c r="F1">
        <v>3.14159265358979</v>
      </c>
    </row>
    <row r="3" spans="1:19" ht="12.75" customHeight="1">
      <c r="B3" t="s">
        <v>1</v>
      </c>
    </row>
    <row r="4" spans="1:19" ht="12.75" customHeight="1">
      <c r="C4" t="s">
        <v>2</v>
      </c>
      <c r="D4" t="s">
        <v>3</v>
      </c>
      <c r="E4" t="s">
        <v>4</v>
      </c>
      <c r="F4" t="s">
        <v>5</v>
      </c>
      <c r="H4" t="s">
        <v>6</v>
      </c>
    </row>
    <row r="5" spans="1:19" ht="12.75" customHeight="1">
      <c r="C5">
        <v>10</v>
      </c>
      <c r="D5">
        <v>20.399999999999999</v>
      </c>
      <c r="E5" s="1">
        <f>D5/C5</f>
        <v>2.04</v>
      </c>
      <c r="F5" s="1">
        <f>2*$F$1*E5</f>
        <v>12.817698026646344</v>
      </c>
      <c r="H5">
        <v>2</v>
      </c>
    </row>
    <row r="6" spans="1:19" ht="12.75" customHeight="1">
      <c r="C6">
        <v>10</v>
      </c>
      <c r="D6">
        <v>20.399999999999999</v>
      </c>
      <c r="E6" s="1">
        <f>D6/C6</f>
        <v>2.04</v>
      </c>
      <c r="F6" s="1">
        <f>2*$F$1*E6</f>
        <v>12.817698026646344</v>
      </c>
      <c r="H6">
        <v>4</v>
      </c>
    </row>
    <row r="7" spans="1:19" ht="12.75" customHeight="1">
      <c r="C7">
        <v>10</v>
      </c>
      <c r="D7">
        <v>20.2</v>
      </c>
      <c r="E7" s="1">
        <f>D7/C7</f>
        <v>2.02</v>
      </c>
      <c r="F7" s="1">
        <f>2*$F$1*E7</f>
        <v>12.692034320502751</v>
      </c>
      <c r="H7">
        <v>9</v>
      </c>
    </row>
    <row r="8" spans="1:19" ht="12.75" customHeight="1">
      <c r="C8">
        <v>10</v>
      </c>
      <c r="D8">
        <v>20.399999999999999</v>
      </c>
      <c r="E8" s="1">
        <f>D8/C8</f>
        <v>2.04</v>
      </c>
      <c r="F8" s="1">
        <f>2*$F$1*E8</f>
        <v>12.817698026646344</v>
      </c>
      <c r="H8">
        <v>1</v>
      </c>
    </row>
    <row r="11" spans="1:19" ht="12.75" customHeight="1">
      <c r="A11" t="s">
        <v>7</v>
      </c>
      <c r="C11">
        <v>10</v>
      </c>
      <c r="D11">
        <v>20</v>
      </c>
      <c r="E11" s="1">
        <f>D11/C11</f>
        <v>2</v>
      </c>
      <c r="F11" s="1">
        <f>2*$F$1*E11</f>
        <v>12.56637061435916</v>
      </c>
    </row>
    <row r="12" spans="1:19" ht="12.75" customHeight="1">
      <c r="C12">
        <v>10</v>
      </c>
      <c r="D12">
        <v>20</v>
      </c>
      <c r="E12" s="1">
        <f>D12/C12</f>
        <v>2</v>
      </c>
      <c r="F12" s="1">
        <f>2*$F$1*E12</f>
        <v>12.56637061435916</v>
      </c>
    </row>
    <row r="15" spans="1:19" ht="12.75" customHeight="1">
      <c r="C15" t="s">
        <v>2</v>
      </c>
      <c r="D15" t="s">
        <v>3</v>
      </c>
      <c r="E15" t="s">
        <v>8</v>
      </c>
      <c r="F15" t="s">
        <v>4</v>
      </c>
      <c r="G15" t="s">
        <v>9</v>
      </c>
      <c r="H15" t="s">
        <v>5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O15" s="1" t="s">
        <v>26</v>
      </c>
      <c r="P15">
        <f>M26</f>
        <v>6.9</v>
      </c>
      <c r="R15" s="1" t="s">
        <v>27</v>
      </c>
      <c r="S15" s="1" t="s">
        <v>28</v>
      </c>
    </row>
    <row r="16" spans="1:19" ht="12.75" customHeight="1">
      <c r="A16" t="s">
        <v>15</v>
      </c>
      <c r="F16" s="1"/>
      <c r="G16" s="1"/>
      <c r="H16" s="1"/>
      <c r="I16" s="1"/>
      <c r="J16" s="1"/>
      <c r="M16" s="1"/>
      <c r="R16">
        <v>7.9000000000000001E-2</v>
      </c>
      <c r="S16">
        <v>0.38</v>
      </c>
    </row>
    <row r="17" spans="3:19" ht="12.75" customHeight="1">
      <c r="C17">
        <v>10</v>
      </c>
      <c r="D17">
        <v>15.6</v>
      </c>
      <c r="F17" s="1">
        <f t="shared" ref="F17:F36" si="0">1/(D17/$C17)</f>
        <v>0.64102564102564097</v>
      </c>
      <c r="G17" s="1">
        <v>0</v>
      </c>
      <c r="H17" s="1">
        <f t="shared" ref="H17:H36" si="1">2*$F$1*F17</f>
        <v>4.0276828892176795</v>
      </c>
      <c r="I17" s="1">
        <f t="shared" ref="I17:I36" si="2">2*$F$1*G17</f>
        <v>0</v>
      </c>
      <c r="J17" s="1">
        <f>H17</f>
        <v>4.0276828892176795</v>
      </c>
      <c r="K17">
        <v>0.7</v>
      </c>
      <c r="L17">
        <v>0.8</v>
      </c>
      <c r="M17" s="1">
        <f t="shared" ref="M17:M36" si="3">AVERAGE(K17:L17)</f>
        <v>0.75</v>
      </c>
      <c r="O17">
        <f>$P$15*R$16/(SQRT((J17-$R$17)^2+$R$16^2))</f>
        <v>0.59251218330468713</v>
      </c>
      <c r="P17" s="1"/>
      <c r="R17">
        <v>3.1111</v>
      </c>
      <c r="S17">
        <v>3.0619000000000001</v>
      </c>
    </row>
    <row r="18" spans="3:19" ht="12.75" customHeight="1">
      <c r="C18">
        <v>10</v>
      </c>
      <c r="D18">
        <v>15.6</v>
      </c>
      <c r="F18" s="1">
        <f t="shared" si="0"/>
        <v>0.64102564102564097</v>
      </c>
      <c r="G18" s="1">
        <v>0</v>
      </c>
      <c r="H18" s="1">
        <f t="shared" si="1"/>
        <v>4.0276828892176795</v>
      </c>
      <c r="I18" s="1">
        <f t="shared" si="2"/>
        <v>0</v>
      </c>
      <c r="J18" s="1">
        <f>H18</f>
        <v>4.0276828892176795</v>
      </c>
      <c r="K18">
        <v>0.6</v>
      </c>
      <c r="L18">
        <v>0.8</v>
      </c>
      <c r="M18" s="1">
        <f t="shared" si="3"/>
        <v>0.7</v>
      </c>
      <c r="O18" s="1">
        <f t="shared" ref="O18:P36" si="4">$P$15*R$16/(SQRT((J18-$R$17)^2+$R$16^2))</f>
        <v>0.59251218330468713</v>
      </c>
      <c r="P18" s="1"/>
    </row>
    <row r="19" spans="3:19" ht="12.75" customHeight="1">
      <c r="C19">
        <v>10</v>
      </c>
      <c r="D19">
        <v>17.8</v>
      </c>
      <c r="F19" s="1">
        <f t="shared" si="0"/>
        <v>0.5617977528089888</v>
      </c>
      <c r="G19" s="1">
        <v>0</v>
      </c>
      <c r="H19" s="1">
        <f t="shared" si="1"/>
        <v>3.5298793860559439</v>
      </c>
      <c r="I19" s="1">
        <f t="shared" si="2"/>
        <v>0</v>
      </c>
      <c r="J19" s="1">
        <f>H19</f>
        <v>3.5298793860559439</v>
      </c>
      <c r="K19">
        <v>1.3</v>
      </c>
      <c r="L19">
        <v>1.4</v>
      </c>
      <c r="M19" s="1">
        <f t="shared" si="3"/>
        <v>1.35</v>
      </c>
      <c r="O19" s="1">
        <f t="shared" si="4"/>
        <v>1.2790800492084191</v>
      </c>
      <c r="P19" s="1"/>
    </row>
    <row r="20" spans="3:19" ht="12.75" customHeight="1">
      <c r="C20">
        <v>10</v>
      </c>
      <c r="D20">
        <v>18</v>
      </c>
      <c r="F20" s="1">
        <f t="shared" si="0"/>
        <v>0.55555555555555558</v>
      </c>
      <c r="G20" s="1">
        <v>0</v>
      </c>
      <c r="H20" s="1">
        <f t="shared" si="1"/>
        <v>3.4906585039886555</v>
      </c>
      <c r="I20" s="1">
        <f t="shared" si="2"/>
        <v>0</v>
      </c>
      <c r="J20" s="1">
        <f>H20</f>
        <v>3.4906585039886555</v>
      </c>
      <c r="K20">
        <v>1.4</v>
      </c>
      <c r="L20">
        <v>1.5</v>
      </c>
      <c r="M20" s="1">
        <f t="shared" si="3"/>
        <v>1.45</v>
      </c>
      <c r="O20" s="1">
        <f t="shared" si="4"/>
        <v>1.4060103495706093</v>
      </c>
      <c r="P20" s="1"/>
    </row>
    <row r="21" spans="3:19" ht="12.75" customHeight="1">
      <c r="C21">
        <v>10</v>
      </c>
      <c r="D21">
        <v>19</v>
      </c>
      <c r="E21">
        <v>19</v>
      </c>
      <c r="F21" s="1">
        <f t="shared" si="0"/>
        <v>0.52631578947368418</v>
      </c>
      <c r="G21" s="1">
        <f t="shared" ref="G21:G32" si="5">1/(E21/$C21)</f>
        <v>0.52631578947368418</v>
      </c>
      <c r="H21" s="1">
        <f t="shared" si="1"/>
        <v>3.3069396353576734</v>
      </c>
      <c r="I21" s="1">
        <f t="shared" si="2"/>
        <v>3.3069396353576734</v>
      </c>
      <c r="J21" s="1">
        <f t="shared" ref="J21:J32" si="6">AVERAGE(H21:I21)</f>
        <v>3.3069396353576734</v>
      </c>
      <c r="K21">
        <v>2.2000000000000002</v>
      </c>
      <c r="L21">
        <v>2.4</v>
      </c>
      <c r="M21" s="1">
        <f t="shared" si="3"/>
        <v>2.2999999999999998</v>
      </c>
      <c r="O21" s="1">
        <f t="shared" si="4"/>
        <v>2.5812922330572494</v>
      </c>
      <c r="P21" s="1"/>
    </row>
    <row r="22" spans="3:19" ht="12.75" customHeight="1">
      <c r="C22">
        <v>10</v>
      </c>
      <c r="D22">
        <v>19.399999999999999</v>
      </c>
      <c r="E22">
        <v>19.5</v>
      </c>
      <c r="F22" s="1">
        <f t="shared" si="0"/>
        <v>0.51546391752577325</v>
      </c>
      <c r="G22" s="1">
        <f t="shared" si="5"/>
        <v>0.51282051282051289</v>
      </c>
      <c r="H22" s="1">
        <f t="shared" si="1"/>
        <v>3.2387553129791655</v>
      </c>
      <c r="I22" s="1">
        <f t="shared" si="2"/>
        <v>3.2221463113741442</v>
      </c>
      <c r="J22" s="1">
        <f t="shared" si="6"/>
        <v>3.2304508121766551</v>
      </c>
      <c r="K22">
        <v>2.5</v>
      </c>
      <c r="L22">
        <v>2.8</v>
      </c>
      <c r="M22" s="1">
        <f t="shared" si="3"/>
        <v>2.65</v>
      </c>
      <c r="O22" s="1">
        <f t="shared" si="4"/>
        <v>3.8084798687803763</v>
      </c>
      <c r="P22" s="1"/>
    </row>
    <row r="23" spans="3:19" ht="12.75" customHeight="1">
      <c r="C23">
        <v>10</v>
      </c>
      <c r="D23">
        <v>20</v>
      </c>
      <c r="E23">
        <v>20</v>
      </c>
      <c r="F23" s="1">
        <f t="shared" si="0"/>
        <v>0.5</v>
      </c>
      <c r="G23" s="1">
        <f t="shared" si="5"/>
        <v>0.5</v>
      </c>
      <c r="H23" s="1">
        <f t="shared" si="1"/>
        <v>3.14159265358979</v>
      </c>
      <c r="I23" s="1">
        <f t="shared" si="2"/>
        <v>3.14159265358979</v>
      </c>
      <c r="J23" s="1">
        <f t="shared" si="6"/>
        <v>3.14159265358979</v>
      </c>
      <c r="K23">
        <v>4.25</v>
      </c>
      <c r="L23">
        <v>4.45</v>
      </c>
      <c r="M23" s="1">
        <f t="shared" si="3"/>
        <v>4.3499999999999996</v>
      </c>
      <c r="O23" s="1">
        <f t="shared" si="4"/>
        <v>6.4371305773349361</v>
      </c>
      <c r="P23" s="1"/>
    </row>
    <row r="24" spans="3:19" ht="12.75" customHeight="1">
      <c r="C24">
        <v>10</v>
      </c>
      <c r="D24">
        <v>20</v>
      </c>
      <c r="E24">
        <v>20</v>
      </c>
      <c r="F24" s="1">
        <f t="shared" si="0"/>
        <v>0.5</v>
      </c>
      <c r="G24" s="1">
        <f t="shared" si="5"/>
        <v>0.5</v>
      </c>
      <c r="H24" s="1">
        <f t="shared" si="1"/>
        <v>3.14159265358979</v>
      </c>
      <c r="I24" s="1">
        <f t="shared" si="2"/>
        <v>3.14159265358979</v>
      </c>
      <c r="J24" s="1">
        <f t="shared" si="6"/>
        <v>3.14159265358979</v>
      </c>
      <c r="K24">
        <v>5.05</v>
      </c>
      <c r="L24">
        <v>5.2</v>
      </c>
      <c r="M24" s="1">
        <f t="shared" si="3"/>
        <v>5.125</v>
      </c>
      <c r="O24" s="1">
        <f t="shared" si="4"/>
        <v>6.4371305773349361</v>
      </c>
      <c r="P24" s="1"/>
    </row>
    <row r="25" spans="3:19" ht="12.75" customHeight="1">
      <c r="C25">
        <v>10</v>
      </c>
      <c r="D25">
        <v>20</v>
      </c>
      <c r="E25">
        <v>20</v>
      </c>
      <c r="F25" s="1">
        <f t="shared" si="0"/>
        <v>0.5</v>
      </c>
      <c r="G25" s="1">
        <f t="shared" si="5"/>
        <v>0.5</v>
      </c>
      <c r="H25" s="1">
        <f t="shared" si="1"/>
        <v>3.14159265358979</v>
      </c>
      <c r="I25" s="1">
        <f t="shared" si="2"/>
        <v>3.14159265358979</v>
      </c>
      <c r="J25" s="1">
        <f t="shared" si="6"/>
        <v>3.14159265358979</v>
      </c>
      <c r="K25">
        <v>3.9</v>
      </c>
      <c r="L25">
        <v>4.0999999999999996</v>
      </c>
      <c r="M25" s="1">
        <f t="shared" si="3"/>
        <v>4</v>
      </c>
      <c r="O25" s="1">
        <f t="shared" si="4"/>
        <v>6.4371305773349361</v>
      </c>
      <c r="P25" s="1"/>
    </row>
    <row r="26" spans="3:19" ht="12.75" customHeight="1">
      <c r="C26">
        <v>10</v>
      </c>
      <c r="D26">
        <v>20.2</v>
      </c>
      <c r="E26">
        <v>20.2</v>
      </c>
      <c r="F26" s="1">
        <f t="shared" si="0"/>
        <v>0.49504950495049505</v>
      </c>
      <c r="G26" s="1">
        <f t="shared" si="5"/>
        <v>0.49504950495049505</v>
      </c>
      <c r="H26" s="1">
        <f t="shared" si="1"/>
        <v>3.1104877758314751</v>
      </c>
      <c r="I26" s="1">
        <f t="shared" si="2"/>
        <v>3.1104877758314751</v>
      </c>
      <c r="J26" s="1">
        <f t="shared" si="6"/>
        <v>3.1104877758314751</v>
      </c>
      <c r="K26">
        <v>6.8</v>
      </c>
      <c r="L26">
        <v>7</v>
      </c>
      <c r="M26" s="1">
        <f t="shared" si="3"/>
        <v>6.9</v>
      </c>
      <c r="O26" s="1">
        <f t="shared" si="4"/>
        <v>6.8997928111922988</v>
      </c>
      <c r="P26" s="1"/>
    </row>
    <row r="27" spans="3:19" ht="12.75" customHeight="1">
      <c r="C27">
        <v>10</v>
      </c>
      <c r="D27">
        <v>20.399999999999999</v>
      </c>
      <c r="E27">
        <v>20.2</v>
      </c>
      <c r="F27" s="1">
        <f t="shared" si="0"/>
        <v>0.49019607843137253</v>
      </c>
      <c r="G27" s="1">
        <f t="shared" si="5"/>
        <v>0.49504950495049505</v>
      </c>
      <c r="H27" s="1">
        <f t="shared" si="1"/>
        <v>3.0799927976370487</v>
      </c>
      <c r="I27" s="1">
        <f t="shared" si="2"/>
        <v>3.1104877758314751</v>
      </c>
      <c r="J27" s="1">
        <f t="shared" si="6"/>
        <v>3.0952402867342617</v>
      </c>
      <c r="K27">
        <v>6</v>
      </c>
      <c r="L27">
        <v>6.15</v>
      </c>
      <c r="M27" s="1">
        <f t="shared" si="3"/>
        <v>6.0750000000000002</v>
      </c>
      <c r="N27" t="s">
        <v>16</v>
      </c>
      <c r="O27" s="1">
        <f t="shared" si="4"/>
        <v>6.7650215225118151</v>
      </c>
      <c r="P27" s="1"/>
    </row>
    <row r="28" spans="3:19" ht="12.75" customHeight="1">
      <c r="C28">
        <v>10</v>
      </c>
      <c r="D28">
        <v>20.399999999999999</v>
      </c>
      <c r="E28">
        <v>20.239999999999998</v>
      </c>
      <c r="F28" s="1">
        <f t="shared" si="0"/>
        <v>0.49019607843137253</v>
      </c>
      <c r="G28" s="1">
        <f t="shared" si="5"/>
        <v>0.49407114624505927</v>
      </c>
      <c r="H28" s="1">
        <f t="shared" si="1"/>
        <v>3.0799927976370487</v>
      </c>
      <c r="I28" s="1">
        <f t="shared" si="2"/>
        <v>3.1043405667883297</v>
      </c>
      <c r="J28" s="1">
        <f t="shared" si="6"/>
        <v>3.0921666822126892</v>
      </c>
      <c r="K28">
        <v>5.5</v>
      </c>
      <c r="L28">
        <v>5.7</v>
      </c>
      <c r="M28" s="1">
        <f t="shared" si="3"/>
        <v>5.6</v>
      </c>
      <c r="O28" s="1">
        <f t="shared" si="4"/>
        <v>6.7099863292287472</v>
      </c>
      <c r="P28" s="1"/>
    </row>
    <row r="29" spans="3:19" ht="12.75" customHeight="1">
      <c r="C29">
        <v>10</v>
      </c>
      <c r="D29">
        <v>20.399999999999999</v>
      </c>
      <c r="E29">
        <v>20.399999999999999</v>
      </c>
      <c r="F29" s="1">
        <f t="shared" si="0"/>
        <v>0.49019607843137253</v>
      </c>
      <c r="G29" s="1">
        <f t="shared" si="5"/>
        <v>0.49019607843137253</v>
      </c>
      <c r="H29" s="1">
        <f t="shared" si="1"/>
        <v>3.0799927976370487</v>
      </c>
      <c r="I29" s="1">
        <f t="shared" si="2"/>
        <v>3.0799927976370487</v>
      </c>
      <c r="J29" s="1">
        <f t="shared" si="6"/>
        <v>3.0799927976370487</v>
      </c>
      <c r="K29">
        <v>6.15</v>
      </c>
      <c r="L29">
        <v>6.3</v>
      </c>
      <c r="M29" s="1">
        <f t="shared" si="3"/>
        <v>6.2249999999999996</v>
      </c>
      <c r="O29" s="1">
        <f t="shared" si="4"/>
        <v>6.420206100611261</v>
      </c>
      <c r="P29" s="1"/>
    </row>
    <row r="30" spans="3:19" ht="12.75" customHeight="1">
      <c r="C30">
        <v>10</v>
      </c>
      <c r="D30">
        <v>20.6</v>
      </c>
      <c r="E30">
        <v>20.6</v>
      </c>
      <c r="F30" s="1">
        <f t="shared" si="0"/>
        <v>0.4854368932038835</v>
      </c>
      <c r="G30" s="1">
        <f t="shared" si="5"/>
        <v>0.4854368932038835</v>
      </c>
      <c r="H30" s="1">
        <f t="shared" si="1"/>
        <v>3.0500899549415439</v>
      </c>
      <c r="I30" s="1">
        <f t="shared" si="2"/>
        <v>3.0500899549415439</v>
      </c>
      <c r="J30" s="1">
        <f t="shared" si="6"/>
        <v>3.0500899549415439</v>
      </c>
      <c r="K30">
        <v>4.9000000000000004</v>
      </c>
      <c r="L30">
        <v>5.05</v>
      </c>
      <c r="M30" s="1">
        <f t="shared" si="3"/>
        <v>4.9749999999999996</v>
      </c>
      <c r="O30" s="1">
        <f t="shared" si="4"/>
        <v>5.4610505921048045</v>
      </c>
      <c r="P30" s="1"/>
    </row>
    <row r="31" spans="3:19" ht="12.75" customHeight="1">
      <c r="C31">
        <v>10</v>
      </c>
      <c r="D31">
        <v>21.2</v>
      </c>
      <c r="E31">
        <v>21.2</v>
      </c>
      <c r="F31" s="1">
        <f t="shared" si="0"/>
        <v>0.47169811320754712</v>
      </c>
      <c r="G31" s="1">
        <f t="shared" si="5"/>
        <v>0.47169811320754712</v>
      </c>
      <c r="H31" s="1">
        <f t="shared" si="1"/>
        <v>2.9637666543299903</v>
      </c>
      <c r="I31" s="1">
        <f t="shared" si="2"/>
        <v>2.9637666543299903</v>
      </c>
      <c r="J31" s="1">
        <f t="shared" si="6"/>
        <v>2.9637666543299903</v>
      </c>
      <c r="K31">
        <v>3.05</v>
      </c>
      <c r="L31">
        <v>3.3</v>
      </c>
      <c r="M31" s="1">
        <f t="shared" si="3"/>
        <v>3.1749999999999998</v>
      </c>
      <c r="O31" s="1">
        <f t="shared" si="4"/>
        <v>3.2606180111509753</v>
      </c>
      <c r="P31" s="1"/>
    </row>
    <row r="32" spans="3:19" ht="12.75" customHeight="1">
      <c r="C32">
        <v>10</v>
      </c>
      <c r="D32">
        <v>21.4</v>
      </c>
      <c r="E32">
        <v>21.2</v>
      </c>
      <c r="F32" s="1">
        <f t="shared" si="0"/>
        <v>0.46728971962616828</v>
      </c>
      <c r="G32" s="1">
        <f t="shared" si="5"/>
        <v>0.47169811320754712</v>
      </c>
      <c r="H32" s="1">
        <f t="shared" si="1"/>
        <v>2.936067900551206</v>
      </c>
      <c r="I32" s="1">
        <f t="shared" si="2"/>
        <v>2.9637666543299903</v>
      </c>
      <c r="J32" s="1">
        <f t="shared" si="6"/>
        <v>2.9499172774405982</v>
      </c>
      <c r="K32">
        <v>3</v>
      </c>
      <c r="L32">
        <v>3.15</v>
      </c>
      <c r="M32" s="1">
        <f t="shared" si="3"/>
        <v>3.0750000000000002</v>
      </c>
      <c r="O32" s="1">
        <f t="shared" si="4"/>
        <v>3.0367395826170855</v>
      </c>
      <c r="P32" s="1"/>
    </row>
    <row r="33" spans="1:16" ht="12.75" customHeight="1">
      <c r="C33">
        <v>10</v>
      </c>
      <c r="D33">
        <v>21.8</v>
      </c>
      <c r="F33" s="1">
        <f t="shared" si="0"/>
        <v>0.4587155963302752</v>
      </c>
      <c r="G33" s="1">
        <v>0</v>
      </c>
      <c r="H33" s="1">
        <f t="shared" si="1"/>
        <v>2.8821950950365043</v>
      </c>
      <c r="I33" s="1">
        <f t="shared" si="2"/>
        <v>0</v>
      </c>
      <c r="J33" s="1">
        <f>H33</f>
        <v>2.8821950950365043</v>
      </c>
      <c r="K33">
        <v>2.1</v>
      </c>
      <c r="L33">
        <v>2.2000000000000002</v>
      </c>
      <c r="M33" s="1">
        <f t="shared" si="3"/>
        <v>2.1500000000000004</v>
      </c>
      <c r="O33" s="1">
        <f t="shared" si="4"/>
        <v>2.2510488545183365</v>
      </c>
      <c r="P33" s="1"/>
    </row>
    <row r="34" spans="1:16" ht="12.75" customHeight="1">
      <c r="C34">
        <v>10</v>
      </c>
      <c r="D34">
        <v>23.2</v>
      </c>
      <c r="F34" s="1">
        <f t="shared" si="0"/>
        <v>0.43103448275862072</v>
      </c>
      <c r="G34" s="1">
        <v>0</v>
      </c>
      <c r="H34" s="1">
        <f t="shared" si="1"/>
        <v>2.7082695289567158</v>
      </c>
      <c r="I34" s="1">
        <f t="shared" si="2"/>
        <v>0</v>
      </c>
      <c r="J34" s="1">
        <f>H34</f>
        <v>2.7082695289567158</v>
      </c>
      <c r="K34">
        <v>1.5</v>
      </c>
      <c r="L34">
        <v>1.7</v>
      </c>
      <c r="M34" s="1">
        <f t="shared" si="3"/>
        <v>1.6</v>
      </c>
      <c r="O34" s="1">
        <f t="shared" si="4"/>
        <v>1.3278804482164677</v>
      </c>
      <c r="P34" s="1"/>
    </row>
    <row r="35" spans="1:16" ht="12.75" customHeight="1">
      <c r="C35">
        <v>10</v>
      </c>
      <c r="D35">
        <v>24.4</v>
      </c>
      <c r="F35" s="1">
        <f t="shared" si="0"/>
        <v>0.4098360655737705</v>
      </c>
      <c r="G35" s="1">
        <v>0</v>
      </c>
      <c r="H35" s="1">
        <f t="shared" si="1"/>
        <v>2.5750759455654015</v>
      </c>
      <c r="I35" s="1">
        <f t="shared" si="2"/>
        <v>0</v>
      </c>
      <c r="J35" s="1">
        <f>H35</f>
        <v>2.5750759455654015</v>
      </c>
      <c r="K35">
        <v>1.1000000000000001</v>
      </c>
      <c r="L35">
        <v>1.3</v>
      </c>
      <c r="M35" s="1">
        <f t="shared" si="3"/>
        <v>1.2000000000000002</v>
      </c>
      <c r="O35" s="1">
        <f t="shared" si="4"/>
        <v>1.0060641670406987</v>
      </c>
      <c r="P35" s="1"/>
    </row>
    <row r="36" spans="1:16" ht="12.75" customHeight="1">
      <c r="C36">
        <v>10</v>
      </c>
      <c r="D36">
        <v>37.4</v>
      </c>
      <c r="F36" s="1">
        <f t="shared" si="0"/>
        <v>0.26737967914438504</v>
      </c>
      <c r="G36" s="1">
        <v>0</v>
      </c>
      <c r="H36" s="1">
        <f t="shared" si="1"/>
        <v>1.6799960714383904</v>
      </c>
      <c r="I36" s="1">
        <f t="shared" si="2"/>
        <v>0</v>
      </c>
      <c r="J36" s="1">
        <f>H36</f>
        <v>1.6799960714383904</v>
      </c>
      <c r="K36">
        <v>0.6</v>
      </c>
      <c r="L36">
        <v>0.7</v>
      </c>
      <c r="M36" s="1">
        <f t="shared" si="3"/>
        <v>0.64999999999999991</v>
      </c>
      <c r="O36" s="1">
        <f t="shared" si="4"/>
        <v>0.38031574599563744</v>
      </c>
      <c r="P36" s="1"/>
    </row>
    <row r="38" spans="1:16">
      <c r="O38" s="1" t="s">
        <v>26</v>
      </c>
      <c r="P38">
        <f>M45</f>
        <v>1.1000000000000001</v>
      </c>
    </row>
    <row r="39" spans="1:16" ht="12.75" customHeight="1">
      <c r="A39" t="s">
        <v>17</v>
      </c>
      <c r="C39" t="s">
        <v>2</v>
      </c>
      <c r="D39" t="s">
        <v>3</v>
      </c>
      <c r="E39" t="s">
        <v>8</v>
      </c>
      <c r="F39" t="s">
        <v>4</v>
      </c>
      <c r="G39" t="s">
        <v>9</v>
      </c>
      <c r="H39" t="s">
        <v>5</v>
      </c>
      <c r="I39" t="s">
        <v>10</v>
      </c>
      <c r="K39" t="s">
        <v>12</v>
      </c>
      <c r="L39" t="s">
        <v>13</v>
      </c>
    </row>
    <row r="40" spans="1:16" ht="12.75" customHeight="1">
      <c r="C40">
        <v>5</v>
      </c>
      <c r="D40">
        <v>6.8</v>
      </c>
      <c r="E40">
        <v>6.8</v>
      </c>
      <c r="F40" s="1">
        <f>1/(D40/$C40)</f>
        <v>0.73529411764705888</v>
      </c>
      <c r="G40" s="1">
        <f>1/(E40/$C40)</f>
        <v>0.73529411764705888</v>
      </c>
      <c r="H40" s="1">
        <f t="shared" ref="H40:H49" si="7">2*$F$1*F40</f>
        <v>4.6199891964555739</v>
      </c>
      <c r="I40" s="1">
        <f t="shared" ref="I40:I49" si="8">2*$F$1*G40</f>
        <v>4.6199891964555739</v>
      </c>
      <c r="J40" s="1">
        <f>AVERAGE(H40:I40)</f>
        <v>4.6199891964555739</v>
      </c>
      <c r="K40">
        <v>0.1</v>
      </c>
      <c r="L40">
        <v>0.3</v>
      </c>
      <c r="M40" s="1">
        <f t="shared" ref="M40:M49" si="9">AVERAGE(K40:L40)</f>
        <v>0.2</v>
      </c>
      <c r="O40" s="1">
        <f>$P$38*S$16/(SQRT((J40-$S$17)^2+$S$16^2))</f>
        <v>0.26063771434379179</v>
      </c>
    </row>
    <row r="41" spans="1:16" ht="12.75" customHeight="1">
      <c r="C41">
        <v>5</v>
      </c>
      <c r="D41">
        <v>8.4</v>
      </c>
      <c r="E41">
        <v>8.5</v>
      </c>
      <c r="F41" s="1">
        <f t="shared" ref="F41:F49" si="10">1/(D41/$C41)</f>
        <v>0.59523809523809523</v>
      </c>
      <c r="G41" s="1">
        <f t="shared" ref="G41:G49" si="11">1/(E41/$C41)</f>
        <v>0.58823529411764708</v>
      </c>
      <c r="H41" s="1">
        <f t="shared" si="7"/>
        <v>3.7399912542735594</v>
      </c>
      <c r="I41" s="1">
        <f t="shared" si="8"/>
        <v>3.6959913571644591</v>
      </c>
      <c r="J41" s="1">
        <f>AVERAGE(H41:I41)</f>
        <v>3.7179913057190093</v>
      </c>
      <c r="K41">
        <v>0.4</v>
      </c>
      <c r="L41">
        <v>0.65</v>
      </c>
      <c r="M41" s="1">
        <f t="shared" si="9"/>
        <v>0.52500000000000002</v>
      </c>
      <c r="O41" s="1">
        <f t="shared" ref="O41:O49" si="12">$P$38*S$16/(SQRT((J41-$S$17)^2+$S$16^2))</f>
        <v>0.55131120903469155</v>
      </c>
    </row>
    <row r="42" spans="1:16" ht="12.75" customHeight="1">
      <c r="C42">
        <v>5</v>
      </c>
      <c r="D42">
        <v>9.1999999999999993</v>
      </c>
      <c r="E42">
        <v>9</v>
      </c>
      <c r="F42" s="1">
        <f t="shared" si="10"/>
        <v>0.5434782608695653</v>
      </c>
      <c r="G42" s="1">
        <f t="shared" si="11"/>
        <v>0.55555555555555558</v>
      </c>
      <c r="H42" s="1">
        <f t="shared" si="7"/>
        <v>3.4147746234671637</v>
      </c>
      <c r="I42" s="1">
        <f t="shared" si="8"/>
        <v>3.4906585039886555</v>
      </c>
      <c r="J42" s="1">
        <f>AVERAGE(H42:I42)</f>
        <v>3.4527165637279094</v>
      </c>
      <c r="K42">
        <v>0.6</v>
      </c>
      <c r="L42">
        <v>0.8</v>
      </c>
      <c r="M42" s="1">
        <f t="shared" si="9"/>
        <v>0.7</v>
      </c>
      <c r="O42" s="1">
        <f t="shared" si="12"/>
        <v>0.76682715900330289</v>
      </c>
    </row>
    <row r="43" spans="1:16" ht="12.75" customHeight="1">
      <c r="C43">
        <v>5</v>
      </c>
      <c r="D43">
        <v>9.6</v>
      </c>
      <c r="E43">
        <v>9.6</v>
      </c>
      <c r="F43" s="1">
        <f t="shared" si="10"/>
        <v>0.52083333333333337</v>
      </c>
      <c r="G43" s="1">
        <f t="shared" si="11"/>
        <v>0.52083333333333337</v>
      </c>
      <c r="H43" s="1">
        <f t="shared" si="7"/>
        <v>3.272492347489365</v>
      </c>
      <c r="I43" s="1">
        <f t="shared" si="8"/>
        <v>3.272492347489365</v>
      </c>
      <c r="J43" s="1">
        <f>AVERAGE(H43:I43)</f>
        <v>3.272492347489365</v>
      </c>
      <c r="K43">
        <v>0.7</v>
      </c>
      <c r="L43">
        <v>0.9</v>
      </c>
      <c r="M43" s="1">
        <f t="shared" si="9"/>
        <v>0.8</v>
      </c>
      <c r="O43" s="1">
        <f t="shared" si="12"/>
        <v>0.96213008452528537</v>
      </c>
    </row>
    <row r="44" spans="1:16" ht="12.75" customHeight="1">
      <c r="C44">
        <v>5</v>
      </c>
      <c r="D44">
        <v>10.199999999999999</v>
      </c>
      <c r="F44" s="1">
        <f t="shared" si="10"/>
        <v>0.49019607843137253</v>
      </c>
      <c r="G44" s="1">
        <v>0</v>
      </c>
      <c r="H44" s="1">
        <f t="shared" si="7"/>
        <v>3.0799927976370487</v>
      </c>
      <c r="I44" s="1">
        <f t="shared" si="8"/>
        <v>0</v>
      </c>
      <c r="J44" s="1">
        <f>H44</f>
        <v>3.0799927976370487</v>
      </c>
      <c r="K44">
        <v>1</v>
      </c>
      <c r="L44">
        <v>1.1499999999999999</v>
      </c>
      <c r="M44" s="1">
        <f t="shared" si="9"/>
        <v>1.075</v>
      </c>
      <c r="O44" s="1">
        <f t="shared" si="12"/>
        <v>1.0987552867374413</v>
      </c>
    </row>
    <row r="45" spans="1:16" ht="12.75" customHeight="1">
      <c r="C45">
        <v>5</v>
      </c>
      <c r="D45">
        <v>10.6</v>
      </c>
      <c r="E45">
        <v>10.199999999999999</v>
      </c>
      <c r="F45" s="1">
        <f t="shared" si="10"/>
        <v>0.47169811320754712</v>
      </c>
      <c r="G45" s="1">
        <f t="shared" si="11"/>
        <v>0.49019607843137253</v>
      </c>
      <c r="H45" s="1">
        <f t="shared" si="7"/>
        <v>2.9637666543299903</v>
      </c>
      <c r="I45" s="1">
        <f t="shared" si="8"/>
        <v>3.0799927976370487</v>
      </c>
      <c r="J45" s="1">
        <f>AVERAGE(H45:I45)</f>
        <v>3.0218797259835197</v>
      </c>
      <c r="K45">
        <v>1</v>
      </c>
      <c r="L45">
        <v>1.2</v>
      </c>
      <c r="M45" s="1">
        <f t="shared" si="9"/>
        <v>1.1000000000000001</v>
      </c>
      <c r="O45" s="1">
        <f t="shared" si="12"/>
        <v>1.0939499203182748</v>
      </c>
    </row>
    <row r="46" spans="1:16" ht="12.75" customHeight="1">
      <c r="C46">
        <v>5</v>
      </c>
      <c r="D46">
        <v>12.2</v>
      </c>
      <c r="E46">
        <v>12.2</v>
      </c>
      <c r="F46" s="1">
        <f t="shared" si="10"/>
        <v>0.4098360655737705</v>
      </c>
      <c r="G46" s="1">
        <f t="shared" si="11"/>
        <v>0.4098360655737705</v>
      </c>
      <c r="H46" s="1">
        <f t="shared" si="7"/>
        <v>2.5750759455654015</v>
      </c>
      <c r="I46" s="1">
        <f t="shared" si="8"/>
        <v>2.5750759455654015</v>
      </c>
      <c r="J46" s="1">
        <f>AVERAGE(H46:I46)</f>
        <v>2.5750759455654015</v>
      </c>
      <c r="K46">
        <v>0.6</v>
      </c>
      <c r="L46">
        <v>0.9</v>
      </c>
      <c r="M46" s="1">
        <f t="shared" si="9"/>
        <v>0.75</v>
      </c>
      <c r="O46" s="1">
        <f t="shared" si="12"/>
        <v>0.6768419526310171</v>
      </c>
    </row>
    <row r="47" spans="1:16" ht="12.75" customHeight="1">
      <c r="C47">
        <v>5</v>
      </c>
      <c r="D47">
        <v>13</v>
      </c>
      <c r="E47">
        <v>13</v>
      </c>
      <c r="F47" s="1">
        <f t="shared" si="10"/>
        <v>0.38461538461538458</v>
      </c>
      <c r="G47" s="1">
        <f t="shared" si="11"/>
        <v>0.38461538461538458</v>
      </c>
      <c r="H47" s="1">
        <f t="shared" si="7"/>
        <v>2.4166097335306076</v>
      </c>
      <c r="I47" s="1">
        <f t="shared" si="8"/>
        <v>2.4166097335306076</v>
      </c>
      <c r="J47" s="1">
        <f>AVERAGE(H47:I47)</f>
        <v>2.4166097335306076</v>
      </c>
      <c r="K47">
        <v>0.5</v>
      </c>
      <c r="L47">
        <v>0.8</v>
      </c>
      <c r="M47" s="1">
        <f t="shared" si="9"/>
        <v>0.65</v>
      </c>
      <c r="O47" s="1">
        <f t="shared" si="12"/>
        <v>0.5581776746127608</v>
      </c>
    </row>
    <row r="48" spans="1:16" ht="12.75" customHeight="1">
      <c r="C48">
        <v>5</v>
      </c>
      <c r="D48">
        <v>14</v>
      </c>
      <c r="E48">
        <v>14</v>
      </c>
      <c r="F48" s="1">
        <f t="shared" si="10"/>
        <v>0.35714285714285715</v>
      </c>
      <c r="G48" s="1">
        <f t="shared" si="11"/>
        <v>0.35714285714285715</v>
      </c>
      <c r="H48" s="1">
        <f t="shared" si="7"/>
        <v>2.2439947525641357</v>
      </c>
      <c r="I48" s="1">
        <f t="shared" si="8"/>
        <v>2.2439947525641357</v>
      </c>
      <c r="J48" s="1">
        <f>AVERAGE(H48:I48)</f>
        <v>2.2439947525641357</v>
      </c>
      <c r="K48">
        <v>0.4</v>
      </c>
      <c r="L48">
        <v>0.7</v>
      </c>
      <c r="M48" s="1">
        <f t="shared" si="9"/>
        <v>0.55000000000000004</v>
      </c>
      <c r="O48" s="1">
        <f t="shared" si="12"/>
        <v>0.46348157636782877</v>
      </c>
    </row>
    <row r="49" spans="3:15" ht="12.75" customHeight="1">
      <c r="C49">
        <v>5</v>
      </c>
      <c r="D49">
        <v>15.4</v>
      </c>
      <c r="E49">
        <v>15.2</v>
      </c>
      <c r="F49" s="1">
        <f t="shared" si="10"/>
        <v>0.32467532467532467</v>
      </c>
      <c r="G49" s="1">
        <f t="shared" si="11"/>
        <v>0.32894736842105265</v>
      </c>
      <c r="H49" s="1">
        <f t="shared" si="7"/>
        <v>2.0399952296037598</v>
      </c>
      <c r="I49" s="1">
        <f t="shared" si="8"/>
        <v>2.0668372720985464</v>
      </c>
      <c r="J49" s="1">
        <f>AVERAGE(H49:I49)</f>
        <v>2.0534162508511531</v>
      </c>
      <c r="K49">
        <v>0.4</v>
      </c>
      <c r="L49">
        <v>0.55000000000000004</v>
      </c>
      <c r="M49" s="1">
        <f t="shared" si="9"/>
        <v>0.47500000000000003</v>
      </c>
      <c r="O49" s="1">
        <f t="shared" si="12"/>
        <v>0.38786267727322521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65"/>
  <sheetViews>
    <sheetView zoomScale="70" zoomScaleNormal="70" workbookViewId="0">
      <selection activeCell="AA69" sqref="AA69"/>
    </sheetView>
  </sheetViews>
  <sheetFormatPr baseColWidth="10" defaultColWidth="9.140625" defaultRowHeight="12.75"/>
  <cols>
    <col min="1" max="1025" width="10.7109375"/>
  </cols>
  <sheetData>
    <row r="1" spans="1:27" ht="12.75" customHeight="1">
      <c r="A1" t="s">
        <v>18</v>
      </c>
    </row>
    <row r="3" spans="1:27" ht="12.75" customHeight="1">
      <c r="A3" t="s">
        <v>19</v>
      </c>
      <c r="B3">
        <v>0.65</v>
      </c>
      <c r="H3" t="s">
        <v>19</v>
      </c>
      <c r="I3">
        <v>0.8</v>
      </c>
      <c r="O3" t="s">
        <v>19</v>
      </c>
      <c r="P3">
        <v>0.5</v>
      </c>
      <c r="V3" t="s">
        <v>19</v>
      </c>
      <c r="W3">
        <v>0.3</v>
      </c>
    </row>
    <row r="4" spans="1:27" ht="12.75" customHeight="1">
      <c r="A4" t="s">
        <v>20</v>
      </c>
      <c r="B4">
        <v>2.04</v>
      </c>
      <c r="H4" t="s">
        <v>20</v>
      </c>
      <c r="I4">
        <v>2.0659999999999998</v>
      </c>
      <c r="O4" t="s">
        <v>20</v>
      </c>
      <c r="P4">
        <v>2.04</v>
      </c>
      <c r="V4" t="s">
        <v>20</v>
      </c>
      <c r="W4">
        <v>2.04</v>
      </c>
    </row>
    <row r="6" spans="1:27" ht="12.75" customHeight="1">
      <c r="A6" s="2" t="s">
        <v>21</v>
      </c>
      <c r="B6" s="2" t="s">
        <v>22</v>
      </c>
      <c r="C6" s="2"/>
      <c r="D6" s="2" t="s">
        <v>23</v>
      </c>
      <c r="E6" s="2" t="s">
        <v>24</v>
      </c>
      <c r="F6" s="2" t="s">
        <v>25</v>
      </c>
      <c r="H6" s="2" t="s">
        <v>21</v>
      </c>
      <c r="I6" s="2" t="s">
        <v>22</v>
      </c>
      <c r="J6" s="2"/>
      <c r="K6" s="2" t="s">
        <v>23</v>
      </c>
      <c r="L6" s="2" t="s">
        <v>24</v>
      </c>
      <c r="M6" s="2" t="s">
        <v>25</v>
      </c>
      <c r="O6" s="2" t="s">
        <v>21</v>
      </c>
      <c r="P6" s="2" t="s">
        <v>22</v>
      </c>
      <c r="Q6" s="2"/>
      <c r="R6" s="2" t="s">
        <v>23</v>
      </c>
      <c r="S6" s="2" t="s">
        <v>24</v>
      </c>
      <c r="T6" s="2" t="s">
        <v>25</v>
      </c>
      <c r="V6" s="2" t="s">
        <v>21</v>
      </c>
      <c r="W6" s="2" t="s">
        <v>22</v>
      </c>
      <c r="X6" s="2"/>
      <c r="Y6" s="2" t="s">
        <v>23</v>
      </c>
      <c r="Z6" s="2" t="s">
        <v>24</v>
      </c>
      <c r="AA6" s="2" t="s">
        <v>25</v>
      </c>
    </row>
    <row r="7" spans="1:27" ht="12.75" customHeight="1">
      <c r="A7" s="1">
        <f>0</f>
        <v>0</v>
      </c>
      <c r="B7">
        <v>6</v>
      </c>
      <c r="C7">
        <v>6</v>
      </c>
      <c r="D7" s="1">
        <f t="shared" ref="D7:D29" si="0">AVERAGE(B7:C7)</f>
        <v>6</v>
      </c>
      <c r="E7" s="1">
        <f t="shared" ref="E7:E29" si="1">STDEV(B7:C7)</f>
        <v>0</v>
      </c>
      <c r="F7" s="1">
        <f t="shared" ref="F7:F29" si="2">E7/SQRT(2)</f>
        <v>0</v>
      </c>
      <c r="H7" s="1">
        <f>0</f>
        <v>0</v>
      </c>
      <c r="I7">
        <v>6</v>
      </c>
      <c r="J7">
        <v>6</v>
      </c>
      <c r="K7" s="1">
        <f t="shared" ref="K7:K23" si="3">AVERAGE(I7:J7)</f>
        <v>6</v>
      </c>
      <c r="L7" s="1">
        <f t="shared" ref="L7:L23" si="4">STDEV(I7:J7)</f>
        <v>0</v>
      </c>
      <c r="M7" s="1">
        <f t="shared" ref="M7:M23" si="5">L7/SQRT(2)</f>
        <v>0</v>
      </c>
      <c r="O7" s="1">
        <f>0</f>
        <v>0</v>
      </c>
      <c r="P7">
        <v>6</v>
      </c>
      <c r="Q7">
        <v>6</v>
      </c>
      <c r="R7" s="1">
        <f t="shared" ref="R7:R37" si="6">AVERAGE(P7:Q7)</f>
        <v>6</v>
      </c>
      <c r="S7" s="1">
        <f t="shared" ref="S7:S37" si="7">STDEV(P7:Q7)</f>
        <v>0</v>
      </c>
      <c r="T7" s="1">
        <f t="shared" ref="T7:T37" si="8">S7/SQRT(2)</f>
        <v>0</v>
      </c>
      <c r="V7" s="1">
        <f>0</f>
        <v>0</v>
      </c>
      <c r="W7">
        <v>6</v>
      </c>
      <c r="X7">
        <v>6</v>
      </c>
      <c r="Y7" s="1">
        <f t="shared" ref="Y7:Y38" si="9">AVERAGE(W7:X7)</f>
        <v>6</v>
      </c>
      <c r="Z7" s="1">
        <f t="shared" ref="Z7:Z38" si="10">STDEV(W7:X7)</f>
        <v>0</v>
      </c>
      <c r="AA7" s="1">
        <f t="shared" ref="AA7:AA38" si="11">Z7/SQRT(2)</f>
        <v>0</v>
      </c>
    </row>
    <row r="8" spans="1:27" ht="12.75" customHeight="1">
      <c r="A8" s="1">
        <f t="shared" ref="A8:A29" si="12">A7+$B$4/2</f>
        <v>1.02</v>
      </c>
      <c r="B8">
        <v>4.8</v>
      </c>
      <c r="C8">
        <v>4.7</v>
      </c>
      <c r="D8" s="1">
        <f t="shared" si="0"/>
        <v>4.75</v>
      </c>
      <c r="E8" s="1">
        <f t="shared" si="1"/>
        <v>7.0710678118672834E-2</v>
      </c>
      <c r="F8" s="1">
        <f t="shared" si="2"/>
        <v>5.0000000000012784E-2</v>
      </c>
      <c r="H8" s="1">
        <f t="shared" ref="H8:H23" si="13">H7+$B$4/2</f>
        <v>1.02</v>
      </c>
      <c r="I8">
        <v>4.25</v>
      </c>
      <c r="J8">
        <v>4.3</v>
      </c>
      <c r="K8" s="1">
        <f t="shared" si="3"/>
        <v>4.2750000000000004</v>
      </c>
      <c r="L8" s="1">
        <f t="shared" si="4"/>
        <v>3.5355339059327251E-2</v>
      </c>
      <c r="M8" s="1">
        <f t="shared" si="5"/>
        <v>2.4999999999999911E-2</v>
      </c>
      <c r="O8" s="1">
        <f t="shared" ref="O8:O37" si="14">O7+$B$4/2</f>
        <v>1.02</v>
      </c>
      <c r="P8">
        <v>5.2</v>
      </c>
      <c r="Q8">
        <v>5.2</v>
      </c>
      <c r="R8" s="1">
        <f t="shared" si="6"/>
        <v>5.2</v>
      </c>
      <c r="S8" s="1">
        <f t="shared" si="7"/>
        <v>0</v>
      </c>
      <c r="T8" s="1">
        <f t="shared" si="8"/>
        <v>0</v>
      </c>
      <c r="V8" s="1">
        <f t="shared" ref="V8:V39" si="15">V7+$B$4/2</f>
        <v>1.02</v>
      </c>
      <c r="W8">
        <v>5.7</v>
      </c>
      <c r="X8">
        <v>5.7</v>
      </c>
      <c r="Y8" s="1">
        <f t="shared" si="9"/>
        <v>5.7</v>
      </c>
      <c r="Z8" s="1">
        <f t="shared" si="10"/>
        <v>0</v>
      </c>
      <c r="AA8" s="1">
        <f t="shared" si="11"/>
        <v>0</v>
      </c>
    </row>
    <row r="9" spans="1:27" ht="12.75" customHeight="1">
      <c r="A9" s="1">
        <f t="shared" si="12"/>
        <v>2.04</v>
      </c>
      <c r="B9">
        <v>3.8</v>
      </c>
      <c r="C9">
        <v>3.75</v>
      </c>
      <c r="D9" s="1">
        <f t="shared" si="0"/>
        <v>3.7749999999999999</v>
      </c>
      <c r="E9" s="1">
        <f t="shared" si="1"/>
        <v>3.5355339059327251E-2</v>
      </c>
      <c r="F9" s="1">
        <f t="shared" si="2"/>
        <v>2.4999999999999911E-2</v>
      </c>
      <c r="H9" s="1">
        <f t="shared" si="13"/>
        <v>2.04</v>
      </c>
      <c r="I9">
        <v>3</v>
      </c>
      <c r="J9">
        <v>3.05</v>
      </c>
      <c r="K9" s="1">
        <f t="shared" si="3"/>
        <v>3.0249999999999999</v>
      </c>
      <c r="L9" s="1">
        <f t="shared" si="4"/>
        <v>3.5355339059327251E-2</v>
      </c>
      <c r="M9" s="1">
        <f t="shared" si="5"/>
        <v>2.4999999999999911E-2</v>
      </c>
      <c r="O9" s="1">
        <f t="shared" si="14"/>
        <v>2.04</v>
      </c>
      <c r="P9">
        <v>4.5</v>
      </c>
      <c r="Q9">
        <v>4.5</v>
      </c>
      <c r="R9" s="1">
        <f t="shared" si="6"/>
        <v>4.5</v>
      </c>
      <c r="S9" s="1">
        <f t="shared" si="7"/>
        <v>0</v>
      </c>
      <c r="T9" s="1">
        <f t="shared" si="8"/>
        <v>0</v>
      </c>
      <c r="V9" s="1">
        <f t="shared" si="15"/>
        <v>2.04</v>
      </c>
      <c r="W9">
        <v>5.3</v>
      </c>
      <c r="X9">
        <v>5.2</v>
      </c>
      <c r="Y9" s="1">
        <f t="shared" si="9"/>
        <v>5.25</v>
      </c>
      <c r="Z9" s="1">
        <f t="shared" si="10"/>
        <v>7.0710678118654502E-2</v>
      </c>
      <c r="AA9" s="1">
        <f t="shared" si="11"/>
        <v>4.9999999999999822E-2</v>
      </c>
    </row>
    <row r="10" spans="1:27" ht="12.75" customHeight="1">
      <c r="A10" s="1">
        <f t="shared" si="12"/>
        <v>3.06</v>
      </c>
      <c r="B10">
        <v>3</v>
      </c>
      <c r="C10">
        <v>3</v>
      </c>
      <c r="D10" s="1">
        <f t="shared" si="0"/>
        <v>3</v>
      </c>
      <c r="E10" s="1">
        <f t="shared" si="1"/>
        <v>0</v>
      </c>
      <c r="F10" s="1">
        <f t="shared" si="2"/>
        <v>0</v>
      </c>
      <c r="H10" s="1">
        <f t="shared" si="13"/>
        <v>3.06</v>
      </c>
      <c r="I10">
        <v>2.1</v>
      </c>
      <c r="J10">
        <v>2.15</v>
      </c>
      <c r="K10" s="1">
        <f t="shared" si="3"/>
        <v>2.125</v>
      </c>
      <c r="L10" s="1">
        <f t="shared" si="4"/>
        <v>3.5355339059327251E-2</v>
      </c>
      <c r="M10" s="1">
        <f t="shared" si="5"/>
        <v>2.4999999999999911E-2</v>
      </c>
      <c r="O10" s="1">
        <f t="shared" si="14"/>
        <v>3.06</v>
      </c>
      <c r="P10">
        <v>3.95</v>
      </c>
      <c r="Q10">
        <v>3.95</v>
      </c>
      <c r="R10" s="1">
        <f t="shared" si="6"/>
        <v>3.95</v>
      </c>
      <c r="S10" s="1">
        <f t="shared" si="7"/>
        <v>0</v>
      </c>
      <c r="T10" s="1">
        <f t="shared" si="8"/>
        <v>0</v>
      </c>
      <c r="V10" s="1">
        <f t="shared" si="15"/>
        <v>3.06</v>
      </c>
      <c r="W10">
        <v>5</v>
      </c>
      <c r="X10">
        <v>5</v>
      </c>
      <c r="Y10" s="1">
        <f t="shared" si="9"/>
        <v>5</v>
      </c>
      <c r="Z10" s="1">
        <f t="shared" si="10"/>
        <v>0</v>
      </c>
      <c r="AA10" s="1">
        <f t="shared" si="11"/>
        <v>0</v>
      </c>
    </row>
    <row r="11" spans="1:27" ht="12.75" customHeight="1">
      <c r="A11" s="1">
        <f t="shared" si="12"/>
        <v>4.08</v>
      </c>
      <c r="B11">
        <v>2.4</v>
      </c>
      <c r="C11">
        <v>2.4</v>
      </c>
      <c r="D11" s="1">
        <f t="shared" si="0"/>
        <v>2.4</v>
      </c>
      <c r="E11" s="1">
        <f t="shared" si="1"/>
        <v>0</v>
      </c>
      <c r="F11" s="1">
        <f t="shared" si="2"/>
        <v>0</v>
      </c>
      <c r="H11" s="1">
        <f t="shared" si="13"/>
        <v>4.08</v>
      </c>
      <c r="I11">
        <v>1.5</v>
      </c>
      <c r="J11">
        <v>1.5</v>
      </c>
      <c r="K11" s="1">
        <f t="shared" si="3"/>
        <v>1.5</v>
      </c>
      <c r="L11" s="1">
        <f t="shared" si="4"/>
        <v>0</v>
      </c>
      <c r="M11" s="1">
        <f t="shared" si="5"/>
        <v>0</v>
      </c>
      <c r="O11" s="1">
        <f t="shared" si="14"/>
        <v>4.08</v>
      </c>
      <c r="P11">
        <v>3.35</v>
      </c>
      <c r="Q11">
        <v>3.4</v>
      </c>
      <c r="R11" s="1">
        <f t="shared" si="6"/>
        <v>3.375</v>
      </c>
      <c r="S11" s="1">
        <f t="shared" si="7"/>
        <v>3.5355339059327251E-2</v>
      </c>
      <c r="T11" s="1">
        <f t="shared" si="8"/>
        <v>2.4999999999999911E-2</v>
      </c>
      <c r="V11" s="1">
        <f t="shared" si="15"/>
        <v>4.08</v>
      </c>
      <c r="W11">
        <v>4.7</v>
      </c>
      <c r="X11">
        <v>4.8</v>
      </c>
      <c r="Y11" s="1">
        <f t="shared" si="9"/>
        <v>4.75</v>
      </c>
      <c r="Z11" s="1">
        <f t="shared" si="10"/>
        <v>7.0710678118672834E-2</v>
      </c>
      <c r="AA11" s="1">
        <f t="shared" si="11"/>
        <v>5.0000000000012784E-2</v>
      </c>
    </row>
    <row r="12" spans="1:27" ht="12.75" customHeight="1">
      <c r="A12" s="1">
        <f t="shared" si="12"/>
        <v>5.0999999999999996</v>
      </c>
      <c r="B12">
        <v>1.9</v>
      </c>
      <c r="C12">
        <v>1.85</v>
      </c>
      <c r="D12" s="1">
        <f t="shared" si="0"/>
        <v>1.875</v>
      </c>
      <c r="E12" s="1">
        <f t="shared" si="1"/>
        <v>3.5355339059327251E-2</v>
      </c>
      <c r="F12" s="1">
        <f t="shared" si="2"/>
        <v>2.4999999999999911E-2</v>
      </c>
      <c r="H12" s="1">
        <f t="shared" si="13"/>
        <v>5.0999999999999996</v>
      </c>
      <c r="I12">
        <v>1.05</v>
      </c>
      <c r="J12">
        <v>1.05</v>
      </c>
      <c r="K12" s="1">
        <f t="shared" si="3"/>
        <v>1.05</v>
      </c>
      <c r="L12" s="1">
        <f t="shared" si="4"/>
        <v>0</v>
      </c>
      <c r="M12" s="1">
        <f t="shared" si="5"/>
        <v>0</v>
      </c>
      <c r="O12" s="1">
        <f t="shared" si="14"/>
        <v>5.0999999999999996</v>
      </c>
      <c r="P12">
        <v>3</v>
      </c>
      <c r="Q12">
        <v>2.95</v>
      </c>
      <c r="R12" s="1">
        <f t="shared" si="6"/>
        <v>2.9750000000000001</v>
      </c>
      <c r="S12" s="1">
        <f t="shared" si="7"/>
        <v>3.5355339059327251E-2</v>
      </c>
      <c r="T12" s="1">
        <f t="shared" si="8"/>
        <v>2.4999999999999911E-2</v>
      </c>
      <c r="V12" s="1">
        <f t="shared" si="15"/>
        <v>5.0999999999999996</v>
      </c>
      <c r="W12">
        <v>4.4000000000000004</v>
      </c>
      <c r="X12">
        <v>4.4000000000000004</v>
      </c>
      <c r="Y12" s="1">
        <f t="shared" si="9"/>
        <v>4.4000000000000004</v>
      </c>
      <c r="Z12" s="1">
        <f t="shared" si="10"/>
        <v>0</v>
      </c>
      <c r="AA12" s="1">
        <f t="shared" si="11"/>
        <v>0</v>
      </c>
    </row>
    <row r="13" spans="1:27" ht="12.75" customHeight="1">
      <c r="A13" s="1">
        <f t="shared" si="12"/>
        <v>6.1199999999999992</v>
      </c>
      <c r="B13">
        <v>1.5</v>
      </c>
      <c r="C13">
        <v>1.5</v>
      </c>
      <c r="D13" s="1">
        <f t="shared" si="0"/>
        <v>1.5</v>
      </c>
      <c r="E13" s="1">
        <f t="shared" si="1"/>
        <v>0</v>
      </c>
      <c r="F13" s="1">
        <f t="shared" si="2"/>
        <v>0</v>
      </c>
      <c r="H13" s="1">
        <f t="shared" si="13"/>
        <v>6.1199999999999992</v>
      </c>
      <c r="I13">
        <v>0.75</v>
      </c>
      <c r="J13">
        <v>0.7</v>
      </c>
      <c r="K13" s="1">
        <f t="shared" si="3"/>
        <v>0.72499999999999998</v>
      </c>
      <c r="L13" s="1">
        <f t="shared" si="4"/>
        <v>3.5355339059327001E-2</v>
      </c>
      <c r="M13" s="1">
        <f t="shared" si="5"/>
        <v>2.4999999999999734E-2</v>
      </c>
      <c r="O13" s="1">
        <f t="shared" si="14"/>
        <v>6.1199999999999992</v>
      </c>
      <c r="P13">
        <v>2.5499999999999998</v>
      </c>
      <c r="Q13">
        <v>2.5499999999999998</v>
      </c>
      <c r="R13" s="1">
        <f t="shared" si="6"/>
        <v>2.5499999999999998</v>
      </c>
      <c r="S13" s="1">
        <f t="shared" si="7"/>
        <v>0</v>
      </c>
      <c r="T13" s="1">
        <f t="shared" si="8"/>
        <v>0</v>
      </c>
      <c r="V13" s="1">
        <f t="shared" si="15"/>
        <v>6.1199999999999992</v>
      </c>
      <c r="W13">
        <v>4.0999999999999996</v>
      </c>
      <c r="X13">
        <v>4.0999999999999996</v>
      </c>
      <c r="Y13" s="1">
        <f t="shared" si="9"/>
        <v>4.0999999999999996</v>
      </c>
      <c r="Z13" s="1">
        <f t="shared" si="10"/>
        <v>0</v>
      </c>
      <c r="AA13" s="1">
        <f t="shared" si="11"/>
        <v>0</v>
      </c>
    </row>
    <row r="14" spans="1:27" ht="12.75" customHeight="1">
      <c r="A14" s="1">
        <f t="shared" si="12"/>
        <v>7.1399999999999988</v>
      </c>
      <c r="B14">
        <v>1.1499999999999999</v>
      </c>
      <c r="C14">
        <v>1.1000000000000001</v>
      </c>
      <c r="D14" s="1">
        <f t="shared" si="0"/>
        <v>1.125</v>
      </c>
      <c r="E14" s="1">
        <f t="shared" si="1"/>
        <v>3.5355339059323858E-2</v>
      </c>
      <c r="F14" s="1">
        <f t="shared" si="2"/>
        <v>2.499999999999751E-2</v>
      </c>
      <c r="H14" s="1">
        <f t="shared" si="13"/>
        <v>7.1399999999999988</v>
      </c>
      <c r="I14">
        <v>0.5</v>
      </c>
      <c r="J14">
        <v>0.5</v>
      </c>
      <c r="K14" s="1">
        <f t="shared" si="3"/>
        <v>0.5</v>
      </c>
      <c r="L14" s="1">
        <f t="shared" si="4"/>
        <v>0</v>
      </c>
      <c r="M14" s="1">
        <f t="shared" si="5"/>
        <v>0</v>
      </c>
      <c r="O14" s="1">
        <f t="shared" si="14"/>
        <v>7.1399999999999988</v>
      </c>
      <c r="P14">
        <v>2.25</v>
      </c>
      <c r="Q14">
        <v>2.2000000000000002</v>
      </c>
      <c r="R14" s="1">
        <f t="shared" si="6"/>
        <v>2.2250000000000001</v>
      </c>
      <c r="S14" s="1">
        <f t="shared" si="7"/>
        <v>3.5355339059327251E-2</v>
      </c>
      <c r="T14" s="1">
        <f t="shared" si="8"/>
        <v>2.4999999999999911E-2</v>
      </c>
      <c r="V14" s="1">
        <f t="shared" si="15"/>
        <v>7.1399999999999988</v>
      </c>
      <c r="W14">
        <v>3.9</v>
      </c>
      <c r="X14">
        <v>3.9</v>
      </c>
      <c r="Y14" s="1">
        <f t="shared" si="9"/>
        <v>3.9</v>
      </c>
      <c r="Z14" s="1">
        <f t="shared" si="10"/>
        <v>0</v>
      </c>
      <c r="AA14" s="1">
        <f t="shared" si="11"/>
        <v>0</v>
      </c>
    </row>
    <row r="15" spans="1:27" ht="12.75" customHeight="1">
      <c r="A15" s="1">
        <f t="shared" si="12"/>
        <v>8.1599999999999984</v>
      </c>
      <c r="B15">
        <v>0.9</v>
      </c>
      <c r="C15">
        <v>0.9</v>
      </c>
      <c r="D15" s="1">
        <f t="shared" si="0"/>
        <v>0.9</v>
      </c>
      <c r="E15" s="1">
        <f t="shared" si="1"/>
        <v>0</v>
      </c>
      <c r="F15" s="1">
        <f t="shared" si="2"/>
        <v>0</v>
      </c>
      <c r="H15" s="1">
        <f t="shared" si="13"/>
        <v>8.1599999999999984</v>
      </c>
      <c r="I15">
        <v>0.3</v>
      </c>
      <c r="J15">
        <v>0.3</v>
      </c>
      <c r="K15" s="1">
        <f t="shared" si="3"/>
        <v>0.3</v>
      </c>
      <c r="L15" s="1">
        <f t="shared" si="4"/>
        <v>0</v>
      </c>
      <c r="M15" s="1">
        <f t="shared" si="5"/>
        <v>0</v>
      </c>
      <c r="O15" s="1">
        <f t="shared" si="14"/>
        <v>8.1599999999999984</v>
      </c>
      <c r="P15">
        <v>1.8</v>
      </c>
      <c r="Q15">
        <v>1.85</v>
      </c>
      <c r="R15" s="1">
        <f t="shared" si="6"/>
        <v>1.8250000000000002</v>
      </c>
      <c r="S15" s="1">
        <f t="shared" si="7"/>
        <v>3.5355339059327411E-2</v>
      </c>
      <c r="T15" s="1">
        <f t="shared" si="8"/>
        <v>2.5000000000000022E-2</v>
      </c>
      <c r="V15" s="1">
        <f t="shared" si="15"/>
        <v>8.1599999999999984</v>
      </c>
      <c r="W15">
        <v>3.6</v>
      </c>
      <c r="X15">
        <v>3.65</v>
      </c>
      <c r="Y15" s="1">
        <f t="shared" si="9"/>
        <v>3.625</v>
      </c>
      <c r="Z15" s="1">
        <f t="shared" si="10"/>
        <v>3.5355339059327251E-2</v>
      </c>
      <c r="AA15" s="1">
        <f t="shared" si="11"/>
        <v>2.4999999999999911E-2</v>
      </c>
    </row>
    <row r="16" spans="1:27" ht="12.75" customHeight="1">
      <c r="A16" s="1">
        <f t="shared" si="12"/>
        <v>9.1799999999999979</v>
      </c>
      <c r="B16">
        <v>0.7</v>
      </c>
      <c r="C16">
        <v>0.7</v>
      </c>
      <c r="D16" s="1">
        <f t="shared" si="0"/>
        <v>0.7</v>
      </c>
      <c r="E16" s="1">
        <f t="shared" si="1"/>
        <v>0</v>
      </c>
      <c r="F16" s="1">
        <f t="shared" si="2"/>
        <v>0</v>
      </c>
      <c r="H16" s="1">
        <f t="shared" si="13"/>
        <v>9.1799999999999979</v>
      </c>
      <c r="I16">
        <v>0.2</v>
      </c>
      <c r="J16">
        <v>0.2</v>
      </c>
      <c r="K16" s="1">
        <f t="shared" si="3"/>
        <v>0.2</v>
      </c>
      <c r="L16" s="1">
        <f t="shared" si="4"/>
        <v>0</v>
      </c>
      <c r="M16" s="1">
        <f t="shared" si="5"/>
        <v>0</v>
      </c>
      <c r="O16" s="1">
        <f t="shared" si="14"/>
        <v>9.1799999999999979</v>
      </c>
      <c r="P16">
        <v>1.6</v>
      </c>
      <c r="Q16">
        <v>1.6</v>
      </c>
      <c r="R16" s="1">
        <f t="shared" si="6"/>
        <v>1.6</v>
      </c>
      <c r="S16" s="1">
        <f t="shared" si="7"/>
        <v>0</v>
      </c>
      <c r="T16" s="1">
        <f t="shared" si="8"/>
        <v>0</v>
      </c>
      <c r="V16" s="1">
        <f t="shared" si="15"/>
        <v>9.1799999999999979</v>
      </c>
      <c r="W16">
        <v>3.4</v>
      </c>
      <c r="X16">
        <v>3.45</v>
      </c>
      <c r="Y16" s="1">
        <f t="shared" si="9"/>
        <v>3.4249999999999998</v>
      </c>
      <c r="Z16" s="1">
        <f t="shared" si="10"/>
        <v>3.5355339059327563E-2</v>
      </c>
      <c r="AA16" s="1">
        <f t="shared" si="11"/>
        <v>2.500000000000013E-2</v>
      </c>
    </row>
    <row r="17" spans="1:27" ht="12.75" customHeight="1">
      <c r="A17" s="1">
        <f t="shared" si="12"/>
        <v>10.199999999999998</v>
      </c>
      <c r="B17">
        <v>0.55000000000000004</v>
      </c>
      <c r="C17">
        <v>0.55000000000000004</v>
      </c>
      <c r="D17" s="1">
        <f t="shared" si="0"/>
        <v>0.55000000000000004</v>
      </c>
      <c r="E17" s="1">
        <f t="shared" si="1"/>
        <v>0</v>
      </c>
      <c r="F17" s="1">
        <f t="shared" si="2"/>
        <v>0</v>
      </c>
      <c r="H17" s="1">
        <f t="shared" si="13"/>
        <v>10.199999999999998</v>
      </c>
      <c r="I17">
        <v>0.15</v>
      </c>
      <c r="J17">
        <v>0.15</v>
      </c>
      <c r="K17" s="1">
        <f t="shared" si="3"/>
        <v>0.15</v>
      </c>
      <c r="L17" s="1">
        <f t="shared" si="4"/>
        <v>0</v>
      </c>
      <c r="M17" s="1">
        <f t="shared" si="5"/>
        <v>0</v>
      </c>
      <c r="O17" s="1">
        <f t="shared" si="14"/>
        <v>10.199999999999998</v>
      </c>
      <c r="P17">
        <v>1.2</v>
      </c>
      <c r="Q17">
        <v>1.4</v>
      </c>
      <c r="R17" s="1">
        <f t="shared" si="6"/>
        <v>1.2999999999999998</v>
      </c>
      <c r="S17" s="1">
        <f t="shared" si="7"/>
        <v>0.14142135623731114</v>
      </c>
      <c r="T17" s="1">
        <f t="shared" si="8"/>
        <v>0.10000000000000114</v>
      </c>
      <c r="V17" s="1">
        <f t="shared" si="15"/>
        <v>10.199999999999998</v>
      </c>
      <c r="W17">
        <v>3.2</v>
      </c>
      <c r="X17">
        <v>3.2</v>
      </c>
      <c r="Y17" s="1">
        <f t="shared" si="9"/>
        <v>3.2</v>
      </c>
      <c r="Z17" s="1">
        <f t="shared" si="10"/>
        <v>0</v>
      </c>
      <c r="AA17" s="1">
        <f t="shared" si="11"/>
        <v>0</v>
      </c>
    </row>
    <row r="18" spans="1:27" ht="12.75" customHeight="1">
      <c r="A18" s="1">
        <f t="shared" si="12"/>
        <v>11.219999999999997</v>
      </c>
      <c r="B18">
        <v>0.4</v>
      </c>
      <c r="C18">
        <v>0.4</v>
      </c>
      <c r="D18" s="1">
        <f t="shared" si="0"/>
        <v>0.4</v>
      </c>
      <c r="E18" s="1">
        <f t="shared" si="1"/>
        <v>0</v>
      </c>
      <c r="F18" s="1">
        <f t="shared" si="2"/>
        <v>0</v>
      </c>
      <c r="H18" s="1">
        <f t="shared" si="13"/>
        <v>11.219999999999997</v>
      </c>
      <c r="I18">
        <v>0.1</v>
      </c>
      <c r="J18">
        <v>0.1</v>
      </c>
      <c r="K18" s="1">
        <f t="shared" si="3"/>
        <v>0.1</v>
      </c>
      <c r="L18" s="1">
        <f t="shared" si="4"/>
        <v>0</v>
      </c>
      <c r="M18" s="1">
        <f t="shared" si="5"/>
        <v>0</v>
      </c>
      <c r="O18" s="1">
        <f t="shared" si="14"/>
        <v>11.219999999999997</v>
      </c>
      <c r="P18">
        <v>1.1499999999999999</v>
      </c>
      <c r="Q18">
        <v>1.1499999999999999</v>
      </c>
      <c r="R18" s="1">
        <f t="shared" si="6"/>
        <v>1.1499999999999999</v>
      </c>
      <c r="S18" s="1">
        <f t="shared" si="7"/>
        <v>0</v>
      </c>
      <c r="T18" s="1">
        <f t="shared" si="8"/>
        <v>0</v>
      </c>
      <c r="V18" s="1">
        <f t="shared" si="15"/>
        <v>11.219999999999997</v>
      </c>
      <c r="W18">
        <v>3</v>
      </c>
      <c r="X18">
        <v>3</v>
      </c>
      <c r="Y18" s="1">
        <f t="shared" si="9"/>
        <v>3</v>
      </c>
      <c r="Z18" s="1">
        <f t="shared" si="10"/>
        <v>0</v>
      </c>
      <c r="AA18" s="1">
        <f t="shared" si="11"/>
        <v>0</v>
      </c>
    </row>
    <row r="19" spans="1:27" ht="12.75" customHeight="1">
      <c r="A19" s="1">
        <f t="shared" si="12"/>
        <v>12.239999999999997</v>
      </c>
      <c r="B19">
        <v>0.3</v>
      </c>
      <c r="C19">
        <v>0.3</v>
      </c>
      <c r="D19" s="1">
        <f t="shared" si="0"/>
        <v>0.3</v>
      </c>
      <c r="E19" s="1">
        <f t="shared" si="1"/>
        <v>0</v>
      </c>
      <c r="F19" s="1">
        <f t="shared" si="2"/>
        <v>0</v>
      </c>
      <c r="H19" s="1">
        <f t="shared" si="13"/>
        <v>12.239999999999997</v>
      </c>
      <c r="I19">
        <v>0.08</v>
      </c>
      <c r="J19">
        <v>7.0000000000000007E-2</v>
      </c>
      <c r="K19" s="1">
        <f t="shared" si="3"/>
        <v>7.5000000000000011E-2</v>
      </c>
      <c r="L19" s="1">
        <f t="shared" si="4"/>
        <v>7.0710678118654719E-3</v>
      </c>
      <c r="M19" s="1">
        <f t="shared" si="5"/>
        <v>4.9999999999999975E-3</v>
      </c>
      <c r="O19" s="1">
        <f t="shared" si="14"/>
        <v>12.239999999999997</v>
      </c>
      <c r="P19">
        <v>0.95</v>
      </c>
      <c r="Q19">
        <v>1</v>
      </c>
      <c r="R19" s="1">
        <f t="shared" si="6"/>
        <v>0.97499999999999998</v>
      </c>
      <c r="S19" s="1">
        <f t="shared" si="7"/>
        <v>3.5355339059327001E-2</v>
      </c>
      <c r="T19" s="1">
        <f t="shared" si="8"/>
        <v>2.4999999999999734E-2</v>
      </c>
      <c r="V19" s="1">
        <f t="shared" si="15"/>
        <v>12.239999999999997</v>
      </c>
      <c r="W19">
        <v>2.8</v>
      </c>
      <c r="X19">
        <v>2.8</v>
      </c>
      <c r="Y19" s="1">
        <f t="shared" si="9"/>
        <v>2.8</v>
      </c>
      <c r="Z19" s="1">
        <f t="shared" si="10"/>
        <v>0</v>
      </c>
      <c r="AA19" s="1">
        <f t="shared" si="11"/>
        <v>0</v>
      </c>
    </row>
    <row r="20" spans="1:27" ht="12.75" customHeight="1">
      <c r="A20" s="1">
        <f t="shared" si="12"/>
        <v>13.259999999999996</v>
      </c>
      <c r="B20">
        <v>0.25</v>
      </c>
      <c r="C20">
        <v>0.21</v>
      </c>
      <c r="D20" s="1">
        <f t="shared" si="0"/>
        <v>0.22999999999999998</v>
      </c>
      <c r="E20" s="1">
        <f t="shared" si="1"/>
        <v>2.8284271247462307E-2</v>
      </c>
      <c r="F20" s="1">
        <f t="shared" si="2"/>
        <v>2.0000000000000285E-2</v>
      </c>
      <c r="H20" s="1">
        <f t="shared" si="13"/>
        <v>13.259999999999996</v>
      </c>
      <c r="I20">
        <v>0.05</v>
      </c>
      <c r="J20">
        <v>0.05</v>
      </c>
      <c r="K20" s="1">
        <f t="shared" si="3"/>
        <v>0.05</v>
      </c>
      <c r="L20" s="1">
        <f t="shared" si="4"/>
        <v>0</v>
      </c>
      <c r="M20" s="1">
        <f t="shared" si="5"/>
        <v>0</v>
      </c>
      <c r="O20" s="1">
        <f t="shared" si="14"/>
        <v>13.259999999999996</v>
      </c>
      <c r="P20">
        <v>0.85</v>
      </c>
      <c r="Q20">
        <v>0.75</v>
      </c>
      <c r="R20" s="1">
        <f t="shared" si="6"/>
        <v>0.8</v>
      </c>
      <c r="S20" s="1">
        <f t="shared" si="7"/>
        <v>7.0710678118652434E-2</v>
      </c>
      <c r="T20" s="1">
        <f t="shared" si="8"/>
        <v>4.9999999999998358E-2</v>
      </c>
      <c r="V20" s="1">
        <f t="shared" si="15"/>
        <v>13.259999999999996</v>
      </c>
      <c r="W20">
        <v>2.6</v>
      </c>
      <c r="X20">
        <v>2.65</v>
      </c>
      <c r="Y20" s="1">
        <f t="shared" si="9"/>
        <v>2.625</v>
      </c>
      <c r="Z20" s="1">
        <f t="shared" si="10"/>
        <v>3.5355339059327251E-2</v>
      </c>
      <c r="AA20" s="1">
        <f t="shared" si="11"/>
        <v>2.4999999999999911E-2</v>
      </c>
    </row>
    <row r="21" spans="1:27" ht="12.75" customHeight="1">
      <c r="A21" s="1">
        <f t="shared" si="12"/>
        <v>14.279999999999996</v>
      </c>
      <c r="B21">
        <v>0.2</v>
      </c>
      <c r="C21">
        <v>0.2</v>
      </c>
      <c r="D21" s="1">
        <f t="shared" si="0"/>
        <v>0.2</v>
      </c>
      <c r="E21" s="1">
        <f t="shared" si="1"/>
        <v>0</v>
      </c>
      <c r="F21" s="1">
        <f t="shared" si="2"/>
        <v>0</v>
      </c>
      <c r="H21" s="1">
        <f t="shared" si="13"/>
        <v>14.279999999999996</v>
      </c>
      <c r="I21">
        <v>0.01</v>
      </c>
      <c r="J21">
        <v>0.02</v>
      </c>
      <c r="K21" s="1">
        <f t="shared" si="3"/>
        <v>1.4999999999999999E-2</v>
      </c>
      <c r="L21" s="1">
        <f t="shared" si="4"/>
        <v>7.0710678118654771E-3</v>
      </c>
      <c r="M21" s="1">
        <f t="shared" si="5"/>
        <v>5.000000000000001E-3</v>
      </c>
      <c r="O21" s="1">
        <f t="shared" si="14"/>
        <v>14.279999999999996</v>
      </c>
      <c r="P21">
        <v>0.65</v>
      </c>
      <c r="Q21">
        <v>0.75</v>
      </c>
      <c r="R21" s="1">
        <f t="shared" si="6"/>
        <v>0.7</v>
      </c>
      <c r="S21" s="1">
        <f t="shared" si="7"/>
        <v>7.0710678118656348E-2</v>
      </c>
      <c r="T21" s="1">
        <f t="shared" si="8"/>
        <v>5.0000000000001127E-2</v>
      </c>
      <c r="V21" s="1">
        <f t="shared" si="15"/>
        <v>14.279999999999996</v>
      </c>
      <c r="W21">
        <v>2.4</v>
      </c>
      <c r="X21">
        <v>2.5</v>
      </c>
      <c r="Y21" s="1">
        <f t="shared" si="9"/>
        <v>2.4500000000000002</v>
      </c>
      <c r="Z21" s="1">
        <f t="shared" si="10"/>
        <v>7.0710678118635156E-2</v>
      </c>
      <c r="AA21" s="1">
        <f t="shared" si="11"/>
        <v>4.9999999999986139E-2</v>
      </c>
    </row>
    <row r="22" spans="1:27" ht="12.75" customHeight="1">
      <c r="A22" s="1">
        <f t="shared" si="12"/>
        <v>15.299999999999995</v>
      </c>
      <c r="B22">
        <v>0.15</v>
      </c>
      <c r="C22">
        <v>0.15</v>
      </c>
      <c r="D22" s="1">
        <f t="shared" si="0"/>
        <v>0.15</v>
      </c>
      <c r="E22" s="1">
        <f t="shared" si="1"/>
        <v>0</v>
      </c>
      <c r="F22" s="1">
        <f t="shared" si="2"/>
        <v>0</v>
      </c>
      <c r="H22" s="1">
        <f t="shared" si="13"/>
        <v>15.299999999999995</v>
      </c>
      <c r="I22">
        <v>0</v>
      </c>
      <c r="J22">
        <v>0.02</v>
      </c>
      <c r="K22" s="1">
        <f t="shared" si="3"/>
        <v>0.01</v>
      </c>
      <c r="L22" s="1">
        <f t="shared" si="4"/>
        <v>1.4142135623730951E-2</v>
      </c>
      <c r="M22" s="1">
        <f t="shared" si="5"/>
        <v>0.01</v>
      </c>
      <c r="O22" s="1">
        <f t="shared" si="14"/>
        <v>15.299999999999995</v>
      </c>
      <c r="P22">
        <v>0.6</v>
      </c>
      <c r="Q22">
        <v>0.5</v>
      </c>
      <c r="R22" s="1">
        <f t="shared" si="6"/>
        <v>0.55000000000000004</v>
      </c>
      <c r="S22" s="1">
        <f t="shared" si="7"/>
        <v>7.0710678118654002E-2</v>
      </c>
      <c r="T22" s="1">
        <f t="shared" si="8"/>
        <v>4.9999999999999468E-2</v>
      </c>
      <c r="V22" s="1">
        <f t="shared" si="15"/>
        <v>15.299999999999995</v>
      </c>
      <c r="W22">
        <v>2.2999999999999998</v>
      </c>
      <c r="X22">
        <v>2.2999999999999998</v>
      </c>
      <c r="Y22" s="1">
        <f t="shared" si="9"/>
        <v>2.2999999999999998</v>
      </c>
      <c r="Z22" s="1">
        <f t="shared" si="10"/>
        <v>0</v>
      </c>
      <c r="AA22" s="1">
        <f t="shared" si="11"/>
        <v>0</v>
      </c>
    </row>
    <row r="23" spans="1:27" ht="12.75" customHeight="1">
      <c r="A23" s="1">
        <f t="shared" si="12"/>
        <v>16.319999999999997</v>
      </c>
      <c r="B23">
        <v>0.1</v>
      </c>
      <c r="C23">
        <v>0.1</v>
      </c>
      <c r="D23" s="1">
        <f t="shared" si="0"/>
        <v>0.1</v>
      </c>
      <c r="E23" s="1">
        <f t="shared" si="1"/>
        <v>0</v>
      </c>
      <c r="F23" s="1">
        <f t="shared" si="2"/>
        <v>0</v>
      </c>
      <c r="H23" s="1">
        <f t="shared" si="13"/>
        <v>16.319999999999997</v>
      </c>
      <c r="I23">
        <v>0</v>
      </c>
      <c r="J23">
        <v>0</v>
      </c>
      <c r="K23" s="1">
        <f t="shared" si="3"/>
        <v>0</v>
      </c>
      <c r="L23" s="1">
        <f t="shared" si="4"/>
        <v>0</v>
      </c>
      <c r="M23" s="1">
        <f t="shared" si="5"/>
        <v>0</v>
      </c>
      <c r="O23" s="1">
        <f t="shared" si="14"/>
        <v>16.319999999999997</v>
      </c>
      <c r="P23">
        <v>0.45</v>
      </c>
      <c r="Q23">
        <v>0.55000000000000004</v>
      </c>
      <c r="R23" s="1">
        <f t="shared" si="6"/>
        <v>0.5</v>
      </c>
      <c r="S23" s="1">
        <f t="shared" si="7"/>
        <v>7.0710678118655571E-2</v>
      </c>
      <c r="T23" s="1">
        <f t="shared" si="8"/>
        <v>5.0000000000000572E-2</v>
      </c>
      <c r="V23" s="1">
        <f t="shared" si="15"/>
        <v>16.319999999999997</v>
      </c>
      <c r="W23">
        <v>2.2000000000000002</v>
      </c>
      <c r="X23">
        <v>2.2000000000000002</v>
      </c>
      <c r="Y23" s="1">
        <f t="shared" si="9"/>
        <v>2.2000000000000002</v>
      </c>
      <c r="Z23" s="1">
        <f t="shared" si="10"/>
        <v>0</v>
      </c>
      <c r="AA23" s="1">
        <f t="shared" si="11"/>
        <v>0</v>
      </c>
    </row>
    <row r="24" spans="1:27" ht="12.75" customHeight="1">
      <c r="A24" s="1">
        <f t="shared" si="12"/>
        <v>17.339999999999996</v>
      </c>
      <c r="B24">
        <v>0.08</v>
      </c>
      <c r="C24">
        <v>0.09</v>
      </c>
      <c r="D24" s="1">
        <f t="shared" si="0"/>
        <v>8.4999999999999992E-2</v>
      </c>
      <c r="E24" s="1">
        <f t="shared" si="1"/>
        <v>7.0710678118654719E-3</v>
      </c>
      <c r="F24" s="1">
        <f t="shared" si="2"/>
        <v>4.9999999999999975E-3</v>
      </c>
      <c r="O24" s="1">
        <f t="shared" si="14"/>
        <v>17.339999999999996</v>
      </c>
      <c r="P24">
        <v>0.45</v>
      </c>
      <c r="Q24">
        <v>0.45</v>
      </c>
      <c r="R24" s="1">
        <f t="shared" si="6"/>
        <v>0.45</v>
      </c>
      <c r="S24" s="1">
        <f t="shared" si="7"/>
        <v>0</v>
      </c>
      <c r="T24" s="1">
        <f t="shared" si="8"/>
        <v>0</v>
      </c>
      <c r="V24" s="1">
        <f t="shared" si="15"/>
        <v>17.339999999999996</v>
      </c>
      <c r="W24">
        <v>2</v>
      </c>
      <c r="X24">
        <v>2.0499999999999998</v>
      </c>
      <c r="Y24" s="1">
        <f t="shared" si="9"/>
        <v>2.0249999999999999</v>
      </c>
      <c r="Z24" s="1">
        <f t="shared" si="10"/>
        <v>3.5355339059327251E-2</v>
      </c>
      <c r="AA24" s="1">
        <f t="shared" si="11"/>
        <v>2.4999999999999911E-2</v>
      </c>
    </row>
    <row r="25" spans="1:27" ht="12.75" customHeight="1">
      <c r="A25" s="1">
        <f t="shared" si="12"/>
        <v>18.359999999999996</v>
      </c>
      <c r="B25">
        <v>7.0000000000000007E-2</v>
      </c>
      <c r="C25">
        <v>0.05</v>
      </c>
      <c r="D25" s="1">
        <f t="shared" si="0"/>
        <v>6.0000000000000005E-2</v>
      </c>
      <c r="E25" s="1">
        <f t="shared" si="1"/>
        <v>1.4142135623730939E-2</v>
      </c>
      <c r="F25" s="1">
        <f t="shared" si="2"/>
        <v>9.9999999999999915E-3</v>
      </c>
      <c r="O25" s="1">
        <f t="shared" si="14"/>
        <v>18.359999999999996</v>
      </c>
      <c r="P25">
        <v>0.3</v>
      </c>
      <c r="Q25">
        <v>0.35</v>
      </c>
      <c r="R25" s="1">
        <f t="shared" si="6"/>
        <v>0.32499999999999996</v>
      </c>
      <c r="S25" s="1">
        <f t="shared" si="7"/>
        <v>3.5355339059327785E-2</v>
      </c>
      <c r="T25" s="1">
        <f t="shared" si="8"/>
        <v>2.5000000000000286E-2</v>
      </c>
      <c r="V25" s="1">
        <f t="shared" si="15"/>
        <v>18.359999999999996</v>
      </c>
      <c r="W25">
        <v>1.85</v>
      </c>
      <c r="X25">
        <v>1.9</v>
      </c>
      <c r="Y25" s="1">
        <f t="shared" si="9"/>
        <v>1.875</v>
      </c>
      <c r="Z25" s="1">
        <f t="shared" si="10"/>
        <v>3.5355339059327251E-2</v>
      </c>
      <c r="AA25" s="1">
        <f t="shared" si="11"/>
        <v>2.4999999999999911E-2</v>
      </c>
    </row>
    <row r="26" spans="1:27" ht="12.75" customHeight="1">
      <c r="A26" s="1">
        <f t="shared" si="12"/>
        <v>19.379999999999995</v>
      </c>
      <c r="B26">
        <v>0.03</v>
      </c>
      <c r="C26">
        <v>0.05</v>
      </c>
      <c r="D26" s="1">
        <f t="shared" si="0"/>
        <v>0.04</v>
      </c>
      <c r="E26" s="1">
        <f t="shared" si="1"/>
        <v>1.4142135623730954E-2</v>
      </c>
      <c r="F26" s="1">
        <f t="shared" si="2"/>
        <v>1.0000000000000002E-2</v>
      </c>
      <c r="O26" s="1">
        <f t="shared" si="14"/>
        <v>19.379999999999995</v>
      </c>
      <c r="P26">
        <v>0.3</v>
      </c>
      <c r="Q26">
        <v>0.25</v>
      </c>
      <c r="R26" s="1">
        <f t="shared" si="6"/>
        <v>0.27500000000000002</v>
      </c>
      <c r="S26" s="1">
        <f t="shared" si="7"/>
        <v>3.5355339059327001E-2</v>
      </c>
      <c r="T26" s="1">
        <f t="shared" si="8"/>
        <v>2.4999999999999734E-2</v>
      </c>
      <c r="V26" s="1">
        <f t="shared" si="15"/>
        <v>19.379999999999995</v>
      </c>
      <c r="W26">
        <v>1.8</v>
      </c>
      <c r="X26">
        <v>1.75</v>
      </c>
      <c r="Y26" s="1">
        <f t="shared" si="9"/>
        <v>1.7749999999999999</v>
      </c>
      <c r="Z26" s="1">
        <f t="shared" si="10"/>
        <v>3.5355339059327411E-2</v>
      </c>
      <c r="AA26" s="1">
        <f t="shared" si="11"/>
        <v>2.5000000000000022E-2</v>
      </c>
    </row>
    <row r="27" spans="1:27" ht="12.75" customHeight="1">
      <c r="A27" s="1">
        <f t="shared" si="12"/>
        <v>20.399999999999995</v>
      </c>
      <c r="B27">
        <v>0.02</v>
      </c>
      <c r="C27">
        <v>0.02</v>
      </c>
      <c r="D27" s="1">
        <f t="shared" si="0"/>
        <v>0.02</v>
      </c>
      <c r="E27" s="1">
        <f t="shared" si="1"/>
        <v>0</v>
      </c>
      <c r="F27" s="1">
        <f t="shared" si="2"/>
        <v>0</v>
      </c>
      <c r="O27" s="1">
        <f t="shared" si="14"/>
        <v>20.399999999999995</v>
      </c>
      <c r="P27">
        <v>0.2</v>
      </c>
      <c r="Q27">
        <v>0.25</v>
      </c>
      <c r="R27" s="1">
        <f t="shared" si="6"/>
        <v>0.22500000000000001</v>
      </c>
      <c r="S27" s="1">
        <f t="shared" si="7"/>
        <v>3.535533905932739E-2</v>
      </c>
      <c r="T27" s="1">
        <f t="shared" si="8"/>
        <v>2.5000000000000008E-2</v>
      </c>
      <c r="V27" s="1">
        <f t="shared" si="15"/>
        <v>20.399999999999995</v>
      </c>
      <c r="W27">
        <v>1.6</v>
      </c>
      <c r="X27">
        <v>1.65</v>
      </c>
      <c r="Y27" s="1">
        <f t="shared" si="9"/>
        <v>1.625</v>
      </c>
      <c r="Z27" s="1">
        <f t="shared" si="10"/>
        <v>3.5355339059327251E-2</v>
      </c>
      <c r="AA27" s="1">
        <f t="shared" si="11"/>
        <v>2.4999999999999911E-2</v>
      </c>
    </row>
    <row r="28" spans="1:27" ht="12.75" customHeight="1">
      <c r="A28" s="1">
        <f t="shared" si="12"/>
        <v>21.419999999999995</v>
      </c>
      <c r="B28">
        <v>0.02</v>
      </c>
      <c r="C28">
        <v>0.03</v>
      </c>
      <c r="D28" s="1">
        <f t="shared" si="0"/>
        <v>2.5000000000000001E-2</v>
      </c>
      <c r="E28" s="1">
        <f t="shared" si="1"/>
        <v>7.0710678118654537E-3</v>
      </c>
      <c r="F28" s="1">
        <f t="shared" si="2"/>
        <v>4.9999999999999845E-3</v>
      </c>
      <c r="O28" s="1">
        <f t="shared" si="14"/>
        <v>21.419999999999995</v>
      </c>
      <c r="P28">
        <v>0.2</v>
      </c>
      <c r="Q28">
        <v>0.15</v>
      </c>
      <c r="R28" s="1">
        <f t="shared" si="6"/>
        <v>0.17499999999999999</v>
      </c>
      <c r="S28" s="1">
        <f t="shared" si="7"/>
        <v>3.5355339059327487E-2</v>
      </c>
      <c r="T28" s="1">
        <f t="shared" si="8"/>
        <v>2.5000000000000078E-2</v>
      </c>
      <c r="V28" s="1">
        <f t="shared" si="15"/>
        <v>21.419999999999995</v>
      </c>
      <c r="W28">
        <v>1.5</v>
      </c>
      <c r="X28">
        <v>1.55</v>
      </c>
      <c r="Y28" s="1">
        <f t="shared" si="9"/>
        <v>1.5249999999999999</v>
      </c>
      <c r="Z28" s="1">
        <f t="shared" si="10"/>
        <v>3.5355339059327411E-2</v>
      </c>
      <c r="AA28" s="1">
        <f t="shared" si="11"/>
        <v>2.5000000000000022E-2</v>
      </c>
    </row>
    <row r="29" spans="1:27" ht="12.75" customHeight="1">
      <c r="A29" s="1">
        <f t="shared" si="12"/>
        <v>22.439999999999994</v>
      </c>
      <c r="B29">
        <v>0</v>
      </c>
      <c r="C29">
        <v>0</v>
      </c>
      <c r="D29" s="1">
        <f t="shared" si="0"/>
        <v>0</v>
      </c>
      <c r="E29" s="1">
        <f t="shared" si="1"/>
        <v>0</v>
      </c>
      <c r="F29" s="1">
        <f t="shared" si="2"/>
        <v>0</v>
      </c>
      <c r="O29" s="1">
        <f t="shared" si="14"/>
        <v>22.439999999999994</v>
      </c>
      <c r="P29">
        <v>0.15</v>
      </c>
      <c r="Q29">
        <v>0.15</v>
      </c>
      <c r="R29" s="1">
        <f t="shared" si="6"/>
        <v>0.15</v>
      </c>
      <c r="S29" s="1">
        <f t="shared" si="7"/>
        <v>0</v>
      </c>
      <c r="T29" s="1">
        <f t="shared" si="8"/>
        <v>0</v>
      </c>
      <c r="V29" s="1">
        <f t="shared" si="15"/>
        <v>22.439999999999994</v>
      </c>
      <c r="W29">
        <v>1.4</v>
      </c>
      <c r="X29">
        <v>1.4</v>
      </c>
      <c r="Y29" s="1">
        <f t="shared" si="9"/>
        <v>1.4</v>
      </c>
      <c r="Z29" s="1">
        <f t="shared" si="10"/>
        <v>0</v>
      </c>
      <c r="AA29" s="1">
        <f t="shared" si="11"/>
        <v>0</v>
      </c>
    </row>
    <row r="30" spans="1:27" ht="12.75" customHeight="1">
      <c r="O30" s="1">
        <f t="shared" si="14"/>
        <v>23.459999999999994</v>
      </c>
      <c r="P30">
        <v>0.15</v>
      </c>
      <c r="Q30">
        <v>0.1</v>
      </c>
      <c r="R30" s="1">
        <f t="shared" si="6"/>
        <v>0.125</v>
      </c>
      <c r="S30" s="1">
        <f t="shared" si="7"/>
        <v>3.535533905932739E-2</v>
      </c>
      <c r="T30" s="1">
        <f t="shared" si="8"/>
        <v>2.5000000000000008E-2</v>
      </c>
      <c r="V30" s="1">
        <f t="shared" si="15"/>
        <v>23.459999999999994</v>
      </c>
      <c r="W30">
        <v>1.3</v>
      </c>
      <c r="X30">
        <v>1.3</v>
      </c>
      <c r="Y30" s="1">
        <f t="shared" si="9"/>
        <v>1.3</v>
      </c>
      <c r="Z30" s="1">
        <f t="shared" si="10"/>
        <v>0</v>
      </c>
      <c r="AA30" s="1">
        <f t="shared" si="11"/>
        <v>0</v>
      </c>
    </row>
    <row r="31" spans="1:27" ht="12.75" customHeight="1">
      <c r="O31" s="1">
        <f t="shared" si="14"/>
        <v>24.479999999999993</v>
      </c>
      <c r="P31">
        <v>0.1</v>
      </c>
      <c r="Q31">
        <v>0.1</v>
      </c>
      <c r="R31" s="1">
        <f t="shared" si="6"/>
        <v>0.1</v>
      </c>
      <c r="S31" s="1">
        <f t="shared" si="7"/>
        <v>0</v>
      </c>
      <c r="T31" s="1">
        <f t="shared" si="8"/>
        <v>0</v>
      </c>
      <c r="V31" s="1">
        <f t="shared" si="15"/>
        <v>24.479999999999993</v>
      </c>
      <c r="W31">
        <v>1.2</v>
      </c>
      <c r="X31">
        <v>1.2</v>
      </c>
      <c r="Y31" s="1">
        <f t="shared" si="9"/>
        <v>1.2</v>
      </c>
      <c r="Z31" s="1">
        <f t="shared" si="10"/>
        <v>0</v>
      </c>
      <c r="AA31" s="1">
        <f t="shared" si="11"/>
        <v>0</v>
      </c>
    </row>
    <row r="32" spans="1:27" ht="12.75" customHeight="1">
      <c r="O32" s="1">
        <f t="shared" si="14"/>
        <v>25.499999999999993</v>
      </c>
      <c r="P32">
        <v>0.1</v>
      </c>
      <c r="Q32">
        <v>0.08</v>
      </c>
      <c r="R32" s="1">
        <f t="shared" si="6"/>
        <v>0.09</v>
      </c>
      <c r="S32" s="1">
        <f t="shared" si="7"/>
        <v>1.414213562373103E-2</v>
      </c>
      <c r="T32" s="1">
        <f t="shared" si="8"/>
        <v>1.0000000000000056E-2</v>
      </c>
      <c r="V32" s="1">
        <f t="shared" si="15"/>
        <v>25.499999999999993</v>
      </c>
      <c r="W32">
        <v>1.1000000000000001</v>
      </c>
      <c r="X32">
        <v>1.1499999999999999</v>
      </c>
      <c r="Y32" s="1">
        <f t="shared" si="9"/>
        <v>1.125</v>
      </c>
      <c r="Z32" s="1">
        <f t="shared" si="10"/>
        <v>3.5355339059323858E-2</v>
      </c>
      <c r="AA32" s="1">
        <f t="shared" si="11"/>
        <v>2.499999999999751E-2</v>
      </c>
    </row>
    <row r="33" spans="15:27" ht="12.75" customHeight="1">
      <c r="O33" s="1">
        <f t="shared" si="14"/>
        <v>26.519999999999992</v>
      </c>
      <c r="P33">
        <v>0.05</v>
      </c>
      <c r="Q33">
        <v>7.0000000000000007E-2</v>
      </c>
      <c r="R33" s="1">
        <f t="shared" si="6"/>
        <v>6.0000000000000005E-2</v>
      </c>
      <c r="S33" s="1">
        <f t="shared" si="7"/>
        <v>1.4142135623730939E-2</v>
      </c>
      <c r="T33" s="1">
        <f t="shared" si="8"/>
        <v>9.9999999999999915E-3</v>
      </c>
      <c r="V33" s="1">
        <f t="shared" si="15"/>
        <v>26.519999999999992</v>
      </c>
      <c r="W33">
        <v>1.1000000000000001</v>
      </c>
      <c r="X33">
        <v>1.1499999999999999</v>
      </c>
      <c r="Y33" s="1">
        <f t="shared" si="9"/>
        <v>1.125</v>
      </c>
      <c r="Z33" s="1">
        <f t="shared" si="10"/>
        <v>3.5355339059323858E-2</v>
      </c>
      <c r="AA33" s="1">
        <f t="shared" si="11"/>
        <v>2.499999999999751E-2</v>
      </c>
    </row>
    <row r="34" spans="15:27" ht="12.75" customHeight="1">
      <c r="O34" s="1">
        <f t="shared" si="14"/>
        <v>27.539999999999992</v>
      </c>
      <c r="P34">
        <v>0.02</v>
      </c>
      <c r="Q34">
        <v>0.05</v>
      </c>
      <c r="R34" s="1">
        <f t="shared" si="6"/>
        <v>3.5000000000000003E-2</v>
      </c>
      <c r="S34" s="1">
        <f t="shared" si="7"/>
        <v>2.1213203435596434E-2</v>
      </c>
      <c r="T34" s="1">
        <f t="shared" si="8"/>
        <v>1.5000000000000005E-2</v>
      </c>
      <c r="V34" s="1">
        <f t="shared" si="15"/>
        <v>27.539999999999992</v>
      </c>
      <c r="W34">
        <v>0.9</v>
      </c>
      <c r="X34">
        <v>1</v>
      </c>
      <c r="Y34" s="1">
        <f t="shared" si="9"/>
        <v>0.95</v>
      </c>
      <c r="Z34" s="1">
        <f t="shared" si="10"/>
        <v>7.0710678118655571E-2</v>
      </c>
      <c r="AA34" s="1">
        <f t="shared" si="11"/>
        <v>5.0000000000000572E-2</v>
      </c>
    </row>
    <row r="35" spans="15:27" ht="12.75" customHeight="1">
      <c r="O35" s="1">
        <f t="shared" si="14"/>
        <v>28.559999999999992</v>
      </c>
      <c r="P35">
        <v>0.02</v>
      </c>
      <c r="Q35">
        <v>0.02</v>
      </c>
      <c r="R35" s="1">
        <f t="shared" si="6"/>
        <v>0.02</v>
      </c>
      <c r="S35" s="1">
        <f t="shared" si="7"/>
        <v>0</v>
      </c>
      <c r="T35" s="1">
        <f t="shared" si="8"/>
        <v>0</v>
      </c>
      <c r="V35" s="1">
        <f t="shared" si="15"/>
        <v>28.559999999999992</v>
      </c>
      <c r="W35">
        <v>0.9</v>
      </c>
      <c r="X35">
        <v>0.9</v>
      </c>
      <c r="Y35" s="1">
        <f t="shared" si="9"/>
        <v>0.9</v>
      </c>
      <c r="Z35" s="1">
        <f t="shared" si="10"/>
        <v>0</v>
      </c>
      <c r="AA35" s="1">
        <f t="shared" si="11"/>
        <v>0</v>
      </c>
    </row>
    <row r="36" spans="15:27" ht="12.75" customHeight="1">
      <c r="O36" s="1">
        <f t="shared" si="14"/>
        <v>29.579999999999991</v>
      </c>
      <c r="P36">
        <v>0.03</v>
      </c>
      <c r="Q36">
        <v>0.02</v>
      </c>
      <c r="R36" s="1">
        <f t="shared" si="6"/>
        <v>2.5000000000000001E-2</v>
      </c>
      <c r="S36" s="1">
        <f t="shared" si="7"/>
        <v>7.0710678118654537E-3</v>
      </c>
      <c r="T36" s="1">
        <f t="shared" si="8"/>
        <v>4.9999999999999845E-3</v>
      </c>
      <c r="V36" s="1">
        <f t="shared" si="15"/>
        <v>29.579999999999991</v>
      </c>
      <c r="W36">
        <v>0.7</v>
      </c>
      <c r="X36">
        <v>0.85</v>
      </c>
      <c r="Y36" s="1">
        <f t="shared" si="9"/>
        <v>0.77499999999999991</v>
      </c>
      <c r="Z36" s="1">
        <f t="shared" si="10"/>
        <v>0.10606601717798309</v>
      </c>
      <c r="AA36" s="1">
        <f t="shared" si="11"/>
        <v>7.5000000000000677E-2</v>
      </c>
    </row>
    <row r="37" spans="15:27" ht="12.75" customHeight="1">
      <c r="O37" s="1">
        <f t="shared" si="14"/>
        <v>30.599999999999991</v>
      </c>
      <c r="P37">
        <v>0</v>
      </c>
      <c r="Q37">
        <v>0</v>
      </c>
      <c r="R37" s="1">
        <f t="shared" si="6"/>
        <v>0</v>
      </c>
      <c r="S37" s="1">
        <f t="shared" si="7"/>
        <v>0</v>
      </c>
      <c r="T37" s="1">
        <f t="shared" si="8"/>
        <v>0</v>
      </c>
      <c r="V37" s="1">
        <f t="shared" si="15"/>
        <v>30.599999999999991</v>
      </c>
      <c r="W37">
        <v>0.75</v>
      </c>
      <c r="X37">
        <v>0.8</v>
      </c>
      <c r="Y37" s="1">
        <f t="shared" si="9"/>
        <v>0.77500000000000002</v>
      </c>
      <c r="Z37" s="1">
        <f t="shared" si="10"/>
        <v>3.5355339059327001E-2</v>
      </c>
      <c r="AA37" s="1">
        <f t="shared" si="11"/>
        <v>2.4999999999999734E-2</v>
      </c>
    </row>
    <row r="38" spans="15:27" ht="12.75" customHeight="1">
      <c r="V38" s="1">
        <f t="shared" si="15"/>
        <v>31.61999999999999</v>
      </c>
      <c r="W38">
        <v>0.6</v>
      </c>
      <c r="X38">
        <v>0.7</v>
      </c>
      <c r="Y38" s="1">
        <f t="shared" si="9"/>
        <v>0.64999999999999991</v>
      </c>
      <c r="Z38" s="1">
        <f t="shared" si="10"/>
        <v>7.0710678118655571E-2</v>
      </c>
      <c r="AA38" s="1">
        <f t="shared" si="11"/>
        <v>5.0000000000000572E-2</v>
      </c>
    </row>
    <row r="39" spans="15:27" ht="12.75" customHeight="1">
      <c r="V39" s="1">
        <f t="shared" si="15"/>
        <v>32.639999999999993</v>
      </c>
      <c r="W39">
        <v>0.65</v>
      </c>
      <c r="X39">
        <v>0.65</v>
      </c>
      <c r="Y39" s="1">
        <f t="shared" ref="Y39:Y65" si="16">AVERAGE(W39:X39)</f>
        <v>0.65</v>
      </c>
      <c r="Z39" s="1">
        <f t="shared" ref="Z39:Z65" si="17">STDEV(W39:X39)</f>
        <v>0</v>
      </c>
      <c r="AA39" s="1">
        <f t="shared" ref="AA39:AA65" si="18">Z39/SQRT(2)</f>
        <v>0</v>
      </c>
    </row>
    <row r="40" spans="15:27" ht="12.75" customHeight="1">
      <c r="V40" s="1">
        <f t="shared" ref="V40:V65" si="19">V39+$B$4/2</f>
        <v>33.659999999999997</v>
      </c>
      <c r="W40">
        <v>0.45</v>
      </c>
      <c r="X40">
        <v>0.6</v>
      </c>
      <c r="Y40" s="1">
        <f t="shared" si="16"/>
        <v>0.52500000000000002</v>
      </c>
      <c r="Z40" s="1">
        <f t="shared" si="17"/>
        <v>0.10606601717798204</v>
      </c>
      <c r="AA40" s="1">
        <f t="shared" si="18"/>
        <v>7.4999999999999942E-2</v>
      </c>
    </row>
    <row r="41" spans="15:27" ht="12.75" customHeight="1">
      <c r="V41" s="1">
        <f t="shared" si="19"/>
        <v>34.68</v>
      </c>
      <c r="W41">
        <v>0.55000000000000004</v>
      </c>
      <c r="X41">
        <v>0.55000000000000004</v>
      </c>
      <c r="Y41" s="1">
        <f t="shared" si="16"/>
        <v>0.55000000000000004</v>
      </c>
      <c r="Z41" s="1">
        <f t="shared" si="17"/>
        <v>0</v>
      </c>
      <c r="AA41" s="1">
        <f t="shared" si="18"/>
        <v>0</v>
      </c>
    </row>
    <row r="42" spans="15:27" ht="12.75" customHeight="1">
      <c r="V42" s="1">
        <f t="shared" si="19"/>
        <v>35.700000000000003</v>
      </c>
      <c r="W42">
        <v>0.4</v>
      </c>
      <c r="X42">
        <v>0.5</v>
      </c>
      <c r="Y42" s="1">
        <f t="shared" si="16"/>
        <v>0.45</v>
      </c>
      <c r="Z42" s="1">
        <f t="shared" si="17"/>
        <v>7.0710678118654779E-2</v>
      </c>
      <c r="AA42" s="1">
        <f t="shared" si="18"/>
        <v>5.0000000000000017E-2</v>
      </c>
    </row>
    <row r="43" spans="15:27" ht="12.75" customHeight="1">
      <c r="V43" s="1">
        <f t="shared" si="19"/>
        <v>36.720000000000006</v>
      </c>
      <c r="W43">
        <v>0.45</v>
      </c>
      <c r="X43">
        <v>0.45</v>
      </c>
      <c r="Y43" s="1">
        <f t="shared" si="16"/>
        <v>0.45</v>
      </c>
      <c r="Z43" s="1">
        <f t="shared" si="17"/>
        <v>0</v>
      </c>
      <c r="AA43" s="1">
        <f t="shared" si="18"/>
        <v>0</v>
      </c>
    </row>
    <row r="44" spans="15:27" ht="12.75" customHeight="1">
      <c r="V44" s="1">
        <f t="shared" si="19"/>
        <v>37.740000000000009</v>
      </c>
      <c r="W44">
        <v>0.3</v>
      </c>
      <c r="X44">
        <v>0.45</v>
      </c>
      <c r="Y44" s="1">
        <f t="shared" si="16"/>
        <v>0.375</v>
      </c>
      <c r="Z44" s="1">
        <f t="shared" si="17"/>
        <v>0.10606601717798204</v>
      </c>
      <c r="AA44" s="1">
        <f t="shared" si="18"/>
        <v>7.4999999999999942E-2</v>
      </c>
    </row>
    <row r="45" spans="15:27" ht="12.75" customHeight="1">
      <c r="V45" s="1">
        <f t="shared" si="19"/>
        <v>38.760000000000012</v>
      </c>
      <c r="W45">
        <v>0.4</v>
      </c>
      <c r="X45">
        <v>0.4</v>
      </c>
      <c r="Y45" s="1">
        <f t="shared" si="16"/>
        <v>0.4</v>
      </c>
      <c r="Z45" s="1">
        <f t="shared" si="17"/>
        <v>0</v>
      </c>
      <c r="AA45" s="1">
        <f t="shared" si="18"/>
        <v>0</v>
      </c>
    </row>
    <row r="46" spans="15:27" ht="12.75" customHeight="1">
      <c r="V46" s="1">
        <f t="shared" si="19"/>
        <v>39.780000000000015</v>
      </c>
      <c r="W46">
        <v>0.2</v>
      </c>
      <c r="X46">
        <v>0.35</v>
      </c>
      <c r="Y46" s="1">
        <f t="shared" si="16"/>
        <v>0.27500000000000002</v>
      </c>
      <c r="Z46" s="1">
        <f t="shared" si="17"/>
        <v>0.10606601717798192</v>
      </c>
      <c r="AA46" s="1">
        <f t="shared" si="18"/>
        <v>7.4999999999999845E-2</v>
      </c>
    </row>
    <row r="47" spans="15:27" ht="12.75" customHeight="1">
      <c r="V47" s="1">
        <f t="shared" si="19"/>
        <v>40.800000000000018</v>
      </c>
      <c r="W47">
        <v>0.3</v>
      </c>
      <c r="X47">
        <v>0.35</v>
      </c>
      <c r="Y47" s="1">
        <f t="shared" si="16"/>
        <v>0.32499999999999996</v>
      </c>
      <c r="Z47" s="1">
        <f t="shared" si="17"/>
        <v>3.5355339059327785E-2</v>
      </c>
      <c r="AA47" s="1">
        <f t="shared" si="18"/>
        <v>2.5000000000000286E-2</v>
      </c>
    </row>
    <row r="48" spans="15:27" ht="12.75" customHeight="1">
      <c r="V48" s="1">
        <f t="shared" si="19"/>
        <v>41.820000000000022</v>
      </c>
      <c r="W48">
        <v>0.2</v>
      </c>
      <c r="X48">
        <v>0.3</v>
      </c>
      <c r="Y48" s="1">
        <f t="shared" si="16"/>
        <v>0.25</v>
      </c>
      <c r="Z48" s="1">
        <f t="shared" si="17"/>
        <v>7.0710678118654779E-2</v>
      </c>
      <c r="AA48" s="1">
        <f t="shared" si="18"/>
        <v>5.0000000000000017E-2</v>
      </c>
    </row>
    <row r="49" spans="22:27" ht="12.75" customHeight="1">
      <c r="V49" s="1">
        <f t="shared" si="19"/>
        <v>42.840000000000025</v>
      </c>
      <c r="W49">
        <v>0.25</v>
      </c>
      <c r="X49">
        <v>0.25</v>
      </c>
      <c r="Y49" s="1">
        <f t="shared" si="16"/>
        <v>0.25</v>
      </c>
      <c r="Z49" s="1">
        <f t="shared" si="17"/>
        <v>0</v>
      </c>
      <c r="AA49" s="1">
        <f t="shared" si="18"/>
        <v>0</v>
      </c>
    </row>
    <row r="50" spans="22:27" ht="12.75" customHeight="1">
      <c r="V50" s="1">
        <f t="shared" si="19"/>
        <v>43.860000000000028</v>
      </c>
      <c r="W50">
        <v>0.15</v>
      </c>
      <c r="X50">
        <v>0.25</v>
      </c>
      <c r="Y50" s="1">
        <f t="shared" si="16"/>
        <v>0.2</v>
      </c>
      <c r="Z50" s="1">
        <f t="shared" si="17"/>
        <v>7.0710678118654585E-2</v>
      </c>
      <c r="AA50" s="1">
        <f t="shared" si="18"/>
        <v>4.9999999999999878E-2</v>
      </c>
    </row>
    <row r="51" spans="22:27" ht="12.75" customHeight="1">
      <c r="V51" s="1">
        <f t="shared" si="19"/>
        <v>44.880000000000031</v>
      </c>
      <c r="W51">
        <v>0.2</v>
      </c>
      <c r="X51">
        <v>0.22</v>
      </c>
      <c r="Y51" s="1">
        <f t="shared" si="16"/>
        <v>0.21000000000000002</v>
      </c>
      <c r="Z51" s="1">
        <f t="shared" si="17"/>
        <v>1.4142135623730944E-2</v>
      </c>
      <c r="AA51" s="1">
        <f t="shared" si="18"/>
        <v>9.999999999999995E-3</v>
      </c>
    </row>
    <row r="52" spans="22:27" ht="12.75" customHeight="1">
      <c r="V52" s="1">
        <f t="shared" si="19"/>
        <v>45.900000000000034</v>
      </c>
      <c r="W52">
        <v>0.1</v>
      </c>
      <c r="X52">
        <v>0.2</v>
      </c>
      <c r="Y52" s="1">
        <f t="shared" si="16"/>
        <v>0.15000000000000002</v>
      </c>
      <c r="Z52" s="1">
        <f t="shared" si="17"/>
        <v>7.0710678118654738E-2</v>
      </c>
      <c r="AA52" s="1">
        <f t="shared" si="18"/>
        <v>4.9999999999999989E-2</v>
      </c>
    </row>
    <row r="53" spans="22:27" ht="12.75" customHeight="1">
      <c r="V53" s="1">
        <f t="shared" si="19"/>
        <v>46.920000000000037</v>
      </c>
      <c r="W53">
        <v>0.15</v>
      </c>
      <c r="X53">
        <v>0.2</v>
      </c>
      <c r="Y53" s="1">
        <f t="shared" si="16"/>
        <v>0.17499999999999999</v>
      </c>
      <c r="Z53" s="1">
        <f t="shared" si="17"/>
        <v>3.5355339059327487E-2</v>
      </c>
      <c r="AA53" s="1">
        <f t="shared" si="18"/>
        <v>2.5000000000000078E-2</v>
      </c>
    </row>
    <row r="54" spans="22:27" ht="12.75" customHeight="1">
      <c r="V54" s="1">
        <f t="shared" si="19"/>
        <v>47.94000000000004</v>
      </c>
      <c r="W54">
        <v>0.1</v>
      </c>
      <c r="X54">
        <v>0.15</v>
      </c>
      <c r="Y54" s="1">
        <f t="shared" si="16"/>
        <v>0.125</v>
      </c>
      <c r="Z54" s="1">
        <f t="shared" si="17"/>
        <v>3.535533905932739E-2</v>
      </c>
      <c r="AA54" s="1">
        <f t="shared" si="18"/>
        <v>2.5000000000000008E-2</v>
      </c>
    </row>
    <row r="55" spans="22:27" ht="12.75" customHeight="1">
      <c r="V55" s="1">
        <f t="shared" si="19"/>
        <v>48.960000000000043</v>
      </c>
      <c r="W55">
        <v>0.1</v>
      </c>
      <c r="X55">
        <v>0.15</v>
      </c>
      <c r="Y55" s="1">
        <f t="shared" si="16"/>
        <v>0.125</v>
      </c>
      <c r="Z55" s="1">
        <f t="shared" si="17"/>
        <v>3.535533905932739E-2</v>
      </c>
      <c r="AA55" s="1">
        <f t="shared" si="18"/>
        <v>2.5000000000000008E-2</v>
      </c>
    </row>
    <row r="56" spans="22:27" ht="12.75" customHeight="1">
      <c r="V56" s="1">
        <f t="shared" si="19"/>
        <v>49.980000000000047</v>
      </c>
      <c r="W56">
        <v>0.05</v>
      </c>
      <c r="X56">
        <v>0.12</v>
      </c>
      <c r="Y56" s="1">
        <f t="shared" si="16"/>
        <v>8.4999999999999992E-2</v>
      </c>
      <c r="Z56" s="1">
        <f t="shared" si="17"/>
        <v>4.9497474683058332E-2</v>
      </c>
      <c r="AA56" s="1">
        <f t="shared" si="18"/>
        <v>3.5000000000000003E-2</v>
      </c>
    </row>
    <row r="57" spans="22:27" ht="12.75" customHeight="1">
      <c r="V57" s="1">
        <f t="shared" si="19"/>
        <v>51.00000000000005</v>
      </c>
      <c r="W57">
        <v>0.1</v>
      </c>
      <c r="X57">
        <v>0.11</v>
      </c>
      <c r="Y57" s="1">
        <f t="shared" si="16"/>
        <v>0.10500000000000001</v>
      </c>
      <c r="Z57" s="1">
        <f t="shared" si="17"/>
        <v>7.0710678118654719E-3</v>
      </c>
      <c r="AA57" s="1">
        <f t="shared" si="18"/>
        <v>4.9999999999999975E-3</v>
      </c>
    </row>
    <row r="58" spans="22:27" ht="12.75" customHeight="1">
      <c r="V58" s="1">
        <f t="shared" si="19"/>
        <v>52.020000000000053</v>
      </c>
      <c r="W58">
        <v>0</v>
      </c>
      <c r="X58">
        <v>0.1</v>
      </c>
      <c r="Y58" s="1">
        <f t="shared" si="16"/>
        <v>0.05</v>
      </c>
      <c r="Z58" s="1">
        <f t="shared" si="17"/>
        <v>7.0710678118654766E-2</v>
      </c>
      <c r="AA58" s="1">
        <f t="shared" si="18"/>
        <v>0.05</v>
      </c>
    </row>
    <row r="59" spans="22:27" ht="12.75" customHeight="1">
      <c r="V59" s="1">
        <f t="shared" si="19"/>
        <v>53.040000000000056</v>
      </c>
      <c r="W59">
        <v>7.4999999999999997E-2</v>
      </c>
      <c r="X59">
        <v>0.1</v>
      </c>
      <c r="Y59" s="1">
        <f t="shared" si="16"/>
        <v>8.7499999999999994E-2</v>
      </c>
      <c r="Z59" s="1">
        <f t="shared" si="17"/>
        <v>1.7677669529663743E-2</v>
      </c>
      <c r="AA59" s="1">
        <f t="shared" si="18"/>
        <v>1.2500000000000039E-2</v>
      </c>
    </row>
    <row r="60" spans="22:27" ht="12.75" customHeight="1">
      <c r="V60" s="1">
        <f t="shared" si="19"/>
        <v>54.060000000000059</v>
      </c>
      <c r="W60">
        <v>0</v>
      </c>
      <c r="X60">
        <v>0.08</v>
      </c>
      <c r="Y60" s="1">
        <f t="shared" si="16"/>
        <v>0.04</v>
      </c>
      <c r="Z60" s="1">
        <f t="shared" si="17"/>
        <v>5.6568542494923803E-2</v>
      </c>
      <c r="AA60" s="1">
        <f t="shared" si="18"/>
        <v>0.04</v>
      </c>
    </row>
    <row r="61" spans="22:27" ht="12.75" customHeight="1">
      <c r="V61" s="1">
        <f t="shared" si="19"/>
        <v>55.080000000000062</v>
      </c>
      <c r="W61">
        <v>0.05</v>
      </c>
      <c r="X61">
        <v>0.05</v>
      </c>
      <c r="Y61" s="1">
        <f t="shared" si="16"/>
        <v>0.05</v>
      </c>
      <c r="Z61" s="1">
        <f t="shared" si="17"/>
        <v>0</v>
      </c>
      <c r="AA61" s="1">
        <f t="shared" si="18"/>
        <v>0</v>
      </c>
    </row>
    <row r="62" spans="22:27" ht="12.75" customHeight="1">
      <c r="V62" s="1">
        <f t="shared" si="19"/>
        <v>56.100000000000065</v>
      </c>
      <c r="W62">
        <v>0</v>
      </c>
      <c r="X62">
        <v>0.05</v>
      </c>
      <c r="Y62" s="1">
        <f t="shared" si="16"/>
        <v>2.5000000000000001E-2</v>
      </c>
      <c r="Z62" s="1">
        <f t="shared" si="17"/>
        <v>3.5355339059327383E-2</v>
      </c>
      <c r="AA62" s="1">
        <f t="shared" si="18"/>
        <v>2.5000000000000001E-2</v>
      </c>
    </row>
    <row r="63" spans="22:27" ht="12.75" customHeight="1">
      <c r="V63" s="1">
        <f t="shared" si="19"/>
        <v>57.120000000000068</v>
      </c>
      <c r="W63">
        <v>2.5000000000000001E-2</v>
      </c>
      <c r="X63">
        <v>2.5000000000000001E-2</v>
      </c>
      <c r="Y63" s="1">
        <f t="shared" si="16"/>
        <v>2.5000000000000001E-2</v>
      </c>
      <c r="Z63" s="1">
        <f t="shared" si="17"/>
        <v>0</v>
      </c>
      <c r="AA63" s="1">
        <f t="shared" si="18"/>
        <v>0</v>
      </c>
    </row>
    <row r="64" spans="22:27" ht="12.75" customHeight="1">
      <c r="V64" s="1">
        <f t="shared" si="19"/>
        <v>58.140000000000072</v>
      </c>
      <c r="W64">
        <v>0</v>
      </c>
      <c r="X64">
        <v>0</v>
      </c>
      <c r="Y64" s="1">
        <f t="shared" si="16"/>
        <v>0</v>
      </c>
      <c r="Z64" s="1">
        <f t="shared" si="17"/>
        <v>0</v>
      </c>
      <c r="AA64" s="1">
        <f t="shared" si="18"/>
        <v>0</v>
      </c>
    </row>
    <row r="65" spans="22:27" ht="12.75" customHeight="1">
      <c r="V65" s="1">
        <f t="shared" si="19"/>
        <v>59.160000000000075</v>
      </c>
      <c r="W65">
        <v>0</v>
      </c>
      <c r="X65">
        <v>0</v>
      </c>
      <c r="Y65" s="1">
        <f t="shared" si="16"/>
        <v>0</v>
      </c>
      <c r="Z65" s="1">
        <f t="shared" si="17"/>
        <v>0</v>
      </c>
      <c r="AA65" s="1">
        <f t="shared" si="18"/>
        <v>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R45" sqref="R45"/>
    </sheetView>
  </sheetViews>
  <sheetFormatPr baseColWidth="10" defaultColWidth="9.140625" defaultRowHeight="12.7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Dampened oscillations</vt:lpstr>
      <vt:lpstr>Damp. Osc. Diag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</dc:creator>
  <cp:lastModifiedBy>Gian-Luca Mateo</cp:lastModifiedBy>
  <cp:revision>0</cp:revision>
  <cp:lastPrinted>2013-04-11T08:11:11Z</cp:lastPrinted>
  <dcterms:created xsi:type="dcterms:W3CDTF">2013-03-28T12:55:58Z</dcterms:created>
  <dcterms:modified xsi:type="dcterms:W3CDTF">2013-04-11T08:11:22Z</dcterms:modified>
</cp:coreProperties>
</file>