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18"/>
  </bookViews>
  <sheets>
    <sheet name="argon" sheetId="1" r:id="rId1"/>
    <sheet name="Stickstoff" sheetId="2" r:id="rId2"/>
    <sheet name="co2" sheetId="3" r:id="rId3"/>
  </sheets>
  <calcPr calcId="125725"/>
  <fileRecoveryPr repairLoad="1"/>
</workbook>
</file>

<file path=xl/calcChain.xml><?xml version="1.0" encoding="utf-8"?>
<calcChain xmlns="http://schemas.openxmlformats.org/spreadsheetml/2006/main">
  <c r="E29" i="1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6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38"/>
  <c r="D38"/>
  <c r="D6"/>
  <c r="D8" l="1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51" i="3"/>
  <c r="H44" s="1"/>
  <c r="I44" s="1"/>
  <c r="B51"/>
  <c r="B50"/>
  <c r="D50" s="1"/>
  <c r="D49"/>
  <c r="B49"/>
  <c r="B48"/>
  <c r="D48" s="1"/>
  <c r="D47"/>
  <c r="H42" s="1"/>
  <c r="I42" s="1"/>
  <c r="B47"/>
  <c r="B46"/>
  <c r="D46" s="1"/>
  <c r="D45"/>
  <c r="H41" s="1"/>
  <c r="I41" s="1"/>
  <c r="B45"/>
  <c r="G44"/>
  <c r="D44"/>
  <c r="B44"/>
  <c r="H43"/>
  <c r="I43" s="1"/>
  <c r="G43"/>
  <c r="B43"/>
  <c r="D43" s="1"/>
  <c r="H40" s="1"/>
  <c r="I40" s="1"/>
  <c r="G42"/>
  <c r="B42"/>
  <c r="D42" s="1"/>
  <c r="G41"/>
  <c r="D41"/>
  <c r="B41"/>
  <c r="G40"/>
  <c r="D40"/>
  <c r="B40"/>
  <c r="H39"/>
  <c r="I39" s="1"/>
  <c r="G39"/>
  <c r="B39"/>
  <c r="D39" s="1"/>
  <c r="H38" s="1"/>
  <c r="I38" s="1"/>
  <c r="G38"/>
  <c r="B38"/>
  <c r="D38" s="1"/>
  <c r="B22"/>
  <c r="B21"/>
  <c r="D21" s="1"/>
  <c r="H13" s="1"/>
  <c r="I13" s="1"/>
  <c r="B20"/>
  <c r="D19"/>
  <c r="B19"/>
  <c r="B18"/>
  <c r="D17"/>
  <c r="B17"/>
  <c r="B16"/>
  <c r="B15"/>
  <c r="D15" s="1"/>
  <c r="H10" s="1"/>
  <c r="I10" s="1"/>
  <c r="B14"/>
  <c r="G13"/>
  <c r="D13"/>
  <c r="B13"/>
  <c r="H12"/>
  <c r="I12" s="1"/>
  <c r="G12"/>
  <c r="B12"/>
  <c r="H11"/>
  <c r="I11" s="1"/>
  <c r="G11"/>
  <c r="B11"/>
  <c r="D11" s="1"/>
  <c r="H8" s="1"/>
  <c r="I8" s="1"/>
  <c r="G10"/>
  <c r="B10"/>
  <c r="I9"/>
  <c r="H9"/>
  <c r="G9"/>
  <c r="B9"/>
  <c r="D9" s="1"/>
  <c r="H7" s="1"/>
  <c r="I7" s="1"/>
  <c r="G8"/>
  <c r="B8"/>
  <c r="G7"/>
  <c r="D7"/>
  <c r="H6" s="1"/>
  <c r="I6" s="1"/>
  <c r="B7"/>
  <c r="G6"/>
  <c r="B6"/>
  <c r="B61" i="2"/>
  <c r="D61" s="1"/>
  <c r="H49" s="1"/>
  <c r="I49" s="1"/>
  <c r="D60"/>
  <c r="B60"/>
  <c r="B59"/>
  <c r="D59" s="1"/>
  <c r="H48" s="1"/>
  <c r="I48" s="1"/>
  <c r="D58"/>
  <c r="B58"/>
  <c r="B57"/>
  <c r="D57" s="1"/>
  <c r="H47" s="1"/>
  <c r="I47" s="1"/>
  <c r="D56"/>
  <c r="B56"/>
  <c r="B55"/>
  <c r="D55" s="1"/>
  <c r="H46" s="1"/>
  <c r="I46" s="1"/>
  <c r="D54"/>
  <c r="B54"/>
  <c r="B53"/>
  <c r="D53" s="1"/>
  <c r="H45" s="1"/>
  <c r="I45" s="1"/>
  <c r="D52"/>
  <c r="B52"/>
  <c r="B51"/>
  <c r="D51" s="1"/>
  <c r="H44" s="1"/>
  <c r="I44" s="1"/>
  <c r="D50"/>
  <c r="B50"/>
  <c r="G49"/>
  <c r="D49"/>
  <c r="B49"/>
  <c r="G48"/>
  <c r="B48"/>
  <c r="D48" s="1"/>
  <c r="G47"/>
  <c r="B47"/>
  <c r="D47" s="1"/>
  <c r="H42" s="1"/>
  <c r="I42" s="1"/>
  <c r="G46"/>
  <c r="D46"/>
  <c r="B46"/>
  <c r="G45"/>
  <c r="D45"/>
  <c r="H41" s="1"/>
  <c r="I41" s="1"/>
  <c r="B45"/>
  <c r="G44"/>
  <c r="B44"/>
  <c r="D44" s="1"/>
  <c r="I43"/>
  <c r="H43"/>
  <c r="G43"/>
  <c r="B43"/>
  <c r="D43" s="1"/>
  <c r="H40" s="1"/>
  <c r="I40" s="1"/>
  <c r="G42"/>
  <c r="D42"/>
  <c r="B42"/>
  <c r="G41"/>
  <c r="D41"/>
  <c r="B41"/>
  <c r="G40"/>
  <c r="B40"/>
  <c r="D40" s="1"/>
  <c r="I39"/>
  <c r="H39"/>
  <c r="G39"/>
  <c r="B39"/>
  <c r="D39" s="1"/>
  <c r="H38" s="1"/>
  <c r="I38" s="1"/>
  <c r="G38"/>
  <c r="D38"/>
  <c r="B38"/>
  <c r="B22"/>
  <c r="B21"/>
  <c r="D21" s="1"/>
  <c r="H13" s="1"/>
  <c r="I13" s="1"/>
  <c r="B20"/>
  <c r="B19"/>
  <c r="D19" s="1"/>
  <c r="H12" s="1"/>
  <c r="I12" s="1"/>
  <c r="B18"/>
  <c r="D17"/>
  <c r="B17"/>
  <c r="B16"/>
  <c r="D15"/>
  <c r="H10" s="1"/>
  <c r="I10" s="1"/>
  <c r="B15"/>
  <c r="B14"/>
  <c r="G13"/>
  <c r="B13"/>
  <c r="D13" s="1"/>
  <c r="H9" s="1"/>
  <c r="I9" s="1"/>
  <c r="G12"/>
  <c r="B12"/>
  <c r="I11"/>
  <c r="H11"/>
  <c r="G11"/>
  <c r="B11"/>
  <c r="D11" s="1"/>
  <c r="H8" s="1"/>
  <c r="I8" s="1"/>
  <c r="G10"/>
  <c r="B10"/>
  <c r="G9"/>
  <c r="D9"/>
  <c r="H7" s="1"/>
  <c r="I7" s="1"/>
  <c r="B9"/>
  <c r="G8"/>
  <c r="B8"/>
  <c r="G7"/>
  <c r="D7"/>
  <c r="B7"/>
  <c r="H6"/>
  <c r="I6" s="1"/>
  <c r="G6"/>
  <c r="B6"/>
  <c r="B61" i="1"/>
  <c r="D61" s="1"/>
  <c r="D60"/>
  <c r="B60"/>
  <c r="B59"/>
  <c r="D59" s="1"/>
  <c r="D58"/>
  <c r="B58"/>
  <c r="B57"/>
  <c r="D57" s="1"/>
  <c r="D56"/>
  <c r="B56"/>
  <c r="B55"/>
  <c r="D55" s="1"/>
  <c r="D54"/>
  <c r="B54"/>
  <c r="B53"/>
  <c r="D53" s="1"/>
  <c r="D52"/>
  <c r="B52"/>
  <c r="B51"/>
  <c r="D51" s="1"/>
  <c r="D50"/>
  <c r="B50"/>
  <c r="G49"/>
  <c r="B49"/>
  <c r="D49" s="1"/>
  <c r="G48"/>
  <c r="B48"/>
  <c r="D48" s="1"/>
  <c r="G47"/>
  <c r="D47"/>
  <c r="B47"/>
  <c r="G46"/>
  <c r="D46"/>
  <c r="B46"/>
  <c r="G45"/>
  <c r="B45"/>
  <c r="D45" s="1"/>
  <c r="G44"/>
  <c r="B44"/>
  <c r="D44" s="1"/>
  <c r="G43"/>
  <c r="D43"/>
  <c r="B43"/>
  <c r="G42"/>
  <c r="D42"/>
  <c r="B42"/>
  <c r="G41"/>
  <c r="B41"/>
  <c r="D41" s="1"/>
  <c r="G40"/>
  <c r="B40"/>
  <c r="D40" s="1"/>
  <c r="G39"/>
  <c r="D39"/>
  <c r="B39"/>
  <c r="G38"/>
  <c r="B38"/>
  <c r="B29"/>
  <c r="B28"/>
  <c r="B27"/>
  <c r="B26"/>
  <c r="B25"/>
  <c r="B24"/>
  <c r="B23"/>
  <c r="B22"/>
  <c r="B21"/>
  <c r="H13" s="1"/>
  <c r="I13" s="1"/>
  <c r="B20"/>
  <c r="B19"/>
  <c r="B18"/>
  <c r="G17"/>
  <c r="H11"/>
  <c r="I11" s="1"/>
  <c r="B17"/>
  <c r="G16"/>
  <c r="B16"/>
  <c r="G15"/>
  <c r="B15"/>
  <c r="H14"/>
  <c r="I14" s="1"/>
  <c r="G14"/>
  <c r="B14"/>
  <c r="G13"/>
  <c r="B13"/>
  <c r="H9" s="1"/>
  <c r="I9" s="1"/>
  <c r="G12"/>
  <c r="B12"/>
  <c r="G11"/>
  <c r="B11"/>
  <c r="H8" s="1"/>
  <c r="I8" s="1"/>
  <c r="G10"/>
  <c r="B10"/>
  <c r="G9"/>
  <c r="H7"/>
  <c r="I7" s="1"/>
  <c r="B9"/>
  <c r="G8"/>
  <c r="B8"/>
  <c r="G7"/>
  <c r="D7"/>
  <c r="B7"/>
  <c r="G6"/>
  <c r="B6"/>
  <c r="H49" l="1"/>
  <c r="I49" s="1"/>
  <c r="H15"/>
  <c r="I15" s="1"/>
  <c r="H6"/>
  <c r="I6" s="1"/>
  <c r="H10"/>
  <c r="I10" s="1"/>
  <c r="H38"/>
  <c r="I38" s="1"/>
  <c r="H39"/>
  <c r="I39" s="1"/>
  <c r="H42"/>
  <c r="I42" s="1"/>
  <c r="H43"/>
  <c r="I43" s="1"/>
  <c r="H44"/>
  <c r="I44" s="1"/>
  <c r="H48"/>
  <c r="I48" s="1"/>
  <c r="H45"/>
  <c r="I45" s="1"/>
  <c r="H40"/>
  <c r="I40" s="1"/>
  <c r="H41"/>
  <c r="I41" s="1"/>
  <c r="H46"/>
  <c r="I46" s="1"/>
  <c r="H47"/>
  <c r="I47" s="1"/>
  <c r="H16"/>
  <c r="I16" s="1"/>
  <c r="H12"/>
  <c r="I12" s="1"/>
  <c r="H17"/>
  <c r="I17" s="1"/>
</calcChain>
</file>

<file path=xl/sharedStrings.xml><?xml version="1.0" encoding="utf-8"?>
<sst xmlns="http://schemas.openxmlformats.org/spreadsheetml/2006/main" count="30" uniqueCount="10">
  <si>
    <t>(distance of the bottom of the ball from bottom in cm)</t>
  </si>
  <si>
    <t>Argon 1</t>
  </si>
  <si>
    <t>T</t>
  </si>
  <si>
    <t>dx</t>
  </si>
  <si>
    <t>d</t>
  </si>
  <si>
    <t>Argon 2</t>
  </si>
  <si>
    <t>Co2 2</t>
  </si>
  <si>
    <t>Co2 1</t>
  </si>
  <si>
    <t>Nitrogen 1</t>
  </si>
  <si>
    <t>Nitrogen 2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</si>
</sst>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>
        <c:manualLayout>
          <c:layoutTarget val="inner"/>
          <c:xMode val="edge"/>
          <c:yMode val="edge"/>
          <c:x val="0.13979396325459317"/>
          <c:y val="5.1400554097404488E-2"/>
          <c:w val="0.6632976815398075"/>
          <c:h val="0.73444808982210552"/>
        </c:manualLayout>
      </c:layout>
      <c:scatterChart>
        <c:scatterStyle val="lineMarker"/>
        <c:ser>
          <c:idx val="0"/>
          <c:order val="0"/>
          <c:tx>
            <c:strRef>
              <c:f>argon!$C$5</c:f>
              <c:strCache>
                <c:ptCount val="1"/>
                <c:pt idx="0">
                  <c:v>Argon 1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argon!$B$6:$B$29</c:f>
              <c:numCache>
                <c:formatCode>General</c:formatCode>
                <c:ptCount val="24"/>
                <c:pt idx="0">
                  <c:v>0.39429999999999998</c:v>
                </c:pt>
                <c:pt idx="1">
                  <c:v>0.78859999999999997</c:v>
                </c:pt>
                <c:pt idx="2">
                  <c:v>1.1829000000000001</c:v>
                </c:pt>
                <c:pt idx="3">
                  <c:v>1.5771999999999999</c:v>
                </c:pt>
                <c:pt idx="4">
                  <c:v>1.9714999999999998</c:v>
                </c:pt>
                <c:pt idx="5">
                  <c:v>2.3658000000000001</c:v>
                </c:pt>
                <c:pt idx="6">
                  <c:v>2.7601</c:v>
                </c:pt>
                <c:pt idx="7">
                  <c:v>3.1543999999999999</c:v>
                </c:pt>
                <c:pt idx="8">
                  <c:v>3.5486999999999997</c:v>
                </c:pt>
                <c:pt idx="9">
                  <c:v>3.9429999999999996</c:v>
                </c:pt>
                <c:pt idx="10">
                  <c:v>4.3372999999999999</c:v>
                </c:pt>
                <c:pt idx="11">
                  <c:v>4.7316000000000003</c:v>
                </c:pt>
                <c:pt idx="12">
                  <c:v>5.1258999999999997</c:v>
                </c:pt>
                <c:pt idx="13">
                  <c:v>5.5202</c:v>
                </c:pt>
                <c:pt idx="14">
                  <c:v>5.9144999999999994</c:v>
                </c:pt>
                <c:pt idx="15">
                  <c:v>6.3087999999999997</c:v>
                </c:pt>
                <c:pt idx="16">
                  <c:v>6.7031000000000001</c:v>
                </c:pt>
                <c:pt idx="17">
                  <c:v>7.0973999999999995</c:v>
                </c:pt>
                <c:pt idx="18">
                  <c:v>7.4916999999999998</c:v>
                </c:pt>
                <c:pt idx="19">
                  <c:v>7.8859999999999992</c:v>
                </c:pt>
                <c:pt idx="20">
                  <c:v>8.2803000000000004</c:v>
                </c:pt>
                <c:pt idx="21">
                  <c:v>8.6745999999999999</c:v>
                </c:pt>
                <c:pt idx="22">
                  <c:v>9.0688999999999993</c:v>
                </c:pt>
                <c:pt idx="23">
                  <c:v>9.4632000000000005</c:v>
                </c:pt>
              </c:numCache>
            </c:numRef>
          </c:xVal>
          <c:yVal>
            <c:numRef>
              <c:f>argon!$C$6:$C$29</c:f>
              <c:numCache>
                <c:formatCode>General</c:formatCode>
                <c:ptCount val="24"/>
                <c:pt idx="0">
                  <c:v>9.5</c:v>
                </c:pt>
                <c:pt idx="1">
                  <c:v>32</c:v>
                </c:pt>
                <c:pt idx="2">
                  <c:v>11.5</c:v>
                </c:pt>
                <c:pt idx="3">
                  <c:v>28</c:v>
                </c:pt>
                <c:pt idx="4">
                  <c:v>13</c:v>
                </c:pt>
                <c:pt idx="5">
                  <c:v>26</c:v>
                </c:pt>
                <c:pt idx="6">
                  <c:v>13.5</c:v>
                </c:pt>
                <c:pt idx="7">
                  <c:v>24</c:v>
                </c:pt>
                <c:pt idx="8">
                  <c:v>14</c:v>
                </c:pt>
                <c:pt idx="9">
                  <c:v>22.5</c:v>
                </c:pt>
                <c:pt idx="10">
                  <c:v>14.5</c:v>
                </c:pt>
                <c:pt idx="11">
                  <c:v>21</c:v>
                </c:pt>
                <c:pt idx="12">
                  <c:v>14.5</c:v>
                </c:pt>
                <c:pt idx="13">
                  <c:v>19.5</c:v>
                </c:pt>
                <c:pt idx="14">
                  <c:v>14</c:v>
                </c:pt>
                <c:pt idx="15">
                  <c:v>18</c:v>
                </c:pt>
                <c:pt idx="16">
                  <c:v>14</c:v>
                </c:pt>
                <c:pt idx="17">
                  <c:v>17</c:v>
                </c:pt>
                <c:pt idx="18">
                  <c:v>14.5</c:v>
                </c:pt>
                <c:pt idx="19">
                  <c:v>16</c:v>
                </c:pt>
                <c:pt idx="20">
                  <c:v>14</c:v>
                </c:pt>
                <c:pt idx="21">
                  <c:v>15</c:v>
                </c:pt>
                <c:pt idx="22">
                  <c:v>13.5</c:v>
                </c:pt>
                <c:pt idx="23">
                  <c:v>14.5</c:v>
                </c:pt>
              </c:numCache>
            </c:numRef>
          </c:yVal>
        </c:ser>
        <c:ser>
          <c:idx val="1"/>
          <c:order val="1"/>
          <c:tx>
            <c:strRef>
              <c:f>argon!$C$37</c:f>
              <c:strCache>
                <c:ptCount val="1"/>
                <c:pt idx="0">
                  <c:v>Argon 2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</c:marker>
          <c:xVal>
            <c:numRef>
              <c:f>argon!$B$38:$B$61</c:f>
              <c:numCache>
                <c:formatCode>General</c:formatCode>
                <c:ptCount val="24"/>
                <c:pt idx="0">
                  <c:v>0.39429999999999998</c:v>
                </c:pt>
                <c:pt idx="1">
                  <c:v>0.78859999999999997</c:v>
                </c:pt>
                <c:pt idx="2">
                  <c:v>1.1829000000000001</c:v>
                </c:pt>
                <c:pt idx="3">
                  <c:v>1.5771999999999999</c:v>
                </c:pt>
                <c:pt idx="4">
                  <c:v>1.9714999999999998</c:v>
                </c:pt>
                <c:pt idx="5">
                  <c:v>2.3658000000000001</c:v>
                </c:pt>
                <c:pt idx="6">
                  <c:v>2.7601</c:v>
                </c:pt>
                <c:pt idx="7">
                  <c:v>3.1543999999999999</c:v>
                </c:pt>
                <c:pt idx="8">
                  <c:v>3.5486999999999997</c:v>
                </c:pt>
                <c:pt idx="9">
                  <c:v>3.9429999999999996</c:v>
                </c:pt>
                <c:pt idx="10">
                  <c:v>4.3372999999999999</c:v>
                </c:pt>
                <c:pt idx="11">
                  <c:v>4.7316000000000003</c:v>
                </c:pt>
                <c:pt idx="12">
                  <c:v>5.1258999999999997</c:v>
                </c:pt>
                <c:pt idx="13">
                  <c:v>5.5202</c:v>
                </c:pt>
                <c:pt idx="14">
                  <c:v>5.9144999999999994</c:v>
                </c:pt>
                <c:pt idx="15">
                  <c:v>6.3087999999999997</c:v>
                </c:pt>
                <c:pt idx="16">
                  <c:v>6.7031000000000001</c:v>
                </c:pt>
                <c:pt idx="17">
                  <c:v>7.0973999999999995</c:v>
                </c:pt>
                <c:pt idx="18">
                  <c:v>7.4916999999999998</c:v>
                </c:pt>
                <c:pt idx="19">
                  <c:v>7.8859999999999992</c:v>
                </c:pt>
                <c:pt idx="20">
                  <c:v>8.2803000000000004</c:v>
                </c:pt>
                <c:pt idx="21">
                  <c:v>8.6745999999999999</c:v>
                </c:pt>
                <c:pt idx="22">
                  <c:v>9.0688999999999993</c:v>
                </c:pt>
                <c:pt idx="23">
                  <c:v>9.4632000000000005</c:v>
                </c:pt>
              </c:numCache>
            </c:numRef>
          </c:xVal>
          <c:yVal>
            <c:numRef>
              <c:f>argon!$C$38:$C$61</c:f>
              <c:numCache>
                <c:formatCode>General</c:formatCode>
                <c:ptCount val="24"/>
                <c:pt idx="0">
                  <c:v>9</c:v>
                </c:pt>
                <c:pt idx="1">
                  <c:v>32.5</c:v>
                </c:pt>
                <c:pt idx="2">
                  <c:v>11</c:v>
                </c:pt>
                <c:pt idx="3">
                  <c:v>28</c:v>
                </c:pt>
                <c:pt idx="4">
                  <c:v>12.5</c:v>
                </c:pt>
                <c:pt idx="5">
                  <c:v>26</c:v>
                </c:pt>
                <c:pt idx="6">
                  <c:v>13</c:v>
                </c:pt>
                <c:pt idx="7">
                  <c:v>24</c:v>
                </c:pt>
                <c:pt idx="8">
                  <c:v>13.5</c:v>
                </c:pt>
                <c:pt idx="9">
                  <c:v>22.5</c:v>
                </c:pt>
                <c:pt idx="10">
                  <c:v>14</c:v>
                </c:pt>
                <c:pt idx="11">
                  <c:v>21</c:v>
                </c:pt>
                <c:pt idx="12">
                  <c:v>14</c:v>
                </c:pt>
                <c:pt idx="13">
                  <c:v>18.5</c:v>
                </c:pt>
                <c:pt idx="14">
                  <c:v>14</c:v>
                </c:pt>
                <c:pt idx="15">
                  <c:v>17.5</c:v>
                </c:pt>
                <c:pt idx="16">
                  <c:v>14</c:v>
                </c:pt>
                <c:pt idx="17">
                  <c:v>16.5</c:v>
                </c:pt>
                <c:pt idx="18">
                  <c:v>13.5</c:v>
                </c:pt>
                <c:pt idx="19">
                  <c:v>15</c:v>
                </c:pt>
                <c:pt idx="20">
                  <c:v>13</c:v>
                </c:pt>
                <c:pt idx="21">
                  <c:v>14.5</c:v>
                </c:pt>
                <c:pt idx="22">
                  <c:v>13</c:v>
                </c:pt>
                <c:pt idx="23">
                  <c:v>13.5</c:v>
                </c:pt>
              </c:numCache>
            </c:numRef>
          </c:yVal>
        </c:ser>
        <c:axId val="47550848"/>
        <c:axId val="47446656"/>
      </c:scatterChart>
      <c:valAx>
        <c:axId val="47550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/>
                  <a:t>T [s]</a:t>
                </a:r>
                <a:endParaRPr lang="de-CH"/>
              </a:p>
            </c:rich>
          </c:tx>
          <c:layout/>
        </c:title>
        <c:numFmt formatCode="General" sourceLinked="1"/>
        <c:tickLblPos val="nextTo"/>
        <c:crossAx val="47446656"/>
        <c:crosses val="autoZero"/>
        <c:crossBetween val="midCat"/>
      </c:valAx>
      <c:valAx>
        <c:axId val="474466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x [cm]</a:t>
                </a:r>
              </a:p>
            </c:rich>
          </c:tx>
          <c:layout/>
        </c:title>
        <c:numFmt formatCode="General" sourceLinked="1"/>
        <c:tickLblPos val="nextTo"/>
        <c:crossAx val="475508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>
        <c:manualLayout>
          <c:layoutTarget val="inner"/>
          <c:xMode val="edge"/>
          <c:yMode val="edge"/>
          <c:x val="0.1397939632545932"/>
          <c:y val="5.1400554097404488E-2"/>
          <c:w val="0.66329768153980784"/>
          <c:h val="0.73444808982210552"/>
        </c:manualLayout>
      </c:layout>
      <c:scatterChart>
        <c:scatterStyle val="lineMarker"/>
        <c:ser>
          <c:idx val="0"/>
          <c:order val="0"/>
          <c:tx>
            <c:strRef>
              <c:f>argon!$C$5</c:f>
              <c:strCache>
                <c:ptCount val="1"/>
                <c:pt idx="0">
                  <c:v>Argon 1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argon!$B$6:$B$29</c:f>
              <c:numCache>
                <c:formatCode>General</c:formatCode>
                <c:ptCount val="24"/>
                <c:pt idx="0">
                  <c:v>0.39429999999999998</c:v>
                </c:pt>
                <c:pt idx="1">
                  <c:v>0.78859999999999997</c:v>
                </c:pt>
                <c:pt idx="2">
                  <c:v>1.1829000000000001</c:v>
                </c:pt>
                <c:pt idx="3">
                  <c:v>1.5771999999999999</c:v>
                </c:pt>
                <c:pt idx="4">
                  <c:v>1.9714999999999998</c:v>
                </c:pt>
                <c:pt idx="5">
                  <c:v>2.3658000000000001</c:v>
                </c:pt>
                <c:pt idx="6">
                  <c:v>2.7601</c:v>
                </c:pt>
                <c:pt idx="7">
                  <c:v>3.1543999999999999</c:v>
                </c:pt>
                <c:pt idx="8">
                  <c:v>3.5486999999999997</c:v>
                </c:pt>
                <c:pt idx="9">
                  <c:v>3.9429999999999996</c:v>
                </c:pt>
                <c:pt idx="10">
                  <c:v>4.3372999999999999</c:v>
                </c:pt>
                <c:pt idx="11">
                  <c:v>4.7316000000000003</c:v>
                </c:pt>
                <c:pt idx="12">
                  <c:v>5.1258999999999997</c:v>
                </c:pt>
                <c:pt idx="13">
                  <c:v>5.5202</c:v>
                </c:pt>
                <c:pt idx="14">
                  <c:v>5.9144999999999994</c:v>
                </c:pt>
                <c:pt idx="15">
                  <c:v>6.3087999999999997</c:v>
                </c:pt>
                <c:pt idx="16">
                  <c:v>6.7031000000000001</c:v>
                </c:pt>
                <c:pt idx="17">
                  <c:v>7.0973999999999995</c:v>
                </c:pt>
                <c:pt idx="18">
                  <c:v>7.4916999999999998</c:v>
                </c:pt>
                <c:pt idx="19">
                  <c:v>7.8859999999999992</c:v>
                </c:pt>
                <c:pt idx="20">
                  <c:v>8.2803000000000004</c:v>
                </c:pt>
                <c:pt idx="21">
                  <c:v>8.6745999999999999</c:v>
                </c:pt>
                <c:pt idx="22">
                  <c:v>9.0688999999999993</c:v>
                </c:pt>
                <c:pt idx="23">
                  <c:v>9.4632000000000005</c:v>
                </c:pt>
              </c:numCache>
            </c:numRef>
          </c:xVal>
          <c:yVal>
            <c:numRef>
              <c:f>argon!$E$6:$E$29</c:f>
              <c:numCache>
                <c:formatCode>General</c:formatCode>
                <c:ptCount val="24"/>
                <c:pt idx="0">
                  <c:v>-12.921739966280001</c:v>
                </c:pt>
                <c:pt idx="1">
                  <c:v>9.9565200674399996</c:v>
                </c:pt>
                <c:pt idx="2">
                  <c:v>-10.16521989884</c:v>
                </c:pt>
                <c:pt idx="3">
                  <c:v>6.71304013488</c:v>
                </c:pt>
                <c:pt idx="4">
                  <c:v>-7.9086998314000017</c:v>
                </c:pt>
                <c:pt idx="5">
                  <c:v>5.4695602023200003</c:v>
                </c:pt>
                <c:pt idx="6">
                  <c:v>-6.6521797639599995</c:v>
                </c:pt>
                <c:pt idx="7">
                  <c:v>4.2260802697600006</c:v>
                </c:pt>
                <c:pt idx="8">
                  <c:v>-5.3956596965200028</c:v>
                </c:pt>
                <c:pt idx="9">
                  <c:v>3.4826003371999974</c:v>
                </c:pt>
                <c:pt idx="10">
                  <c:v>-4.1391396290800024</c:v>
                </c:pt>
                <c:pt idx="11">
                  <c:v>2.7391204046400013</c:v>
                </c:pt>
                <c:pt idx="12">
                  <c:v>-3.3826195616400021</c:v>
                </c:pt>
                <c:pt idx="13">
                  <c:v>1.9956404720799981</c:v>
                </c:pt>
                <c:pt idx="14">
                  <c:v>-3.1260994942000018</c:v>
                </c:pt>
                <c:pt idx="15">
                  <c:v>1.2521605395199984</c:v>
                </c:pt>
                <c:pt idx="16">
                  <c:v>-2.3695794267600014</c:v>
                </c:pt>
                <c:pt idx="17">
                  <c:v>1.0086806069599987</c:v>
                </c:pt>
                <c:pt idx="18">
                  <c:v>-1.1130593593200011</c:v>
                </c:pt>
                <c:pt idx="19">
                  <c:v>0.76520067439999906</c:v>
                </c:pt>
                <c:pt idx="20">
                  <c:v>-0.85653929188000077</c:v>
                </c:pt>
                <c:pt idx="21">
                  <c:v>0.52172074183999939</c:v>
                </c:pt>
                <c:pt idx="22">
                  <c:v>-0.60001922444000044</c:v>
                </c:pt>
                <c:pt idx="23">
                  <c:v>0.77824080927999972</c:v>
                </c:pt>
              </c:numCache>
            </c:numRef>
          </c:yVal>
        </c:ser>
        <c:ser>
          <c:idx val="1"/>
          <c:order val="1"/>
          <c:tx>
            <c:strRef>
              <c:f>argon!$C$37</c:f>
              <c:strCache>
                <c:ptCount val="1"/>
                <c:pt idx="0">
                  <c:v>Argon 2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</c:marker>
          <c:xVal>
            <c:numRef>
              <c:f>argon!$B$38:$B$61</c:f>
              <c:numCache>
                <c:formatCode>General</c:formatCode>
                <c:ptCount val="24"/>
                <c:pt idx="0">
                  <c:v>0.39429999999999998</c:v>
                </c:pt>
                <c:pt idx="1">
                  <c:v>0.78859999999999997</c:v>
                </c:pt>
                <c:pt idx="2">
                  <c:v>1.1829000000000001</c:v>
                </c:pt>
                <c:pt idx="3">
                  <c:v>1.5771999999999999</c:v>
                </c:pt>
                <c:pt idx="4">
                  <c:v>1.9714999999999998</c:v>
                </c:pt>
                <c:pt idx="5">
                  <c:v>2.3658000000000001</c:v>
                </c:pt>
                <c:pt idx="6">
                  <c:v>2.7601</c:v>
                </c:pt>
                <c:pt idx="7">
                  <c:v>3.1543999999999999</c:v>
                </c:pt>
                <c:pt idx="8">
                  <c:v>3.5486999999999997</c:v>
                </c:pt>
                <c:pt idx="9">
                  <c:v>3.9429999999999996</c:v>
                </c:pt>
                <c:pt idx="10">
                  <c:v>4.3372999999999999</c:v>
                </c:pt>
                <c:pt idx="11">
                  <c:v>4.7316000000000003</c:v>
                </c:pt>
                <c:pt idx="12">
                  <c:v>5.1258999999999997</c:v>
                </c:pt>
                <c:pt idx="13">
                  <c:v>5.5202</c:v>
                </c:pt>
                <c:pt idx="14">
                  <c:v>5.9144999999999994</c:v>
                </c:pt>
                <c:pt idx="15">
                  <c:v>6.3087999999999997</c:v>
                </c:pt>
                <c:pt idx="16">
                  <c:v>6.7031000000000001</c:v>
                </c:pt>
                <c:pt idx="17">
                  <c:v>7.0973999999999995</c:v>
                </c:pt>
                <c:pt idx="18">
                  <c:v>7.4916999999999998</c:v>
                </c:pt>
                <c:pt idx="19">
                  <c:v>7.8859999999999992</c:v>
                </c:pt>
                <c:pt idx="20">
                  <c:v>8.2803000000000004</c:v>
                </c:pt>
                <c:pt idx="21">
                  <c:v>8.6745999999999999</c:v>
                </c:pt>
                <c:pt idx="22">
                  <c:v>9.0688999999999993</c:v>
                </c:pt>
                <c:pt idx="23">
                  <c:v>9.4632000000000005</c:v>
                </c:pt>
              </c:numCache>
            </c:numRef>
          </c:xVal>
          <c:yVal>
            <c:numRef>
              <c:f>argon!$E$38:$E$61</c:f>
              <c:numCache>
                <c:formatCode>General</c:formatCode>
                <c:ptCount val="24"/>
                <c:pt idx="0">
                  <c:v>-12.6262036</c:v>
                </c:pt>
                <c:pt idx="1">
                  <c:v>11.2475928</c:v>
                </c:pt>
                <c:pt idx="2">
                  <c:v>-9.8786108000000006</c:v>
                </c:pt>
                <c:pt idx="3">
                  <c:v>7.4951855999999992</c:v>
                </c:pt>
                <c:pt idx="4">
                  <c:v>-7.631018000000001</c:v>
                </c:pt>
                <c:pt idx="5">
                  <c:v>6.2427783999999988</c:v>
                </c:pt>
                <c:pt idx="6">
                  <c:v>-6.3834251999999996</c:v>
                </c:pt>
                <c:pt idx="7">
                  <c:v>4.9903711999999985</c:v>
                </c:pt>
                <c:pt idx="8">
                  <c:v>-5.1358324000000017</c:v>
                </c:pt>
                <c:pt idx="9">
                  <c:v>4.2379639999999981</c:v>
                </c:pt>
                <c:pt idx="10">
                  <c:v>-3.8882395999999986</c:v>
                </c:pt>
                <c:pt idx="11">
                  <c:v>3.4855568000000012</c:v>
                </c:pt>
                <c:pt idx="12">
                  <c:v>-3.140646799999999</c:v>
                </c:pt>
                <c:pt idx="13">
                  <c:v>1.7331496000000008</c:v>
                </c:pt>
                <c:pt idx="14">
                  <c:v>-2.3930539999999993</c:v>
                </c:pt>
                <c:pt idx="15">
                  <c:v>1.4807424000000005</c:v>
                </c:pt>
                <c:pt idx="16">
                  <c:v>-1.6454611999999997</c:v>
                </c:pt>
                <c:pt idx="17">
                  <c:v>1.2283352000000001</c:v>
                </c:pt>
                <c:pt idx="18">
                  <c:v>-1.3978684000000001</c:v>
                </c:pt>
                <c:pt idx="19">
                  <c:v>0.47592799999999968</c:v>
                </c:pt>
                <c:pt idx="20">
                  <c:v>-1.1502756000000005</c:v>
                </c:pt>
                <c:pt idx="21">
                  <c:v>0.7235207999999993</c:v>
                </c:pt>
                <c:pt idx="22">
                  <c:v>-0.4026828000000009</c:v>
                </c:pt>
                <c:pt idx="23">
                  <c:v>0.57824080928000043</c:v>
                </c:pt>
              </c:numCache>
            </c:numRef>
          </c:yVal>
        </c:ser>
        <c:axId val="115595904"/>
        <c:axId val="147055360"/>
      </c:scatterChart>
      <c:valAx>
        <c:axId val="115595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/>
                  <a:t>T [s]</a:t>
                </a:r>
                <a:endParaRPr lang="de-CH"/>
              </a:p>
            </c:rich>
          </c:tx>
          <c:layout/>
        </c:title>
        <c:numFmt formatCode="General" sourceLinked="1"/>
        <c:tickLblPos val="nextTo"/>
        <c:crossAx val="147055360"/>
        <c:crosses val="autoZero"/>
        <c:crossBetween val="midCat"/>
      </c:valAx>
      <c:valAx>
        <c:axId val="1470553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x [cm]</a:t>
                </a:r>
              </a:p>
            </c:rich>
          </c:tx>
          <c:layout/>
        </c:title>
        <c:numFmt formatCode="General" sourceLinked="1"/>
        <c:tickLblPos val="nextTo"/>
        <c:crossAx val="115595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 paperSize="9" orientation="landscape" horizontalDpi="1200" verticalDpi="1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Stickstoff!$B$38:$B$61</c:f>
              <c:numCache>
                <c:formatCode>General</c:formatCode>
                <c:ptCount val="24"/>
                <c:pt idx="0">
                  <c:v>0.43428571430000001</c:v>
                </c:pt>
                <c:pt idx="1">
                  <c:v>0.86857142860000003</c:v>
                </c:pt>
                <c:pt idx="2">
                  <c:v>1.3028571429</c:v>
                </c:pt>
                <c:pt idx="3">
                  <c:v>1.7371428572000001</c:v>
                </c:pt>
                <c:pt idx="4">
                  <c:v>2.1714285714999999</c:v>
                </c:pt>
                <c:pt idx="5">
                  <c:v>2.6057142858</c:v>
                </c:pt>
                <c:pt idx="6">
                  <c:v>3.0400000001</c:v>
                </c:pt>
                <c:pt idx="7">
                  <c:v>3.4742857144000001</c:v>
                </c:pt>
                <c:pt idx="8">
                  <c:v>3.9085714287000002</c:v>
                </c:pt>
                <c:pt idx="9">
                  <c:v>4.3428571429999998</c:v>
                </c:pt>
                <c:pt idx="10">
                  <c:v>4.7771428573000003</c:v>
                </c:pt>
                <c:pt idx="11">
                  <c:v>5.2114285715999999</c:v>
                </c:pt>
                <c:pt idx="12">
                  <c:v>5.6457142859000005</c:v>
                </c:pt>
                <c:pt idx="13">
                  <c:v>6.0800000002000001</c:v>
                </c:pt>
                <c:pt idx="14">
                  <c:v>6.5142857145000006</c:v>
                </c:pt>
                <c:pt idx="15">
                  <c:v>6.9485714288000002</c:v>
                </c:pt>
                <c:pt idx="16">
                  <c:v>7.3828571430999999</c:v>
                </c:pt>
                <c:pt idx="17">
                  <c:v>7.8171428574000004</c:v>
                </c:pt>
                <c:pt idx="18">
                  <c:v>8.2514285717</c:v>
                </c:pt>
                <c:pt idx="19">
                  <c:v>8.6857142859999996</c:v>
                </c:pt>
                <c:pt idx="20">
                  <c:v>9.120000000300001</c:v>
                </c:pt>
                <c:pt idx="21">
                  <c:v>9.5542857146000006</c:v>
                </c:pt>
                <c:pt idx="22">
                  <c:v>9.9885714289000003</c:v>
                </c:pt>
                <c:pt idx="23">
                  <c:v>10.4228571432</c:v>
                </c:pt>
              </c:numCache>
            </c:numRef>
          </c:xVal>
          <c:yVal>
            <c:numRef>
              <c:f>Stickstoff!$C$38:$C$61</c:f>
              <c:numCache>
                <c:formatCode>General</c:formatCode>
                <c:ptCount val="24"/>
                <c:pt idx="0">
                  <c:v>4</c:v>
                </c:pt>
                <c:pt idx="1">
                  <c:v>31.5</c:v>
                </c:pt>
                <c:pt idx="2">
                  <c:v>7.5</c:v>
                </c:pt>
                <c:pt idx="3">
                  <c:v>28</c:v>
                </c:pt>
                <c:pt idx="4">
                  <c:v>9</c:v>
                </c:pt>
                <c:pt idx="5">
                  <c:v>25</c:v>
                </c:pt>
                <c:pt idx="6">
                  <c:v>9.5</c:v>
                </c:pt>
                <c:pt idx="7">
                  <c:v>23</c:v>
                </c:pt>
                <c:pt idx="8">
                  <c:v>10</c:v>
                </c:pt>
                <c:pt idx="9">
                  <c:v>21.5</c:v>
                </c:pt>
                <c:pt idx="10">
                  <c:v>10</c:v>
                </c:pt>
                <c:pt idx="11">
                  <c:v>19.5</c:v>
                </c:pt>
                <c:pt idx="12">
                  <c:v>10.5</c:v>
                </c:pt>
                <c:pt idx="13">
                  <c:v>18</c:v>
                </c:pt>
                <c:pt idx="14">
                  <c:v>10.5</c:v>
                </c:pt>
                <c:pt idx="15">
                  <c:v>16.5</c:v>
                </c:pt>
                <c:pt idx="16">
                  <c:v>10</c:v>
                </c:pt>
                <c:pt idx="17">
                  <c:v>15.5</c:v>
                </c:pt>
                <c:pt idx="18">
                  <c:v>10</c:v>
                </c:pt>
                <c:pt idx="19">
                  <c:v>14.5</c:v>
                </c:pt>
                <c:pt idx="20">
                  <c:v>9.5</c:v>
                </c:pt>
                <c:pt idx="21">
                  <c:v>13.5</c:v>
                </c:pt>
                <c:pt idx="22">
                  <c:v>9</c:v>
                </c:pt>
                <c:pt idx="23">
                  <c:v>12.5</c:v>
                </c:pt>
              </c:numCache>
            </c:numRef>
          </c:yVal>
        </c:ser>
        <c:axId val="85300736"/>
        <c:axId val="85302272"/>
      </c:scatterChart>
      <c:valAx>
        <c:axId val="85300736"/>
        <c:scaling>
          <c:orientation val="minMax"/>
        </c:scaling>
        <c:axPos val="b"/>
        <c:numFmt formatCode="General" sourceLinked="1"/>
        <c:tickLblPos val="nextTo"/>
        <c:spPr>
          <a:ln>
            <a:solidFill>
              <a:srgbClr val="B3B3B3"/>
            </a:solidFill>
          </a:ln>
        </c:spPr>
        <c:crossAx val="85302272"/>
        <c:crossesAt val="0"/>
        <c:crossBetween val="midCat"/>
      </c:valAx>
      <c:valAx>
        <c:axId val="85302272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>
            <a:solidFill>
              <a:srgbClr val="B3B3B3"/>
            </a:solidFill>
          </a:ln>
        </c:spPr>
        <c:crossAx val="85300736"/>
        <c:crossesAt val="0"/>
        <c:crossBetween val="midCat"/>
      </c:valAx>
      <c:spPr>
        <a:ln>
          <a:solidFill>
            <a:srgbClr val="B3B3B3"/>
          </a:solidFill>
        </a:ln>
      </c:spPr>
    </c:plotArea>
    <c:legend>
      <c:legendPos val="r"/>
      <c:layout/>
    </c:legend>
    <c:plotVisOnly val="1"/>
  </c:chart>
  <c:spPr>
    <a:solidFill>
      <a:srgbClr val="FFFFFF"/>
    </a:solidFill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tx>
            <c:strRef>
              <c:f>Stickstoff!$C$5</c:f>
              <c:strCache>
                <c:ptCount val="1"/>
                <c:pt idx="0">
                  <c:v>Nitrogen 1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Stickstoff!$B$6:$B$22</c:f>
              <c:numCache>
                <c:formatCode>General</c:formatCode>
                <c:ptCount val="17"/>
                <c:pt idx="0">
                  <c:v>0.43428571430000001</c:v>
                </c:pt>
                <c:pt idx="1">
                  <c:v>0.86857142860000003</c:v>
                </c:pt>
                <c:pt idx="2">
                  <c:v>1.3028571429</c:v>
                </c:pt>
                <c:pt idx="3">
                  <c:v>1.7371428572000001</c:v>
                </c:pt>
                <c:pt idx="4">
                  <c:v>2.1714285714999999</c:v>
                </c:pt>
                <c:pt idx="5">
                  <c:v>2.6057142858</c:v>
                </c:pt>
                <c:pt idx="6">
                  <c:v>3.0400000001</c:v>
                </c:pt>
                <c:pt idx="7">
                  <c:v>3.4742857144000001</c:v>
                </c:pt>
                <c:pt idx="8">
                  <c:v>3.9085714287000002</c:v>
                </c:pt>
                <c:pt idx="9">
                  <c:v>4.3428571429999998</c:v>
                </c:pt>
                <c:pt idx="10">
                  <c:v>4.7771428573000003</c:v>
                </c:pt>
                <c:pt idx="11">
                  <c:v>5.2114285715999999</c:v>
                </c:pt>
                <c:pt idx="12">
                  <c:v>5.6457142859000005</c:v>
                </c:pt>
                <c:pt idx="13">
                  <c:v>6.0800000002000001</c:v>
                </c:pt>
                <c:pt idx="14">
                  <c:v>6.5142857145000006</c:v>
                </c:pt>
                <c:pt idx="15">
                  <c:v>6.9485714288000002</c:v>
                </c:pt>
                <c:pt idx="16">
                  <c:v>7.3828571430999999</c:v>
                </c:pt>
              </c:numCache>
            </c:numRef>
          </c:xVal>
          <c:yVal>
            <c:numRef>
              <c:f>Stickstoff!$C$6:$C$22</c:f>
              <c:numCache>
                <c:formatCode>General</c:formatCode>
                <c:ptCount val="17"/>
                <c:pt idx="0">
                  <c:v>7.5</c:v>
                </c:pt>
                <c:pt idx="1">
                  <c:v>29</c:v>
                </c:pt>
                <c:pt idx="2">
                  <c:v>11</c:v>
                </c:pt>
                <c:pt idx="3">
                  <c:v>24</c:v>
                </c:pt>
                <c:pt idx="4">
                  <c:v>12.5</c:v>
                </c:pt>
                <c:pt idx="5">
                  <c:v>22</c:v>
                </c:pt>
                <c:pt idx="6">
                  <c:v>12.5</c:v>
                </c:pt>
                <c:pt idx="7">
                  <c:v>20</c:v>
                </c:pt>
                <c:pt idx="8">
                  <c:v>12.5</c:v>
                </c:pt>
                <c:pt idx="9">
                  <c:v>18</c:v>
                </c:pt>
                <c:pt idx="10">
                  <c:v>12.5</c:v>
                </c:pt>
                <c:pt idx="11">
                  <c:v>17.5</c:v>
                </c:pt>
                <c:pt idx="12">
                  <c:v>12.5</c:v>
                </c:pt>
                <c:pt idx="13">
                  <c:v>16</c:v>
                </c:pt>
                <c:pt idx="14">
                  <c:v>12.5</c:v>
                </c:pt>
                <c:pt idx="15">
                  <c:v>15</c:v>
                </c:pt>
                <c:pt idx="16">
                  <c:v>12.5</c:v>
                </c:pt>
              </c:numCache>
            </c:numRef>
          </c:yVal>
        </c:ser>
        <c:ser>
          <c:idx val="1"/>
          <c:order val="1"/>
          <c:tx>
            <c:strRef>
              <c:f>Stickstoff!$C$37</c:f>
              <c:strCache>
                <c:ptCount val="1"/>
                <c:pt idx="0">
                  <c:v>Nitrogen 2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</c:marker>
          <c:xVal>
            <c:numRef>
              <c:f>Stickstoff!$B$38:$B$61</c:f>
              <c:numCache>
                <c:formatCode>General</c:formatCode>
                <c:ptCount val="24"/>
                <c:pt idx="0">
                  <c:v>0.43428571430000001</c:v>
                </c:pt>
                <c:pt idx="1">
                  <c:v>0.86857142860000003</c:v>
                </c:pt>
                <c:pt idx="2">
                  <c:v>1.3028571429</c:v>
                </c:pt>
                <c:pt idx="3">
                  <c:v>1.7371428572000001</c:v>
                </c:pt>
                <c:pt idx="4">
                  <c:v>2.1714285714999999</c:v>
                </c:pt>
                <c:pt idx="5">
                  <c:v>2.6057142858</c:v>
                </c:pt>
                <c:pt idx="6">
                  <c:v>3.0400000001</c:v>
                </c:pt>
                <c:pt idx="7">
                  <c:v>3.4742857144000001</c:v>
                </c:pt>
                <c:pt idx="8">
                  <c:v>3.9085714287000002</c:v>
                </c:pt>
                <c:pt idx="9">
                  <c:v>4.3428571429999998</c:v>
                </c:pt>
                <c:pt idx="10">
                  <c:v>4.7771428573000003</c:v>
                </c:pt>
                <c:pt idx="11">
                  <c:v>5.2114285715999999</c:v>
                </c:pt>
                <c:pt idx="12">
                  <c:v>5.6457142859000005</c:v>
                </c:pt>
                <c:pt idx="13">
                  <c:v>6.0800000002000001</c:v>
                </c:pt>
                <c:pt idx="14">
                  <c:v>6.5142857145000006</c:v>
                </c:pt>
                <c:pt idx="15">
                  <c:v>6.9485714288000002</c:v>
                </c:pt>
                <c:pt idx="16">
                  <c:v>7.3828571430999999</c:v>
                </c:pt>
                <c:pt idx="17">
                  <c:v>7.8171428574000004</c:v>
                </c:pt>
                <c:pt idx="18">
                  <c:v>8.2514285717</c:v>
                </c:pt>
                <c:pt idx="19">
                  <c:v>8.6857142859999996</c:v>
                </c:pt>
                <c:pt idx="20">
                  <c:v>9.120000000300001</c:v>
                </c:pt>
                <c:pt idx="21">
                  <c:v>9.5542857146000006</c:v>
                </c:pt>
                <c:pt idx="22">
                  <c:v>9.9885714289000003</c:v>
                </c:pt>
                <c:pt idx="23">
                  <c:v>10.4228571432</c:v>
                </c:pt>
              </c:numCache>
            </c:numRef>
          </c:xVal>
          <c:yVal>
            <c:numRef>
              <c:f>Stickstoff!$C$38:$C$61</c:f>
              <c:numCache>
                <c:formatCode>General</c:formatCode>
                <c:ptCount val="24"/>
                <c:pt idx="0">
                  <c:v>4</c:v>
                </c:pt>
                <c:pt idx="1">
                  <c:v>31.5</c:v>
                </c:pt>
                <c:pt idx="2">
                  <c:v>7.5</c:v>
                </c:pt>
                <c:pt idx="3">
                  <c:v>28</c:v>
                </c:pt>
                <c:pt idx="4">
                  <c:v>9</c:v>
                </c:pt>
                <c:pt idx="5">
                  <c:v>25</c:v>
                </c:pt>
                <c:pt idx="6">
                  <c:v>9.5</c:v>
                </c:pt>
                <c:pt idx="7">
                  <c:v>23</c:v>
                </c:pt>
                <c:pt idx="8">
                  <c:v>10</c:v>
                </c:pt>
                <c:pt idx="9">
                  <c:v>21.5</c:v>
                </c:pt>
                <c:pt idx="10">
                  <c:v>10</c:v>
                </c:pt>
                <c:pt idx="11">
                  <c:v>19.5</c:v>
                </c:pt>
                <c:pt idx="12">
                  <c:v>10.5</c:v>
                </c:pt>
                <c:pt idx="13">
                  <c:v>18</c:v>
                </c:pt>
                <c:pt idx="14">
                  <c:v>10.5</c:v>
                </c:pt>
                <c:pt idx="15">
                  <c:v>16.5</c:v>
                </c:pt>
                <c:pt idx="16">
                  <c:v>10</c:v>
                </c:pt>
                <c:pt idx="17">
                  <c:v>15.5</c:v>
                </c:pt>
                <c:pt idx="18">
                  <c:v>10</c:v>
                </c:pt>
                <c:pt idx="19">
                  <c:v>14.5</c:v>
                </c:pt>
                <c:pt idx="20">
                  <c:v>9.5</c:v>
                </c:pt>
                <c:pt idx="21">
                  <c:v>13.5</c:v>
                </c:pt>
                <c:pt idx="22">
                  <c:v>9</c:v>
                </c:pt>
                <c:pt idx="23">
                  <c:v>12.5</c:v>
                </c:pt>
              </c:numCache>
            </c:numRef>
          </c:yVal>
        </c:ser>
        <c:axId val="102121856"/>
        <c:axId val="102123392"/>
      </c:scatterChart>
      <c:valAx>
        <c:axId val="102121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/>
                  <a:t>T [s]</a:t>
                </a:r>
                <a:endParaRPr lang="de-CH"/>
              </a:p>
            </c:rich>
          </c:tx>
          <c:layout/>
        </c:title>
        <c:numFmt formatCode="General" sourceLinked="1"/>
        <c:tickLblPos val="nextTo"/>
        <c:crossAx val="102123392"/>
        <c:crosses val="autoZero"/>
        <c:crossBetween val="midCat"/>
      </c:valAx>
      <c:valAx>
        <c:axId val="1021233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x [cm]</a:t>
                </a:r>
              </a:p>
            </c:rich>
          </c:tx>
          <c:layout/>
        </c:title>
        <c:numFmt formatCode="General" sourceLinked="1"/>
        <c:tickLblPos val="nextTo"/>
        <c:crossAx val="1021218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5277777777778" l="0.78749999999999998" r="0.78749999999999998" t="1.05277777777778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tx>
            <c:strRef>
              <c:f>'co2'!$C$5</c:f>
              <c:strCache>
                <c:ptCount val="1"/>
                <c:pt idx="0">
                  <c:v>Co2 1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</c:marker>
          <c:xVal>
            <c:numRef>
              <c:f>'co2'!$B$6:$B$22</c:f>
              <c:numCache>
                <c:formatCode>General</c:formatCode>
                <c:ptCount val="17"/>
                <c:pt idx="0">
                  <c:v>0.44571428569999999</c:v>
                </c:pt>
                <c:pt idx="1">
                  <c:v>0.89142857139999998</c:v>
                </c:pt>
                <c:pt idx="2">
                  <c:v>1.3371428570999999</c:v>
                </c:pt>
                <c:pt idx="3">
                  <c:v>1.7828571428</c:v>
                </c:pt>
                <c:pt idx="4">
                  <c:v>2.2285714285</c:v>
                </c:pt>
                <c:pt idx="5">
                  <c:v>2.6742857141999998</c:v>
                </c:pt>
                <c:pt idx="6">
                  <c:v>3.1199999999000001</c:v>
                </c:pt>
                <c:pt idx="7">
                  <c:v>3.5657142855999999</c:v>
                </c:pt>
                <c:pt idx="8">
                  <c:v>4.0114285712999997</c:v>
                </c:pt>
                <c:pt idx="9">
                  <c:v>4.457142857</c:v>
                </c:pt>
                <c:pt idx="10">
                  <c:v>4.9028571427000003</c:v>
                </c:pt>
                <c:pt idx="11">
                  <c:v>5.3485714283999997</c:v>
                </c:pt>
                <c:pt idx="12">
                  <c:v>5.7942857140999999</c:v>
                </c:pt>
                <c:pt idx="13">
                  <c:v>6.2399999998000002</c:v>
                </c:pt>
                <c:pt idx="14">
                  <c:v>6.6857142854999996</c:v>
                </c:pt>
                <c:pt idx="15">
                  <c:v>7.1314285711999998</c:v>
                </c:pt>
                <c:pt idx="16">
                  <c:v>7.5771428569000001</c:v>
                </c:pt>
              </c:numCache>
            </c:numRef>
          </c:xVal>
          <c:yVal>
            <c:numRef>
              <c:f>'co2'!$C$6:$C$22</c:f>
              <c:numCache>
                <c:formatCode>General</c:formatCode>
                <c:ptCount val="17"/>
                <c:pt idx="0">
                  <c:v>3</c:v>
                </c:pt>
                <c:pt idx="1">
                  <c:v>30</c:v>
                </c:pt>
                <c:pt idx="2">
                  <c:v>6</c:v>
                </c:pt>
                <c:pt idx="3">
                  <c:v>25.5</c:v>
                </c:pt>
                <c:pt idx="4">
                  <c:v>8.5</c:v>
                </c:pt>
                <c:pt idx="5">
                  <c:v>21</c:v>
                </c:pt>
                <c:pt idx="6">
                  <c:v>10.5</c:v>
                </c:pt>
                <c:pt idx="7">
                  <c:v>18.5</c:v>
                </c:pt>
                <c:pt idx="8">
                  <c:v>11</c:v>
                </c:pt>
                <c:pt idx="9">
                  <c:v>17</c:v>
                </c:pt>
                <c:pt idx="10">
                  <c:v>11</c:v>
                </c:pt>
                <c:pt idx="11">
                  <c:v>15</c:v>
                </c:pt>
                <c:pt idx="12">
                  <c:v>10.5</c:v>
                </c:pt>
                <c:pt idx="13">
                  <c:v>13.5</c:v>
                </c:pt>
                <c:pt idx="14">
                  <c:v>10</c:v>
                </c:pt>
                <c:pt idx="15">
                  <c:v>12.5</c:v>
                </c:pt>
                <c:pt idx="16">
                  <c:v>9.5</c:v>
                </c:pt>
              </c:numCache>
            </c:numRef>
          </c:yVal>
        </c:ser>
        <c:ser>
          <c:idx val="1"/>
          <c:order val="1"/>
          <c:tx>
            <c:strRef>
              <c:f>'co2'!$C$37</c:f>
              <c:strCache>
                <c:ptCount val="1"/>
                <c:pt idx="0">
                  <c:v>Co2 2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</c:marker>
          <c:xVal>
            <c:numRef>
              <c:f>'co2'!$B$38:$B$61</c:f>
              <c:numCache>
                <c:formatCode>General</c:formatCode>
                <c:ptCount val="24"/>
                <c:pt idx="0">
                  <c:v>0.44571428569999999</c:v>
                </c:pt>
                <c:pt idx="1">
                  <c:v>0.89142857139999998</c:v>
                </c:pt>
                <c:pt idx="2">
                  <c:v>1.3371428570999999</c:v>
                </c:pt>
                <c:pt idx="3">
                  <c:v>1.7828571428</c:v>
                </c:pt>
                <c:pt idx="4">
                  <c:v>2.2285714285</c:v>
                </c:pt>
                <c:pt idx="5">
                  <c:v>2.6742857141999998</c:v>
                </c:pt>
                <c:pt idx="6">
                  <c:v>3.1199999999000001</c:v>
                </c:pt>
                <c:pt idx="7">
                  <c:v>3.5657142855999999</c:v>
                </c:pt>
                <c:pt idx="8">
                  <c:v>4.0114285712999997</c:v>
                </c:pt>
                <c:pt idx="9">
                  <c:v>4.457142857</c:v>
                </c:pt>
                <c:pt idx="10">
                  <c:v>4.9028571427000003</c:v>
                </c:pt>
                <c:pt idx="11">
                  <c:v>5.3485714283999997</c:v>
                </c:pt>
                <c:pt idx="12">
                  <c:v>5.7942857140999999</c:v>
                </c:pt>
                <c:pt idx="13">
                  <c:v>6.2399999998000002</c:v>
                </c:pt>
              </c:numCache>
            </c:numRef>
          </c:xVal>
          <c:yVal>
            <c:numRef>
              <c:f>'co2'!$C$38:$C$61</c:f>
              <c:numCache>
                <c:formatCode>General</c:formatCode>
                <c:ptCount val="24"/>
                <c:pt idx="0">
                  <c:v>2</c:v>
                </c:pt>
                <c:pt idx="1">
                  <c:v>30.5</c:v>
                </c:pt>
                <c:pt idx="2">
                  <c:v>6</c:v>
                </c:pt>
                <c:pt idx="3">
                  <c:v>25</c:v>
                </c:pt>
                <c:pt idx="4">
                  <c:v>8.5</c:v>
                </c:pt>
                <c:pt idx="5">
                  <c:v>21.5</c:v>
                </c:pt>
                <c:pt idx="6">
                  <c:v>10.5</c:v>
                </c:pt>
                <c:pt idx="7">
                  <c:v>18</c:v>
                </c:pt>
                <c:pt idx="8">
                  <c:v>11.5</c:v>
                </c:pt>
                <c:pt idx="9">
                  <c:v>15.5</c:v>
                </c:pt>
                <c:pt idx="10">
                  <c:v>12.5</c:v>
                </c:pt>
                <c:pt idx="11">
                  <c:v>14</c:v>
                </c:pt>
                <c:pt idx="12">
                  <c:v>12</c:v>
                </c:pt>
                <c:pt idx="13">
                  <c:v>13</c:v>
                </c:pt>
              </c:numCache>
            </c:numRef>
          </c:yVal>
        </c:ser>
        <c:axId val="46002176"/>
        <c:axId val="46305280"/>
      </c:scatterChart>
      <c:valAx>
        <c:axId val="460021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 [s]</a:t>
                </a:r>
              </a:p>
            </c:rich>
          </c:tx>
          <c:layout/>
        </c:title>
        <c:numFmt formatCode="General" sourceLinked="1"/>
        <c:tickLblPos val="nextTo"/>
        <c:crossAx val="46305280"/>
        <c:crosses val="autoZero"/>
        <c:crossBetween val="midCat"/>
      </c:valAx>
      <c:valAx>
        <c:axId val="463052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CH"/>
                  <a:t>x [cm]</a:t>
                </a:r>
              </a:p>
            </c:rich>
          </c:tx>
          <c:layout/>
        </c:title>
        <c:numFmt formatCode="General" sourceLinked="1"/>
        <c:tickLblPos val="nextTo"/>
        <c:crossAx val="460021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5277777777778" l="0.78749999999999998" r="0.78749999999999998" t="1.05277777777778" header="0.30000000000000021" footer="0.3000000000000002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1</xdr:row>
      <xdr:rowOff>133350</xdr:rowOff>
    </xdr:from>
    <xdr:to>
      <xdr:col>15</xdr:col>
      <xdr:colOff>495300</xdr:colOff>
      <xdr:row>19</xdr:row>
      <xdr:rowOff>104775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552450</xdr:colOff>
      <xdr:row>21</xdr:row>
      <xdr:rowOff>114300</xdr:rowOff>
    </xdr:from>
    <xdr:to>
      <xdr:col>15</xdr:col>
      <xdr:colOff>495300</xdr:colOff>
      <xdr:row>39</xdr:row>
      <xdr:rowOff>19050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341280</xdr:colOff>
      <xdr:row>36</xdr:row>
      <xdr:rowOff>43200</xdr:rowOff>
    </xdr:from>
    <xdr:to>
      <xdr:col>27</xdr:col>
      <xdr:colOff>410760</xdr:colOff>
      <xdr:row>57</xdr:row>
      <xdr:rowOff>48600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12</xdr:row>
      <xdr:rowOff>66675</xdr:rowOff>
    </xdr:from>
    <xdr:to>
      <xdr:col>16</xdr:col>
      <xdr:colOff>19050</xdr:colOff>
      <xdr:row>30</xdr:row>
      <xdr:rowOff>66675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5</xdr:row>
      <xdr:rowOff>123825</xdr:rowOff>
    </xdr:from>
    <xdr:to>
      <xdr:col>15</xdr:col>
      <xdr:colOff>476250</xdr:colOff>
      <xdr:row>23</xdr:row>
      <xdr:rowOff>123825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13" zoomScaleNormal="100" workbookViewId="0">
      <selection activeCell="J22" sqref="J22"/>
    </sheetView>
  </sheetViews>
  <sheetFormatPr baseColWidth="10" defaultColWidth="9.140625" defaultRowHeight="12.75"/>
  <cols>
    <col min="1" max="1025" width="11.5703125"/>
  </cols>
  <sheetData>
    <row r="1" spans="1:10" ht="12.2" customHeight="1"/>
    <row r="3" spans="1:10" ht="12.75" customHeight="1">
      <c r="C3" t="s">
        <v>0</v>
      </c>
    </row>
    <row r="5" spans="1:10" ht="12.6" customHeight="1">
      <c r="C5" t="s">
        <v>1</v>
      </c>
      <c r="E5" t="s">
        <v>2</v>
      </c>
      <c r="F5">
        <v>0.78859999999999997</v>
      </c>
      <c r="H5" t="s">
        <v>3</v>
      </c>
      <c r="I5">
        <v>-0.95932039999999996</v>
      </c>
      <c r="J5" t="s">
        <v>4</v>
      </c>
    </row>
    <row r="6" spans="1:10" ht="12.2" customHeight="1">
      <c r="A6">
        <v>1</v>
      </c>
      <c r="B6">
        <f t="shared" ref="B6:B29" si="0">A6*($F$5/2)</f>
        <v>0.39429999999999998</v>
      </c>
      <c r="C6">
        <v>9.5</v>
      </c>
      <c r="D6">
        <f>ABS(C6+B6*(-$I$5))</f>
        <v>9.8782600337200002</v>
      </c>
      <c r="E6">
        <f>D6-22.8</f>
        <v>-12.921739966280001</v>
      </c>
      <c r="F6">
        <v>1</v>
      </c>
      <c r="G6">
        <f t="shared" ref="G6:G17" si="1">F6*$F$5</f>
        <v>0.78859999999999997</v>
      </c>
      <c r="H6">
        <f>D7</f>
        <v>32.75652006744</v>
      </c>
      <c r="I6">
        <f t="shared" ref="I6:I17" si="2">H6-20.8339</f>
        <v>11.92262006744</v>
      </c>
    </row>
    <row r="7" spans="1:10" ht="12.2" customHeight="1">
      <c r="A7">
        <v>2</v>
      </c>
      <c r="B7">
        <f t="shared" si="0"/>
        <v>0.78859999999999997</v>
      </c>
      <c r="C7">
        <v>32</v>
      </c>
      <c r="D7">
        <f>ABS(C7+B7*(-$I$5))</f>
        <v>32.75652006744</v>
      </c>
      <c r="E7">
        <f t="shared" ref="E7:E29" si="3">D7-22.8</f>
        <v>9.9565200674399996</v>
      </c>
      <c r="F7">
        <v>2</v>
      </c>
      <c r="G7">
        <f t="shared" si="1"/>
        <v>1.5771999999999999</v>
      </c>
      <c r="H7">
        <f>D9</f>
        <v>29.513040134880001</v>
      </c>
      <c r="I7">
        <f t="shared" si="2"/>
        <v>8.6791401348800008</v>
      </c>
    </row>
    <row r="8" spans="1:10" ht="12.2" customHeight="1">
      <c r="A8">
        <v>3</v>
      </c>
      <c r="B8">
        <f t="shared" si="0"/>
        <v>1.1829000000000001</v>
      </c>
      <c r="C8">
        <v>11.5</v>
      </c>
      <c r="D8">
        <f t="shared" ref="D8:D29" si="4">ABS(C8+B8*(-$I$5))</f>
        <v>12.63478010116</v>
      </c>
      <c r="E8">
        <f t="shared" si="3"/>
        <v>-10.16521989884</v>
      </c>
      <c r="F8">
        <v>3</v>
      </c>
      <c r="G8">
        <f t="shared" si="1"/>
        <v>2.3658000000000001</v>
      </c>
      <c r="H8">
        <f>D11</f>
        <v>28.269560202320001</v>
      </c>
      <c r="I8">
        <f t="shared" si="2"/>
        <v>7.4356602023200011</v>
      </c>
    </row>
    <row r="9" spans="1:10" ht="12.2" customHeight="1">
      <c r="A9">
        <v>4</v>
      </c>
      <c r="B9">
        <f t="shared" si="0"/>
        <v>1.5771999999999999</v>
      </c>
      <c r="C9">
        <v>28</v>
      </c>
      <c r="D9">
        <f t="shared" si="4"/>
        <v>29.513040134880001</v>
      </c>
      <c r="E9">
        <f t="shared" si="3"/>
        <v>6.71304013488</v>
      </c>
      <c r="F9">
        <v>4</v>
      </c>
      <c r="G9">
        <f t="shared" si="1"/>
        <v>3.1543999999999999</v>
      </c>
      <c r="H9">
        <f>D13</f>
        <v>27.026080269760001</v>
      </c>
      <c r="I9">
        <f t="shared" si="2"/>
        <v>6.1921802697600015</v>
      </c>
    </row>
    <row r="10" spans="1:10" ht="12.2" customHeight="1">
      <c r="A10">
        <v>5</v>
      </c>
      <c r="B10">
        <f t="shared" si="0"/>
        <v>1.9714999999999998</v>
      </c>
      <c r="C10">
        <v>13</v>
      </c>
      <c r="D10">
        <f t="shared" si="4"/>
        <v>14.891300168599999</v>
      </c>
      <c r="E10">
        <f t="shared" si="3"/>
        <v>-7.9086998314000017</v>
      </c>
      <c r="F10">
        <v>5</v>
      </c>
      <c r="G10">
        <f t="shared" si="1"/>
        <v>3.9429999999999996</v>
      </c>
      <c r="H10">
        <f>D15</f>
        <v>26.282600337199998</v>
      </c>
      <c r="I10">
        <f t="shared" si="2"/>
        <v>5.4487003371999982</v>
      </c>
    </row>
    <row r="11" spans="1:10" ht="12.2" customHeight="1">
      <c r="A11">
        <v>6</v>
      </c>
      <c r="B11">
        <f t="shared" si="0"/>
        <v>2.3658000000000001</v>
      </c>
      <c r="C11">
        <v>26</v>
      </c>
      <c r="D11">
        <f t="shared" si="4"/>
        <v>28.269560202320001</v>
      </c>
      <c r="E11">
        <f t="shared" si="3"/>
        <v>5.4695602023200003</v>
      </c>
      <c r="F11">
        <v>6</v>
      </c>
      <c r="G11">
        <f t="shared" si="1"/>
        <v>4.7316000000000003</v>
      </c>
      <c r="H11">
        <f>D17</f>
        <v>25.539120404640002</v>
      </c>
      <c r="I11">
        <f t="shared" si="2"/>
        <v>4.7052204046400021</v>
      </c>
    </row>
    <row r="12" spans="1:10" ht="12.2" customHeight="1">
      <c r="A12">
        <v>7</v>
      </c>
      <c r="B12">
        <f t="shared" si="0"/>
        <v>2.7601</v>
      </c>
      <c r="C12">
        <v>13.5</v>
      </c>
      <c r="D12">
        <f t="shared" si="4"/>
        <v>16.147820236040001</v>
      </c>
      <c r="E12">
        <f t="shared" si="3"/>
        <v>-6.6521797639599995</v>
      </c>
      <c r="F12">
        <v>7</v>
      </c>
      <c r="G12">
        <f t="shared" si="1"/>
        <v>5.5202</v>
      </c>
      <c r="H12">
        <f>D19</f>
        <v>24.795640472079999</v>
      </c>
      <c r="I12">
        <f t="shared" si="2"/>
        <v>3.9617404720799989</v>
      </c>
    </row>
    <row r="13" spans="1:10" ht="12.2" customHeight="1">
      <c r="A13">
        <v>8</v>
      </c>
      <c r="B13">
        <f t="shared" si="0"/>
        <v>3.1543999999999999</v>
      </c>
      <c r="C13">
        <v>24</v>
      </c>
      <c r="D13">
        <f t="shared" si="4"/>
        <v>27.026080269760001</v>
      </c>
      <c r="E13">
        <f t="shared" si="3"/>
        <v>4.2260802697600006</v>
      </c>
      <c r="F13">
        <v>8</v>
      </c>
      <c r="G13">
        <f t="shared" si="1"/>
        <v>6.3087999999999997</v>
      </c>
      <c r="H13">
        <f>D21</f>
        <v>24.052160539519999</v>
      </c>
      <c r="I13">
        <f t="shared" si="2"/>
        <v>3.2182605395199992</v>
      </c>
    </row>
    <row r="14" spans="1:10" ht="12.2" customHeight="1">
      <c r="A14">
        <v>9</v>
      </c>
      <c r="B14">
        <f t="shared" si="0"/>
        <v>3.5486999999999997</v>
      </c>
      <c r="C14">
        <v>14</v>
      </c>
      <c r="D14">
        <f t="shared" si="4"/>
        <v>17.404340303479998</v>
      </c>
      <c r="E14">
        <f t="shared" si="3"/>
        <v>-5.3956596965200028</v>
      </c>
      <c r="F14">
        <v>9</v>
      </c>
      <c r="G14">
        <f t="shared" si="1"/>
        <v>7.0973999999999995</v>
      </c>
      <c r="H14">
        <f>D23</f>
        <v>23.808680606959999</v>
      </c>
      <c r="I14">
        <f t="shared" si="2"/>
        <v>2.9747806069599996</v>
      </c>
    </row>
    <row r="15" spans="1:10" ht="12.2" customHeight="1">
      <c r="A15">
        <v>10</v>
      </c>
      <c r="B15">
        <f t="shared" si="0"/>
        <v>3.9429999999999996</v>
      </c>
      <c r="C15">
        <v>22.5</v>
      </c>
      <c r="D15">
        <f t="shared" si="4"/>
        <v>26.282600337199998</v>
      </c>
      <c r="E15">
        <f t="shared" si="3"/>
        <v>3.4826003371999974</v>
      </c>
      <c r="F15">
        <v>10</v>
      </c>
      <c r="G15">
        <f t="shared" si="1"/>
        <v>7.8859999999999992</v>
      </c>
      <c r="H15">
        <f>D25</f>
        <v>23.5652006744</v>
      </c>
      <c r="I15">
        <f t="shared" si="2"/>
        <v>2.7313006743999999</v>
      </c>
    </row>
    <row r="16" spans="1:10" ht="12.2" customHeight="1">
      <c r="A16">
        <v>11</v>
      </c>
      <c r="B16">
        <f t="shared" si="0"/>
        <v>4.3372999999999999</v>
      </c>
      <c r="C16">
        <v>14.5</v>
      </c>
      <c r="D16">
        <f t="shared" si="4"/>
        <v>18.660860370919998</v>
      </c>
      <c r="E16">
        <f t="shared" si="3"/>
        <v>-4.1391396290800024</v>
      </c>
      <c r="F16">
        <v>11</v>
      </c>
      <c r="G16">
        <f t="shared" si="1"/>
        <v>8.6745999999999999</v>
      </c>
      <c r="H16">
        <f>D27</f>
        <v>23.32172074184</v>
      </c>
      <c r="I16">
        <f t="shared" si="2"/>
        <v>2.4878207418400002</v>
      </c>
    </row>
    <row r="17" spans="1:9" ht="12.2" customHeight="1">
      <c r="A17">
        <v>12</v>
      </c>
      <c r="B17">
        <f t="shared" si="0"/>
        <v>4.7316000000000003</v>
      </c>
      <c r="C17">
        <v>21</v>
      </c>
      <c r="D17">
        <f t="shared" si="4"/>
        <v>25.539120404640002</v>
      </c>
      <c r="E17">
        <f t="shared" si="3"/>
        <v>2.7391204046400013</v>
      </c>
      <c r="F17">
        <v>12</v>
      </c>
      <c r="G17">
        <f t="shared" si="1"/>
        <v>9.4632000000000005</v>
      </c>
      <c r="H17">
        <f>D29</f>
        <v>23.57824080928</v>
      </c>
      <c r="I17">
        <f t="shared" si="2"/>
        <v>2.7443408092800006</v>
      </c>
    </row>
    <row r="18" spans="1:9" ht="12.2" customHeight="1">
      <c r="A18">
        <v>13</v>
      </c>
      <c r="B18">
        <f t="shared" si="0"/>
        <v>5.1258999999999997</v>
      </c>
      <c r="C18">
        <v>14.5</v>
      </c>
      <c r="D18">
        <f t="shared" si="4"/>
        <v>19.417380438359999</v>
      </c>
      <c r="E18">
        <f t="shared" si="3"/>
        <v>-3.3826195616400021</v>
      </c>
    </row>
    <row r="19" spans="1:9" ht="12.2" customHeight="1">
      <c r="A19">
        <v>14</v>
      </c>
      <c r="B19">
        <f t="shared" si="0"/>
        <v>5.5202</v>
      </c>
      <c r="C19">
        <v>19.5</v>
      </c>
      <c r="D19">
        <f t="shared" si="4"/>
        <v>24.795640472079999</v>
      </c>
      <c r="E19">
        <f t="shared" si="3"/>
        <v>1.9956404720799981</v>
      </c>
    </row>
    <row r="20" spans="1:9" ht="12.2" customHeight="1">
      <c r="A20">
        <v>15</v>
      </c>
      <c r="B20">
        <f t="shared" si="0"/>
        <v>5.9144999999999994</v>
      </c>
      <c r="C20">
        <v>14</v>
      </c>
      <c r="D20">
        <f t="shared" si="4"/>
        <v>19.673900505799999</v>
      </c>
      <c r="E20">
        <f t="shared" si="3"/>
        <v>-3.1260994942000018</v>
      </c>
    </row>
    <row r="21" spans="1:9" ht="12.2" customHeight="1">
      <c r="A21">
        <v>16</v>
      </c>
      <c r="B21">
        <f t="shared" si="0"/>
        <v>6.3087999999999997</v>
      </c>
      <c r="C21">
        <v>18</v>
      </c>
      <c r="D21">
        <f t="shared" si="4"/>
        <v>24.052160539519999</v>
      </c>
      <c r="E21">
        <f t="shared" si="3"/>
        <v>1.2521605395199984</v>
      </c>
    </row>
    <row r="22" spans="1:9" ht="12.2" customHeight="1">
      <c r="A22">
        <v>17</v>
      </c>
      <c r="B22">
        <f t="shared" si="0"/>
        <v>6.7031000000000001</v>
      </c>
      <c r="C22">
        <v>14</v>
      </c>
      <c r="D22">
        <f t="shared" si="4"/>
        <v>20.430420573239999</v>
      </c>
      <c r="E22">
        <f t="shared" si="3"/>
        <v>-2.3695794267600014</v>
      </c>
    </row>
    <row r="23" spans="1:9" ht="12.2" customHeight="1">
      <c r="A23">
        <v>18</v>
      </c>
      <c r="B23">
        <f t="shared" si="0"/>
        <v>7.0973999999999995</v>
      </c>
      <c r="C23">
        <v>17</v>
      </c>
      <c r="D23">
        <f t="shared" si="4"/>
        <v>23.808680606959999</v>
      </c>
      <c r="E23">
        <f t="shared" si="3"/>
        <v>1.0086806069599987</v>
      </c>
    </row>
    <row r="24" spans="1:9" ht="12.2" customHeight="1">
      <c r="A24">
        <v>19</v>
      </c>
      <c r="B24">
        <f t="shared" si="0"/>
        <v>7.4916999999999998</v>
      </c>
      <c r="C24">
        <v>14.5</v>
      </c>
      <c r="D24">
        <f t="shared" si="4"/>
        <v>21.68694064068</v>
      </c>
      <c r="E24">
        <f t="shared" si="3"/>
        <v>-1.1130593593200011</v>
      </c>
    </row>
    <row r="25" spans="1:9" ht="12.2" customHeight="1">
      <c r="A25">
        <v>20</v>
      </c>
      <c r="B25">
        <f t="shared" si="0"/>
        <v>7.8859999999999992</v>
      </c>
      <c r="C25">
        <v>16</v>
      </c>
      <c r="D25">
        <f t="shared" si="4"/>
        <v>23.5652006744</v>
      </c>
      <c r="E25">
        <f t="shared" si="3"/>
        <v>0.76520067439999906</v>
      </c>
    </row>
    <row r="26" spans="1:9" ht="12.2" customHeight="1">
      <c r="A26">
        <v>21</v>
      </c>
      <c r="B26">
        <f t="shared" si="0"/>
        <v>8.2803000000000004</v>
      </c>
      <c r="C26">
        <v>14</v>
      </c>
      <c r="D26">
        <f t="shared" si="4"/>
        <v>21.94346070812</v>
      </c>
      <c r="E26">
        <f t="shared" si="3"/>
        <v>-0.85653929188000077</v>
      </c>
    </row>
    <row r="27" spans="1:9" ht="12.2" customHeight="1">
      <c r="A27">
        <v>22</v>
      </c>
      <c r="B27">
        <f t="shared" si="0"/>
        <v>8.6745999999999999</v>
      </c>
      <c r="C27">
        <v>15</v>
      </c>
      <c r="D27">
        <f t="shared" si="4"/>
        <v>23.32172074184</v>
      </c>
      <c r="E27">
        <f t="shared" si="3"/>
        <v>0.52172074183999939</v>
      </c>
    </row>
    <row r="28" spans="1:9" ht="12.2" customHeight="1">
      <c r="A28">
        <v>23</v>
      </c>
      <c r="B28">
        <f t="shared" si="0"/>
        <v>9.0688999999999993</v>
      </c>
      <c r="C28">
        <v>13.5</v>
      </c>
      <c r="D28">
        <f t="shared" si="4"/>
        <v>22.19998077556</v>
      </c>
      <c r="E28">
        <f t="shared" si="3"/>
        <v>-0.60001922444000044</v>
      </c>
    </row>
    <row r="29" spans="1:9" ht="12.2" customHeight="1">
      <c r="A29">
        <v>24</v>
      </c>
      <c r="B29">
        <f t="shared" si="0"/>
        <v>9.4632000000000005</v>
      </c>
      <c r="C29">
        <v>14.5</v>
      </c>
      <c r="D29">
        <f t="shared" si="4"/>
        <v>23.57824080928</v>
      </c>
      <c r="E29">
        <f t="shared" si="3"/>
        <v>0.77824080927999972</v>
      </c>
    </row>
    <row r="35" spans="1:10" ht="12.75" customHeight="1">
      <c r="C35" t="s">
        <v>0</v>
      </c>
    </row>
    <row r="37" spans="1:10" ht="12.75" customHeight="1">
      <c r="C37" t="s">
        <v>5</v>
      </c>
      <c r="E37" t="s">
        <v>2</v>
      </c>
      <c r="F37">
        <v>0.78859999999999997</v>
      </c>
      <c r="H37" t="s">
        <v>3</v>
      </c>
      <c r="I37">
        <v>-0.94799999999999995</v>
      </c>
      <c r="J37" t="s">
        <v>4</v>
      </c>
    </row>
    <row r="38" spans="1:10" ht="12.75" customHeight="1">
      <c r="A38">
        <v>1</v>
      </c>
      <c r="B38">
        <f t="shared" ref="B38:B61" si="5">A38*($F$5/2)</f>
        <v>0.39429999999999998</v>
      </c>
      <c r="C38">
        <v>9</v>
      </c>
      <c r="D38">
        <f t="shared" ref="D38:D60" si="6">ABS(C38+B38*(-$I$37))</f>
        <v>9.3737963999999998</v>
      </c>
      <c r="E38">
        <f>D38-22</f>
        <v>-12.6262036</v>
      </c>
      <c r="F38">
        <v>1</v>
      </c>
      <c r="G38">
        <f t="shared" ref="G38:G49" si="7">F38*$F$5</f>
        <v>0.78859999999999997</v>
      </c>
      <c r="H38">
        <f>D39</f>
        <v>33.2475928</v>
      </c>
      <c r="I38">
        <f t="shared" ref="I38:I49" si="8">H38-19.8339</f>
        <v>13.4136928</v>
      </c>
    </row>
    <row r="39" spans="1:10" ht="12.75" customHeight="1">
      <c r="A39">
        <v>2</v>
      </c>
      <c r="B39">
        <f t="shared" si="5"/>
        <v>0.78859999999999997</v>
      </c>
      <c r="C39">
        <v>32.5</v>
      </c>
      <c r="D39">
        <f t="shared" si="6"/>
        <v>33.2475928</v>
      </c>
      <c r="E39">
        <f t="shared" ref="E39:E61" si="9">D39-22</f>
        <v>11.2475928</v>
      </c>
      <c r="F39">
        <v>2</v>
      </c>
      <c r="G39">
        <f t="shared" si="7"/>
        <v>1.5771999999999999</v>
      </c>
      <c r="H39">
        <f>D41</f>
        <v>29.495185599999999</v>
      </c>
      <c r="I39">
        <f t="shared" si="8"/>
        <v>9.6612855999999994</v>
      </c>
    </row>
    <row r="40" spans="1:10" ht="12.75" customHeight="1">
      <c r="A40">
        <v>3</v>
      </c>
      <c r="B40">
        <f t="shared" si="5"/>
        <v>1.1829000000000001</v>
      </c>
      <c r="C40">
        <v>11</v>
      </c>
      <c r="D40">
        <f t="shared" si="6"/>
        <v>12.121389199999999</v>
      </c>
      <c r="E40">
        <f t="shared" si="9"/>
        <v>-9.8786108000000006</v>
      </c>
      <c r="F40">
        <v>3</v>
      </c>
      <c r="G40">
        <f t="shared" si="7"/>
        <v>2.3658000000000001</v>
      </c>
      <c r="H40">
        <f>D43</f>
        <v>28.242778399999999</v>
      </c>
      <c r="I40">
        <f t="shared" si="8"/>
        <v>8.408878399999999</v>
      </c>
    </row>
    <row r="41" spans="1:10" ht="12.75" customHeight="1">
      <c r="A41">
        <v>4</v>
      </c>
      <c r="B41">
        <f t="shared" si="5"/>
        <v>1.5771999999999999</v>
      </c>
      <c r="C41">
        <v>28</v>
      </c>
      <c r="D41">
        <f t="shared" si="6"/>
        <v>29.495185599999999</v>
      </c>
      <c r="E41">
        <f t="shared" si="9"/>
        <v>7.4951855999999992</v>
      </c>
      <c r="F41">
        <v>4</v>
      </c>
      <c r="G41">
        <f t="shared" si="7"/>
        <v>3.1543999999999999</v>
      </c>
      <c r="H41">
        <f>D45</f>
        <v>26.990371199999998</v>
      </c>
      <c r="I41">
        <f t="shared" si="8"/>
        <v>7.1564711999999986</v>
      </c>
    </row>
    <row r="42" spans="1:10" ht="12.75" customHeight="1">
      <c r="A42">
        <v>5</v>
      </c>
      <c r="B42">
        <f t="shared" si="5"/>
        <v>1.9714999999999998</v>
      </c>
      <c r="C42">
        <v>12.5</v>
      </c>
      <c r="D42">
        <f t="shared" si="6"/>
        <v>14.368981999999999</v>
      </c>
      <c r="E42">
        <f t="shared" si="9"/>
        <v>-7.631018000000001</v>
      </c>
      <c r="F42">
        <v>5</v>
      </c>
      <c r="G42">
        <f t="shared" si="7"/>
        <v>3.9429999999999996</v>
      </c>
      <c r="H42">
        <f>D47</f>
        <v>26.237963999999998</v>
      </c>
      <c r="I42">
        <f t="shared" si="8"/>
        <v>6.4040639999999982</v>
      </c>
    </row>
    <row r="43" spans="1:10" ht="12.75" customHeight="1">
      <c r="A43">
        <v>6</v>
      </c>
      <c r="B43">
        <f t="shared" si="5"/>
        <v>2.3658000000000001</v>
      </c>
      <c r="C43">
        <v>26</v>
      </c>
      <c r="D43">
        <f t="shared" si="6"/>
        <v>28.242778399999999</v>
      </c>
      <c r="E43">
        <f t="shared" si="9"/>
        <v>6.2427783999999988</v>
      </c>
      <c r="F43">
        <v>6</v>
      </c>
      <c r="G43">
        <f t="shared" si="7"/>
        <v>4.7316000000000003</v>
      </c>
      <c r="H43">
        <f>D49</f>
        <v>25.485556800000001</v>
      </c>
      <c r="I43">
        <f t="shared" si="8"/>
        <v>5.6516568000000014</v>
      </c>
    </row>
    <row r="44" spans="1:10" ht="12.75" customHeight="1">
      <c r="A44">
        <v>7</v>
      </c>
      <c r="B44">
        <f t="shared" si="5"/>
        <v>2.7601</v>
      </c>
      <c r="C44">
        <v>13</v>
      </c>
      <c r="D44">
        <f t="shared" si="6"/>
        <v>15.6165748</v>
      </c>
      <c r="E44">
        <f t="shared" si="9"/>
        <v>-6.3834251999999996</v>
      </c>
      <c r="F44">
        <v>7</v>
      </c>
      <c r="G44">
        <f t="shared" si="7"/>
        <v>5.5202</v>
      </c>
      <c r="H44">
        <f>D51</f>
        <v>23.733149600000001</v>
      </c>
      <c r="I44">
        <f t="shared" si="8"/>
        <v>3.899249600000001</v>
      </c>
    </row>
    <row r="45" spans="1:10" ht="12.75" customHeight="1">
      <c r="A45">
        <v>8</v>
      </c>
      <c r="B45">
        <f t="shared" si="5"/>
        <v>3.1543999999999999</v>
      </c>
      <c r="C45">
        <v>24</v>
      </c>
      <c r="D45">
        <f t="shared" si="6"/>
        <v>26.990371199999998</v>
      </c>
      <c r="E45">
        <f t="shared" si="9"/>
        <v>4.9903711999999985</v>
      </c>
      <c r="F45">
        <v>8</v>
      </c>
      <c r="G45">
        <f t="shared" si="7"/>
        <v>6.3087999999999997</v>
      </c>
      <c r="H45">
        <f>D53</f>
        <v>23.4807424</v>
      </c>
      <c r="I45">
        <f t="shared" si="8"/>
        <v>3.6468424000000006</v>
      </c>
    </row>
    <row r="46" spans="1:10" ht="12.75" customHeight="1">
      <c r="A46">
        <v>9</v>
      </c>
      <c r="B46">
        <f t="shared" si="5"/>
        <v>3.5486999999999997</v>
      </c>
      <c r="C46">
        <v>13.5</v>
      </c>
      <c r="D46">
        <f t="shared" si="6"/>
        <v>16.864167599999998</v>
      </c>
      <c r="E46">
        <f t="shared" si="9"/>
        <v>-5.1358324000000017</v>
      </c>
      <c r="F46">
        <v>9</v>
      </c>
      <c r="G46">
        <f t="shared" si="7"/>
        <v>7.0973999999999995</v>
      </c>
      <c r="H46">
        <f>D55</f>
        <v>23.2283352</v>
      </c>
      <c r="I46">
        <f t="shared" si="8"/>
        <v>3.3944352000000002</v>
      </c>
    </row>
    <row r="47" spans="1:10" ht="12.75" customHeight="1">
      <c r="A47">
        <v>10</v>
      </c>
      <c r="B47">
        <f t="shared" si="5"/>
        <v>3.9429999999999996</v>
      </c>
      <c r="C47">
        <v>22.5</v>
      </c>
      <c r="D47">
        <f t="shared" si="6"/>
        <v>26.237963999999998</v>
      </c>
      <c r="E47">
        <f t="shared" si="9"/>
        <v>4.2379639999999981</v>
      </c>
      <c r="F47">
        <v>10</v>
      </c>
      <c r="G47">
        <f t="shared" si="7"/>
        <v>7.8859999999999992</v>
      </c>
      <c r="H47">
        <f>D57</f>
        <v>22.475928</v>
      </c>
      <c r="I47">
        <f t="shared" si="8"/>
        <v>2.6420279999999998</v>
      </c>
    </row>
    <row r="48" spans="1:10" ht="12.75" customHeight="1">
      <c r="A48">
        <v>11</v>
      </c>
      <c r="B48">
        <f t="shared" si="5"/>
        <v>4.3372999999999999</v>
      </c>
      <c r="C48">
        <v>14</v>
      </c>
      <c r="D48">
        <f t="shared" si="6"/>
        <v>18.111760400000001</v>
      </c>
      <c r="E48">
        <f t="shared" si="9"/>
        <v>-3.8882395999999986</v>
      </c>
      <c r="F48">
        <v>11</v>
      </c>
      <c r="G48">
        <f t="shared" si="7"/>
        <v>8.6745999999999999</v>
      </c>
      <c r="H48">
        <f>D59</f>
        <v>22.723520799999999</v>
      </c>
      <c r="I48">
        <f t="shared" si="8"/>
        <v>2.8896207999999994</v>
      </c>
    </row>
    <row r="49" spans="1:9" ht="12.75" customHeight="1">
      <c r="A49">
        <v>12</v>
      </c>
      <c r="B49">
        <f t="shared" si="5"/>
        <v>4.7316000000000003</v>
      </c>
      <c r="C49">
        <v>21</v>
      </c>
      <c r="D49">
        <f t="shared" si="6"/>
        <v>25.485556800000001</v>
      </c>
      <c r="E49">
        <f t="shared" si="9"/>
        <v>3.4855568000000012</v>
      </c>
      <c r="F49">
        <v>12</v>
      </c>
      <c r="G49">
        <f t="shared" si="7"/>
        <v>9.4632000000000005</v>
      </c>
      <c r="H49">
        <f>D61</f>
        <v>22.57824080928</v>
      </c>
      <c r="I49">
        <f t="shared" si="8"/>
        <v>2.7443408092800006</v>
      </c>
    </row>
    <row r="50" spans="1:9" ht="12.75" customHeight="1">
      <c r="A50">
        <v>13</v>
      </c>
      <c r="B50">
        <f t="shared" si="5"/>
        <v>5.1258999999999997</v>
      </c>
      <c r="C50">
        <v>14</v>
      </c>
      <c r="D50">
        <f t="shared" si="6"/>
        <v>18.859353200000001</v>
      </c>
      <c r="E50">
        <f t="shared" si="9"/>
        <v>-3.140646799999999</v>
      </c>
    </row>
    <row r="51" spans="1:9" ht="12.75" customHeight="1">
      <c r="A51">
        <v>14</v>
      </c>
      <c r="B51">
        <f t="shared" si="5"/>
        <v>5.5202</v>
      </c>
      <c r="C51">
        <v>18.5</v>
      </c>
      <c r="D51">
        <f t="shared" si="6"/>
        <v>23.733149600000001</v>
      </c>
      <c r="E51">
        <f t="shared" si="9"/>
        <v>1.7331496000000008</v>
      </c>
    </row>
    <row r="52" spans="1:9" ht="12.75" customHeight="1">
      <c r="A52">
        <v>15</v>
      </c>
      <c r="B52">
        <f t="shared" si="5"/>
        <v>5.9144999999999994</v>
      </c>
      <c r="C52">
        <v>14</v>
      </c>
      <c r="D52">
        <f t="shared" si="6"/>
        <v>19.606946000000001</v>
      </c>
      <c r="E52">
        <f t="shared" si="9"/>
        <v>-2.3930539999999993</v>
      </c>
    </row>
    <row r="53" spans="1:9" ht="12.75" customHeight="1">
      <c r="A53">
        <v>16</v>
      </c>
      <c r="B53">
        <f t="shared" si="5"/>
        <v>6.3087999999999997</v>
      </c>
      <c r="C53">
        <v>17.5</v>
      </c>
      <c r="D53">
        <f t="shared" si="6"/>
        <v>23.4807424</v>
      </c>
      <c r="E53">
        <f t="shared" si="9"/>
        <v>1.4807424000000005</v>
      </c>
    </row>
    <row r="54" spans="1:9" ht="12.75" customHeight="1">
      <c r="A54">
        <v>17</v>
      </c>
      <c r="B54">
        <f t="shared" si="5"/>
        <v>6.7031000000000001</v>
      </c>
      <c r="C54">
        <v>14</v>
      </c>
      <c r="D54">
        <f t="shared" si="6"/>
        <v>20.3545388</v>
      </c>
      <c r="E54">
        <f t="shared" si="9"/>
        <v>-1.6454611999999997</v>
      </c>
    </row>
    <row r="55" spans="1:9" ht="12.75" customHeight="1">
      <c r="A55">
        <v>18</v>
      </c>
      <c r="B55">
        <f t="shared" si="5"/>
        <v>7.0973999999999995</v>
      </c>
      <c r="C55">
        <v>16.5</v>
      </c>
      <c r="D55">
        <f t="shared" si="6"/>
        <v>23.2283352</v>
      </c>
      <c r="E55">
        <f t="shared" si="9"/>
        <v>1.2283352000000001</v>
      </c>
    </row>
    <row r="56" spans="1:9" ht="12.75" customHeight="1">
      <c r="A56">
        <v>19</v>
      </c>
      <c r="B56">
        <f t="shared" si="5"/>
        <v>7.4916999999999998</v>
      </c>
      <c r="C56">
        <v>13.5</v>
      </c>
      <c r="D56">
        <f t="shared" si="6"/>
        <v>20.6021316</v>
      </c>
      <c r="E56">
        <f t="shared" si="9"/>
        <v>-1.3978684000000001</v>
      </c>
    </row>
    <row r="57" spans="1:9" ht="12.75" customHeight="1">
      <c r="A57">
        <v>20</v>
      </c>
      <c r="B57">
        <f t="shared" si="5"/>
        <v>7.8859999999999992</v>
      </c>
      <c r="C57">
        <v>15</v>
      </c>
      <c r="D57">
        <f t="shared" si="6"/>
        <v>22.475928</v>
      </c>
      <c r="E57">
        <f t="shared" si="9"/>
        <v>0.47592799999999968</v>
      </c>
    </row>
    <row r="58" spans="1:9" ht="12.75" customHeight="1">
      <c r="A58">
        <v>21</v>
      </c>
      <c r="B58">
        <f t="shared" si="5"/>
        <v>8.2803000000000004</v>
      </c>
      <c r="C58">
        <v>13</v>
      </c>
      <c r="D58">
        <f t="shared" si="6"/>
        <v>20.849724399999999</v>
      </c>
      <c r="E58">
        <f t="shared" si="9"/>
        <v>-1.1502756000000005</v>
      </c>
    </row>
    <row r="59" spans="1:9" ht="12.75" customHeight="1">
      <c r="A59">
        <v>22</v>
      </c>
      <c r="B59">
        <f t="shared" si="5"/>
        <v>8.6745999999999999</v>
      </c>
      <c r="C59">
        <v>14.5</v>
      </c>
      <c r="D59">
        <f t="shared" si="6"/>
        <v>22.723520799999999</v>
      </c>
      <c r="E59">
        <f t="shared" si="9"/>
        <v>0.7235207999999993</v>
      </c>
    </row>
    <row r="60" spans="1:9" ht="12.75" customHeight="1">
      <c r="A60">
        <v>23</v>
      </c>
      <c r="B60">
        <f t="shared" si="5"/>
        <v>9.0688999999999993</v>
      </c>
      <c r="C60">
        <v>13</v>
      </c>
      <c r="D60">
        <f t="shared" si="6"/>
        <v>21.597317199999999</v>
      </c>
      <c r="E60">
        <f t="shared" si="9"/>
        <v>-0.4026828000000009</v>
      </c>
    </row>
    <row r="61" spans="1:9" ht="12.75" customHeight="1">
      <c r="A61">
        <v>24</v>
      </c>
      <c r="B61">
        <f t="shared" si="5"/>
        <v>9.4632000000000005</v>
      </c>
      <c r="C61">
        <v>13.5</v>
      </c>
      <c r="D61">
        <f>ABS(C61+B61*(-$I$5))</f>
        <v>22.57824080928</v>
      </c>
      <c r="E61">
        <f t="shared" si="9"/>
        <v>0.57824080928000043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topLeftCell="B5" zoomScaleNormal="100" workbookViewId="0">
      <selection activeCell="I21" sqref="I21"/>
    </sheetView>
  </sheetViews>
  <sheetFormatPr baseColWidth="10" defaultColWidth="9.140625" defaultRowHeight="12.75"/>
  <cols>
    <col min="1" max="1025" width="11.5703125"/>
  </cols>
  <sheetData>
    <row r="1" spans="1:10" ht="12.2" customHeight="1"/>
    <row r="2" spans="1:10" ht="12.2" customHeight="1"/>
    <row r="3" spans="1:10" ht="12.2" customHeight="1">
      <c r="C3" t="s">
        <v>0</v>
      </c>
    </row>
    <row r="4" spans="1:10" ht="12.2" customHeight="1"/>
    <row r="5" spans="1:10" ht="12.6" customHeight="1">
      <c r="C5" t="s">
        <v>8</v>
      </c>
      <c r="E5" t="s">
        <v>2</v>
      </c>
      <c r="F5">
        <v>0.86857142860000003</v>
      </c>
      <c r="H5" t="s">
        <v>3</v>
      </c>
      <c r="I5">
        <v>-0.5897</v>
      </c>
      <c r="J5" t="s">
        <v>4</v>
      </c>
    </row>
    <row r="6" spans="1:10" ht="12.2" customHeight="1">
      <c r="A6">
        <v>1</v>
      </c>
      <c r="B6">
        <f t="shared" ref="B6:B22" si="0">A6*($F$5/2)</f>
        <v>0.43428571430000001</v>
      </c>
      <c r="C6">
        <v>7.5</v>
      </c>
      <c r="F6">
        <v>1</v>
      </c>
      <c r="G6">
        <f t="shared" ref="G6:G13" si="1">F6*$F$5</f>
        <v>0.86857142860000003</v>
      </c>
      <c r="H6">
        <f>D7</f>
        <v>29.512196571445418</v>
      </c>
      <c r="I6">
        <f t="shared" ref="I6:I13" si="2">H6-19.097</f>
        <v>10.415196571445417</v>
      </c>
    </row>
    <row r="7" spans="1:10" ht="12.2" customHeight="1">
      <c r="A7">
        <v>2</v>
      </c>
      <c r="B7">
        <f t="shared" si="0"/>
        <v>0.86857142860000003</v>
      </c>
      <c r="C7">
        <v>29</v>
      </c>
      <c r="D7">
        <f>ABS(C7+B7*(-$I$5))</f>
        <v>29.512196571445418</v>
      </c>
      <c r="F7">
        <v>2</v>
      </c>
      <c r="G7">
        <f t="shared" si="1"/>
        <v>1.7371428572000001</v>
      </c>
      <c r="H7">
        <f>D9</f>
        <v>25.02439314289084</v>
      </c>
      <c r="I7">
        <f t="shared" si="2"/>
        <v>5.9273931428908391</v>
      </c>
    </row>
    <row r="8" spans="1:10" ht="12.2" customHeight="1">
      <c r="A8">
        <v>3</v>
      </c>
      <c r="B8">
        <f t="shared" si="0"/>
        <v>1.3028571429</v>
      </c>
      <c r="C8">
        <v>11</v>
      </c>
      <c r="F8">
        <v>3</v>
      </c>
      <c r="G8">
        <f t="shared" si="1"/>
        <v>2.6057142858</v>
      </c>
      <c r="H8">
        <f>D11</f>
        <v>23.536589714336259</v>
      </c>
      <c r="I8">
        <f t="shared" si="2"/>
        <v>4.4395897143362575</v>
      </c>
    </row>
    <row r="9" spans="1:10" ht="12.2" customHeight="1">
      <c r="A9">
        <v>4</v>
      </c>
      <c r="B9">
        <f t="shared" si="0"/>
        <v>1.7371428572000001</v>
      </c>
      <c r="C9">
        <v>24</v>
      </c>
      <c r="D9">
        <f>ABS(C9+B9*(-$I$5))</f>
        <v>25.02439314289084</v>
      </c>
      <c r="F9">
        <v>4</v>
      </c>
      <c r="G9">
        <f t="shared" si="1"/>
        <v>3.4742857144000001</v>
      </c>
      <c r="H9">
        <f>D13</f>
        <v>22.048786285781681</v>
      </c>
      <c r="I9">
        <f t="shared" si="2"/>
        <v>2.9517862857816795</v>
      </c>
    </row>
    <row r="10" spans="1:10" ht="12.2" customHeight="1">
      <c r="A10">
        <v>5</v>
      </c>
      <c r="B10">
        <f t="shared" si="0"/>
        <v>2.1714285714999999</v>
      </c>
      <c r="C10">
        <v>12.5</v>
      </c>
      <c r="F10">
        <v>5</v>
      </c>
      <c r="G10">
        <f t="shared" si="1"/>
        <v>4.3428571429999998</v>
      </c>
      <c r="H10">
        <f>D15</f>
        <v>20.560982857227099</v>
      </c>
      <c r="I10">
        <f t="shared" si="2"/>
        <v>1.4639828572270979</v>
      </c>
    </row>
    <row r="11" spans="1:10" ht="12.2" customHeight="1">
      <c r="A11">
        <v>6</v>
      </c>
      <c r="B11">
        <f t="shared" si="0"/>
        <v>2.6057142858</v>
      </c>
      <c r="C11">
        <v>22</v>
      </c>
      <c r="D11">
        <f>ABS(C11+B11*(-$I$5))</f>
        <v>23.536589714336259</v>
      </c>
      <c r="F11">
        <v>6</v>
      </c>
      <c r="G11">
        <f t="shared" si="1"/>
        <v>5.2114285715999999</v>
      </c>
      <c r="H11">
        <f>D17</f>
        <v>20.573179428672521</v>
      </c>
      <c r="I11">
        <f t="shared" si="2"/>
        <v>1.4761794286725198</v>
      </c>
    </row>
    <row r="12" spans="1:10" ht="12.2" customHeight="1">
      <c r="A12">
        <v>7</v>
      </c>
      <c r="B12">
        <f t="shared" si="0"/>
        <v>3.0400000001</v>
      </c>
      <c r="C12">
        <v>12.5</v>
      </c>
      <c r="F12">
        <v>7</v>
      </c>
      <c r="G12">
        <f t="shared" si="1"/>
        <v>6.0800000002000001</v>
      </c>
      <c r="H12">
        <f>D19</f>
        <v>19.58537600011794</v>
      </c>
      <c r="I12">
        <f t="shared" si="2"/>
        <v>0.48837600011793825</v>
      </c>
    </row>
    <row r="13" spans="1:10" ht="12.2" customHeight="1">
      <c r="A13">
        <v>8</v>
      </c>
      <c r="B13">
        <f t="shared" si="0"/>
        <v>3.4742857144000001</v>
      </c>
      <c r="C13">
        <v>20</v>
      </c>
      <c r="D13">
        <f>ABS(C13+B13*(-$I$5))</f>
        <v>22.048786285781681</v>
      </c>
      <c r="F13">
        <v>8</v>
      </c>
      <c r="G13">
        <f t="shared" si="1"/>
        <v>6.9485714288000002</v>
      </c>
      <c r="H13">
        <f>D21</f>
        <v>19.097572571563362</v>
      </c>
      <c r="I13">
        <f t="shared" si="2"/>
        <v>5.7257156336021353E-4</v>
      </c>
    </row>
    <row r="14" spans="1:10" ht="12.2" customHeight="1">
      <c r="A14">
        <v>9</v>
      </c>
      <c r="B14">
        <f t="shared" si="0"/>
        <v>3.9085714287000002</v>
      </c>
      <c r="C14">
        <v>12.5</v>
      </c>
    </row>
    <row r="15" spans="1:10" ht="12.2" customHeight="1">
      <c r="A15">
        <v>10</v>
      </c>
      <c r="B15">
        <f t="shared" si="0"/>
        <v>4.3428571429999998</v>
      </c>
      <c r="C15">
        <v>18</v>
      </c>
      <c r="D15">
        <f>ABS(C15+B15*(-$I$5))</f>
        <v>20.560982857227099</v>
      </c>
    </row>
    <row r="16" spans="1:10" ht="12.2" customHeight="1">
      <c r="A16">
        <v>11</v>
      </c>
      <c r="B16">
        <f t="shared" si="0"/>
        <v>4.7771428573000003</v>
      </c>
      <c r="C16">
        <v>12.5</v>
      </c>
    </row>
    <row r="17" spans="1:4" ht="12.2" customHeight="1">
      <c r="A17">
        <v>12</v>
      </c>
      <c r="B17">
        <f t="shared" si="0"/>
        <v>5.2114285715999999</v>
      </c>
      <c r="C17">
        <v>17.5</v>
      </c>
      <c r="D17">
        <f>ABS(C17+B17*(-$I$5))</f>
        <v>20.573179428672521</v>
      </c>
    </row>
    <row r="18" spans="1:4" ht="12.2" customHeight="1">
      <c r="A18">
        <v>13</v>
      </c>
      <c r="B18">
        <f t="shared" si="0"/>
        <v>5.6457142859000005</v>
      </c>
      <c r="C18">
        <v>12.5</v>
      </c>
    </row>
    <row r="19" spans="1:4" ht="12.2" customHeight="1">
      <c r="A19">
        <v>14</v>
      </c>
      <c r="B19">
        <f t="shared" si="0"/>
        <v>6.0800000002000001</v>
      </c>
      <c r="C19">
        <v>16</v>
      </c>
      <c r="D19">
        <f>ABS(C19+B19*(-$I$5))</f>
        <v>19.58537600011794</v>
      </c>
    </row>
    <row r="20" spans="1:4" ht="12.2" customHeight="1">
      <c r="A20">
        <v>15</v>
      </c>
      <c r="B20">
        <f t="shared" si="0"/>
        <v>6.5142857145000006</v>
      </c>
      <c r="C20">
        <v>12.5</v>
      </c>
    </row>
    <row r="21" spans="1:4" ht="12.2" customHeight="1">
      <c r="A21">
        <v>16</v>
      </c>
      <c r="B21">
        <f t="shared" si="0"/>
        <v>6.9485714288000002</v>
      </c>
      <c r="C21">
        <v>15</v>
      </c>
      <c r="D21">
        <f>ABS(C21+B21*(-$I$5))</f>
        <v>19.097572571563362</v>
      </c>
    </row>
    <row r="22" spans="1:4" ht="12.2" customHeight="1">
      <c r="A22">
        <v>17</v>
      </c>
      <c r="B22">
        <f t="shared" si="0"/>
        <v>7.3828571430999999</v>
      </c>
      <c r="C22">
        <v>12.5</v>
      </c>
    </row>
    <row r="23" spans="1:4" ht="12.2" customHeight="1"/>
    <row r="24" spans="1:4" ht="12.2" customHeight="1"/>
    <row r="25" spans="1:4" ht="12.2" customHeight="1"/>
    <row r="26" spans="1:4" ht="12.2" customHeight="1"/>
    <row r="27" spans="1:4" ht="12.2" customHeight="1"/>
    <row r="28" spans="1:4" ht="12.2" customHeight="1"/>
    <row r="29" spans="1:4" ht="12.2" customHeight="1"/>
    <row r="30" spans="1:4" ht="12.2" customHeight="1"/>
    <row r="31" spans="1:4" ht="12.2" customHeight="1"/>
    <row r="32" spans="1:4" ht="12.2" customHeight="1"/>
    <row r="33" spans="1:10" ht="12.2" customHeight="1"/>
    <row r="34" spans="1:10" ht="12.2" customHeight="1"/>
    <row r="35" spans="1:10" ht="12.2" customHeight="1">
      <c r="C35" t="s">
        <v>0</v>
      </c>
    </row>
    <row r="36" spans="1:10" ht="12.2" customHeight="1"/>
    <row r="37" spans="1:10" ht="12.6" customHeight="1">
      <c r="C37" t="s">
        <v>9</v>
      </c>
      <c r="E37" t="s">
        <v>2</v>
      </c>
      <c r="F37">
        <v>0.86857142860000003</v>
      </c>
      <c r="H37" t="s">
        <v>3</v>
      </c>
      <c r="I37">
        <v>-0.63600000000000001</v>
      </c>
      <c r="J37" t="s">
        <v>4</v>
      </c>
    </row>
    <row r="38" spans="1:10" ht="12.2" customHeight="1">
      <c r="A38">
        <v>1</v>
      </c>
      <c r="B38">
        <f t="shared" ref="B38:B61" si="3">A38*($F$5/2)</f>
        <v>0.43428571430000001</v>
      </c>
      <c r="C38">
        <v>4</v>
      </c>
      <c r="D38">
        <f t="shared" ref="D38:D60" si="4">ABS(C38+B38*(-$I$37))</f>
        <v>4.2762057142948002</v>
      </c>
      <c r="F38">
        <v>1</v>
      </c>
      <c r="G38">
        <f t="shared" ref="G38:G49" si="5">F38*$F$5</f>
        <v>0.86857142860000003</v>
      </c>
      <c r="H38">
        <f>D39</f>
        <v>32.0524114285896</v>
      </c>
      <c r="I38">
        <f t="shared" ref="I38:I49" si="6">H38-18.34</f>
        <v>13.712411428589601</v>
      </c>
    </row>
    <row r="39" spans="1:10" ht="12.2" customHeight="1">
      <c r="A39">
        <v>2</v>
      </c>
      <c r="B39">
        <f t="shared" si="3"/>
        <v>0.86857142860000003</v>
      </c>
      <c r="C39">
        <v>31.5</v>
      </c>
      <c r="D39">
        <f t="shared" si="4"/>
        <v>32.0524114285896</v>
      </c>
      <c r="F39">
        <v>2</v>
      </c>
      <c r="G39">
        <f t="shared" si="5"/>
        <v>1.7371428572000001</v>
      </c>
      <c r="H39">
        <f>D41</f>
        <v>29.104822857179201</v>
      </c>
      <c r="I39">
        <f t="shared" si="6"/>
        <v>10.764822857179201</v>
      </c>
    </row>
    <row r="40" spans="1:10" ht="12.2" customHeight="1">
      <c r="A40">
        <v>3</v>
      </c>
      <c r="B40">
        <f t="shared" si="3"/>
        <v>1.3028571429</v>
      </c>
      <c r="C40">
        <v>7.5</v>
      </c>
      <c r="D40">
        <f t="shared" si="4"/>
        <v>8.3286171428844007</v>
      </c>
      <c r="F40">
        <v>3</v>
      </c>
      <c r="G40">
        <f t="shared" si="5"/>
        <v>2.6057142858</v>
      </c>
      <c r="H40">
        <f>D43</f>
        <v>26.657234285768801</v>
      </c>
      <c r="I40">
        <f t="shared" si="6"/>
        <v>8.3172342857688015</v>
      </c>
    </row>
    <row r="41" spans="1:10" ht="12.2" customHeight="1">
      <c r="A41">
        <v>4</v>
      </c>
      <c r="B41">
        <f t="shared" si="3"/>
        <v>1.7371428572000001</v>
      </c>
      <c r="C41">
        <v>28</v>
      </c>
      <c r="D41">
        <f t="shared" si="4"/>
        <v>29.104822857179201</v>
      </c>
      <c r="F41">
        <v>4</v>
      </c>
      <c r="G41">
        <f t="shared" si="5"/>
        <v>3.4742857144000001</v>
      </c>
      <c r="H41">
        <f>D45</f>
        <v>25.209645714358402</v>
      </c>
      <c r="I41">
        <f t="shared" si="6"/>
        <v>6.869645714358402</v>
      </c>
    </row>
    <row r="42" spans="1:10" ht="12.2" customHeight="1">
      <c r="A42">
        <v>5</v>
      </c>
      <c r="B42">
        <f t="shared" si="3"/>
        <v>2.1714285714999999</v>
      </c>
      <c r="C42">
        <v>9</v>
      </c>
      <c r="D42">
        <f t="shared" si="4"/>
        <v>10.381028571473999</v>
      </c>
      <c r="F42">
        <v>5</v>
      </c>
      <c r="G42">
        <f t="shared" si="5"/>
        <v>4.3428571429999998</v>
      </c>
      <c r="H42">
        <f>D47</f>
        <v>24.262057142947999</v>
      </c>
      <c r="I42">
        <f t="shared" si="6"/>
        <v>5.9220571429479989</v>
      </c>
    </row>
    <row r="43" spans="1:10" ht="12.2" customHeight="1">
      <c r="A43">
        <v>6</v>
      </c>
      <c r="B43">
        <f t="shared" si="3"/>
        <v>2.6057142858</v>
      </c>
      <c r="C43">
        <v>25</v>
      </c>
      <c r="D43">
        <f t="shared" si="4"/>
        <v>26.657234285768801</v>
      </c>
      <c r="F43">
        <v>6</v>
      </c>
      <c r="G43">
        <f t="shared" si="5"/>
        <v>5.2114285715999999</v>
      </c>
      <c r="H43">
        <f>D49</f>
        <v>22.814468571537599</v>
      </c>
      <c r="I43">
        <f t="shared" si="6"/>
        <v>4.4744685715375994</v>
      </c>
    </row>
    <row r="44" spans="1:10" ht="12.2" customHeight="1">
      <c r="A44">
        <v>7</v>
      </c>
      <c r="B44">
        <f t="shared" si="3"/>
        <v>3.0400000001</v>
      </c>
      <c r="C44">
        <v>9.5</v>
      </c>
      <c r="D44">
        <f t="shared" si="4"/>
        <v>11.4334400000636</v>
      </c>
      <c r="F44">
        <v>7</v>
      </c>
      <c r="G44">
        <f t="shared" si="5"/>
        <v>6.0800000002000001</v>
      </c>
      <c r="H44">
        <f>D51</f>
        <v>21.8668800001272</v>
      </c>
      <c r="I44">
        <f t="shared" si="6"/>
        <v>3.5268800001271998</v>
      </c>
    </row>
    <row r="45" spans="1:10" ht="12.2" customHeight="1">
      <c r="A45">
        <v>8</v>
      </c>
      <c r="B45">
        <f t="shared" si="3"/>
        <v>3.4742857144000001</v>
      </c>
      <c r="C45">
        <v>23</v>
      </c>
      <c r="D45">
        <f t="shared" si="4"/>
        <v>25.209645714358402</v>
      </c>
      <c r="F45">
        <v>8</v>
      </c>
      <c r="G45">
        <f t="shared" si="5"/>
        <v>6.9485714288000002</v>
      </c>
      <c r="H45">
        <f>D53</f>
        <v>20.9192914287168</v>
      </c>
      <c r="I45">
        <f t="shared" si="6"/>
        <v>2.5792914287168003</v>
      </c>
    </row>
    <row r="46" spans="1:10" ht="12.2" customHeight="1">
      <c r="A46">
        <v>9</v>
      </c>
      <c r="B46">
        <f t="shared" si="3"/>
        <v>3.9085714287000002</v>
      </c>
      <c r="C46">
        <v>10</v>
      </c>
      <c r="D46">
        <f t="shared" si="4"/>
        <v>12.4858514286532</v>
      </c>
      <c r="F46">
        <v>9</v>
      </c>
      <c r="G46">
        <f t="shared" si="5"/>
        <v>7.8171428574000004</v>
      </c>
      <c r="H46">
        <f>D55</f>
        <v>20.471702857306401</v>
      </c>
      <c r="I46">
        <f t="shared" si="6"/>
        <v>2.1317028573064007</v>
      </c>
    </row>
    <row r="47" spans="1:10" ht="12.2" customHeight="1">
      <c r="A47">
        <v>10</v>
      </c>
      <c r="B47">
        <f t="shared" si="3"/>
        <v>4.3428571429999998</v>
      </c>
      <c r="C47">
        <v>21.5</v>
      </c>
      <c r="D47">
        <f t="shared" si="4"/>
        <v>24.262057142947999</v>
      </c>
      <c r="F47">
        <v>10</v>
      </c>
      <c r="G47">
        <f t="shared" si="5"/>
        <v>8.6857142859999996</v>
      </c>
      <c r="H47">
        <f>D57</f>
        <v>20.024114285896001</v>
      </c>
      <c r="I47">
        <f t="shared" si="6"/>
        <v>1.6841142858960012</v>
      </c>
    </row>
    <row r="48" spans="1:10" ht="12.2" customHeight="1">
      <c r="A48">
        <v>11</v>
      </c>
      <c r="B48">
        <f t="shared" si="3"/>
        <v>4.7771428573000003</v>
      </c>
      <c r="C48">
        <v>10</v>
      </c>
      <c r="D48">
        <f t="shared" si="4"/>
        <v>13.038262857242801</v>
      </c>
      <c r="F48">
        <v>11</v>
      </c>
      <c r="G48">
        <f t="shared" si="5"/>
        <v>9.5542857146000006</v>
      </c>
      <c r="H48">
        <f>D59</f>
        <v>19.576525714485602</v>
      </c>
      <c r="I48">
        <f t="shared" si="6"/>
        <v>1.2365257144856017</v>
      </c>
    </row>
    <row r="49" spans="1:9" ht="12.2" customHeight="1">
      <c r="A49">
        <v>12</v>
      </c>
      <c r="B49">
        <f t="shared" si="3"/>
        <v>5.2114285715999999</v>
      </c>
      <c r="C49">
        <v>19.5</v>
      </c>
      <c r="D49">
        <f t="shared" si="4"/>
        <v>22.814468571537599</v>
      </c>
      <c r="F49">
        <v>12</v>
      </c>
      <c r="G49">
        <f t="shared" si="5"/>
        <v>10.4228571432</v>
      </c>
      <c r="H49">
        <f>D61</f>
        <v>18.646358857345039</v>
      </c>
      <c r="I49">
        <f t="shared" si="6"/>
        <v>0.30635885734503887</v>
      </c>
    </row>
    <row r="50" spans="1:9" ht="12.2" customHeight="1">
      <c r="A50">
        <v>13</v>
      </c>
      <c r="B50">
        <f t="shared" si="3"/>
        <v>5.6457142859000005</v>
      </c>
      <c r="C50">
        <v>10.5</v>
      </c>
      <c r="D50">
        <f t="shared" si="4"/>
        <v>14.090674285832399</v>
      </c>
    </row>
    <row r="51" spans="1:9" ht="12.2" customHeight="1">
      <c r="A51">
        <v>14</v>
      </c>
      <c r="B51">
        <f t="shared" si="3"/>
        <v>6.0800000002000001</v>
      </c>
      <c r="C51">
        <v>18</v>
      </c>
      <c r="D51">
        <f t="shared" si="4"/>
        <v>21.8668800001272</v>
      </c>
    </row>
    <row r="52" spans="1:9" ht="12.2" customHeight="1">
      <c r="A52">
        <v>15</v>
      </c>
      <c r="B52">
        <f t="shared" si="3"/>
        <v>6.5142857145000006</v>
      </c>
      <c r="C52">
        <v>10.5</v>
      </c>
      <c r="D52">
        <f t="shared" si="4"/>
        <v>14.643085714422</v>
      </c>
    </row>
    <row r="53" spans="1:9" ht="12.2" customHeight="1">
      <c r="A53">
        <v>16</v>
      </c>
      <c r="B53">
        <f t="shared" si="3"/>
        <v>6.9485714288000002</v>
      </c>
      <c r="C53">
        <v>16.5</v>
      </c>
      <c r="D53">
        <f t="shared" si="4"/>
        <v>20.9192914287168</v>
      </c>
    </row>
    <row r="54" spans="1:9" ht="12.2" customHeight="1">
      <c r="A54">
        <v>17</v>
      </c>
      <c r="B54">
        <f t="shared" si="3"/>
        <v>7.3828571430999999</v>
      </c>
      <c r="C54">
        <v>10</v>
      </c>
      <c r="D54">
        <f t="shared" si="4"/>
        <v>14.6954971430116</v>
      </c>
    </row>
    <row r="55" spans="1:9" ht="12.2" customHeight="1">
      <c r="A55">
        <v>18</v>
      </c>
      <c r="B55">
        <f t="shared" si="3"/>
        <v>7.8171428574000004</v>
      </c>
      <c r="C55">
        <v>15.5</v>
      </c>
      <c r="D55">
        <f t="shared" si="4"/>
        <v>20.471702857306401</v>
      </c>
    </row>
    <row r="56" spans="1:9" ht="12.2" customHeight="1">
      <c r="A56">
        <v>19</v>
      </c>
      <c r="B56">
        <f t="shared" si="3"/>
        <v>8.2514285717</v>
      </c>
      <c r="C56">
        <v>10</v>
      </c>
      <c r="D56">
        <f t="shared" si="4"/>
        <v>15.247908571601201</v>
      </c>
    </row>
    <row r="57" spans="1:9" ht="12.2" customHeight="1">
      <c r="A57">
        <v>20</v>
      </c>
      <c r="B57">
        <f t="shared" si="3"/>
        <v>8.6857142859999996</v>
      </c>
      <c r="C57">
        <v>14.5</v>
      </c>
      <c r="D57">
        <f t="shared" si="4"/>
        <v>20.024114285896001</v>
      </c>
    </row>
    <row r="58" spans="1:9" ht="12.2" customHeight="1">
      <c r="A58">
        <v>21</v>
      </c>
      <c r="B58">
        <f t="shared" si="3"/>
        <v>9.120000000300001</v>
      </c>
      <c r="C58">
        <v>9.5</v>
      </c>
      <c r="D58">
        <f t="shared" si="4"/>
        <v>15.300320000190801</v>
      </c>
    </row>
    <row r="59" spans="1:9" ht="12.2" customHeight="1">
      <c r="A59">
        <v>22</v>
      </c>
      <c r="B59">
        <f t="shared" si="3"/>
        <v>9.5542857146000006</v>
      </c>
      <c r="C59">
        <v>13.5</v>
      </c>
      <c r="D59">
        <f t="shared" si="4"/>
        <v>19.576525714485602</v>
      </c>
    </row>
    <row r="60" spans="1:9" ht="12.2" customHeight="1">
      <c r="A60">
        <v>23</v>
      </c>
      <c r="B60">
        <f t="shared" si="3"/>
        <v>9.9885714289000003</v>
      </c>
      <c r="C60">
        <v>9</v>
      </c>
      <c r="D60">
        <f t="shared" si="4"/>
        <v>15.3527314287804</v>
      </c>
    </row>
    <row r="61" spans="1:9" ht="12.2" customHeight="1">
      <c r="A61">
        <v>24</v>
      </c>
      <c r="B61">
        <f t="shared" si="3"/>
        <v>10.4228571432</v>
      </c>
      <c r="C61">
        <v>12.5</v>
      </c>
      <c r="D61">
        <f>ABS(C61+B61*(-$I$5))</f>
        <v>18.646358857345039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zoomScaleNormal="100" workbookViewId="0">
      <selection activeCell="I25" sqref="I25"/>
    </sheetView>
  </sheetViews>
  <sheetFormatPr baseColWidth="10" defaultColWidth="9.140625" defaultRowHeight="12.75"/>
  <cols>
    <col min="1" max="1025" width="11.5703125"/>
  </cols>
  <sheetData>
    <row r="1" spans="1:10" ht="12.2" customHeight="1"/>
    <row r="2" spans="1:10" ht="12.2" customHeight="1"/>
    <row r="3" spans="1:10" ht="12.2" customHeight="1">
      <c r="C3" t="s">
        <v>0</v>
      </c>
    </row>
    <row r="4" spans="1:10" ht="12.2" customHeight="1"/>
    <row r="5" spans="1:10" ht="12.6" customHeight="1">
      <c r="C5" t="s">
        <v>7</v>
      </c>
      <c r="E5" t="s">
        <v>2</v>
      </c>
      <c r="F5">
        <v>0.89142857139999998</v>
      </c>
      <c r="H5" t="s">
        <v>3</v>
      </c>
      <c r="I5">
        <v>-0.64</v>
      </c>
      <c r="J5" t="s">
        <v>4</v>
      </c>
    </row>
    <row r="6" spans="1:10" ht="12.2" customHeight="1">
      <c r="A6">
        <v>1</v>
      </c>
      <c r="B6">
        <f t="shared" ref="B6:B22" si="0">A6*($F$5/2)</f>
        <v>0.44571428569999999</v>
      </c>
      <c r="C6">
        <v>3</v>
      </c>
      <c r="F6">
        <v>1</v>
      </c>
      <c r="G6">
        <f t="shared" ref="G6:G13" si="1">F6*$F$5</f>
        <v>0.89142857139999998</v>
      </c>
      <c r="H6">
        <f>D7</f>
        <v>30.570514285695999</v>
      </c>
      <c r="I6">
        <f t="shared" ref="I6:I13" si="2">H6-17</f>
        <v>13.570514285695999</v>
      </c>
    </row>
    <row r="7" spans="1:10" ht="12.2" customHeight="1">
      <c r="A7">
        <v>2</v>
      </c>
      <c r="B7">
        <f t="shared" si="0"/>
        <v>0.89142857139999998</v>
      </c>
      <c r="C7">
        <v>30</v>
      </c>
      <c r="D7">
        <f>ABS(C7+B7*(-$I$5))</f>
        <v>30.570514285695999</v>
      </c>
      <c r="F7">
        <v>2</v>
      </c>
      <c r="G7">
        <f t="shared" si="1"/>
        <v>1.7828571428</v>
      </c>
      <c r="H7">
        <f>D9</f>
        <v>26.641028571391999</v>
      </c>
      <c r="I7">
        <f t="shared" si="2"/>
        <v>9.641028571391999</v>
      </c>
    </row>
    <row r="8" spans="1:10" ht="12.2" customHeight="1">
      <c r="A8">
        <v>3</v>
      </c>
      <c r="B8">
        <f t="shared" si="0"/>
        <v>1.3371428570999999</v>
      </c>
      <c r="C8">
        <v>6</v>
      </c>
      <c r="F8">
        <v>3</v>
      </c>
      <c r="G8">
        <f t="shared" si="1"/>
        <v>2.6742857141999998</v>
      </c>
      <c r="H8">
        <f>D11</f>
        <v>22.711542857087998</v>
      </c>
      <c r="I8">
        <f t="shared" si="2"/>
        <v>5.7115428570879985</v>
      </c>
    </row>
    <row r="9" spans="1:10" ht="12.2" customHeight="1">
      <c r="A9">
        <v>4</v>
      </c>
      <c r="B9">
        <f t="shared" si="0"/>
        <v>1.7828571428</v>
      </c>
      <c r="C9">
        <v>25.5</v>
      </c>
      <c r="D9">
        <f>ABS(C9+B9*(-$I$5))</f>
        <v>26.641028571391999</v>
      </c>
      <c r="F9">
        <v>4</v>
      </c>
      <c r="G9">
        <f t="shared" si="1"/>
        <v>3.5657142855999999</v>
      </c>
      <c r="H9">
        <f>D13</f>
        <v>20.782057142784002</v>
      </c>
      <c r="I9">
        <f t="shared" si="2"/>
        <v>3.7820571427840015</v>
      </c>
    </row>
    <row r="10" spans="1:10" ht="12.2" customHeight="1">
      <c r="A10">
        <v>5</v>
      </c>
      <c r="B10">
        <f t="shared" si="0"/>
        <v>2.2285714285</v>
      </c>
      <c r="C10">
        <v>8.5</v>
      </c>
      <c r="F10">
        <v>5</v>
      </c>
      <c r="G10">
        <f t="shared" si="1"/>
        <v>4.457142857</v>
      </c>
      <c r="H10">
        <f>D15</f>
        <v>19.852571428480001</v>
      </c>
      <c r="I10">
        <f t="shared" si="2"/>
        <v>2.852571428480001</v>
      </c>
    </row>
    <row r="11" spans="1:10" ht="12.2" customHeight="1">
      <c r="A11">
        <v>6</v>
      </c>
      <c r="B11">
        <f t="shared" si="0"/>
        <v>2.6742857141999998</v>
      </c>
      <c r="C11">
        <v>21</v>
      </c>
      <c r="D11">
        <f>ABS(C11+B11*(-$I$5))</f>
        <v>22.711542857087998</v>
      </c>
      <c r="F11">
        <v>6</v>
      </c>
      <c r="G11">
        <f t="shared" si="1"/>
        <v>5.3485714283999997</v>
      </c>
      <c r="H11">
        <f>D17</f>
        <v>18.423085714176</v>
      </c>
      <c r="I11">
        <f t="shared" si="2"/>
        <v>1.4230857141760005</v>
      </c>
    </row>
    <row r="12" spans="1:10" ht="12.2" customHeight="1">
      <c r="A12">
        <v>7</v>
      </c>
      <c r="B12">
        <f t="shared" si="0"/>
        <v>3.1199999999000001</v>
      </c>
      <c r="C12">
        <v>10.5</v>
      </c>
      <c r="F12">
        <v>7</v>
      </c>
      <c r="G12">
        <f t="shared" si="1"/>
        <v>6.2399999998000002</v>
      </c>
      <c r="H12">
        <f>D19</f>
        <v>17.493599999872</v>
      </c>
      <c r="I12">
        <f t="shared" si="2"/>
        <v>0.49359999987199998</v>
      </c>
    </row>
    <row r="13" spans="1:10" ht="12.2" customHeight="1">
      <c r="A13">
        <v>8</v>
      </c>
      <c r="B13">
        <f t="shared" si="0"/>
        <v>3.5657142855999999</v>
      </c>
      <c r="C13">
        <v>18.5</v>
      </c>
      <c r="D13">
        <f>ABS(C13+B13*(-$I$5))</f>
        <v>20.782057142784002</v>
      </c>
      <c r="F13">
        <v>8</v>
      </c>
      <c r="G13">
        <f t="shared" si="1"/>
        <v>7.1314285711999998</v>
      </c>
      <c r="H13">
        <f>D21</f>
        <v>17.064114285567999</v>
      </c>
      <c r="I13">
        <f t="shared" si="2"/>
        <v>6.4114285567999474E-2</v>
      </c>
    </row>
    <row r="14" spans="1:10" ht="12.2" customHeight="1">
      <c r="A14">
        <v>9</v>
      </c>
      <c r="B14">
        <f t="shared" si="0"/>
        <v>4.0114285712999997</v>
      </c>
      <c r="C14">
        <v>11</v>
      </c>
    </row>
    <row r="15" spans="1:10" ht="12.2" customHeight="1">
      <c r="A15">
        <v>10</v>
      </c>
      <c r="B15">
        <f t="shared" si="0"/>
        <v>4.457142857</v>
      </c>
      <c r="C15">
        <v>17</v>
      </c>
      <c r="D15">
        <f>ABS(C15+B15*(-$I$5))</f>
        <v>19.852571428480001</v>
      </c>
    </row>
    <row r="16" spans="1:10" ht="12.2" customHeight="1">
      <c r="A16">
        <v>11</v>
      </c>
      <c r="B16">
        <f t="shared" si="0"/>
        <v>4.9028571427000003</v>
      </c>
      <c r="C16">
        <v>11</v>
      </c>
    </row>
    <row r="17" spans="1:4" ht="12.2" customHeight="1">
      <c r="A17">
        <v>12</v>
      </c>
      <c r="B17">
        <f t="shared" si="0"/>
        <v>5.3485714283999997</v>
      </c>
      <c r="C17">
        <v>15</v>
      </c>
      <c r="D17">
        <f>ABS(C17+B17*(-$I$5))</f>
        <v>18.423085714176</v>
      </c>
    </row>
    <row r="18" spans="1:4" ht="12.2" customHeight="1">
      <c r="A18">
        <v>13</v>
      </c>
      <c r="B18">
        <f t="shared" si="0"/>
        <v>5.7942857140999999</v>
      </c>
      <c r="C18">
        <v>10.5</v>
      </c>
    </row>
    <row r="19" spans="1:4" ht="12.2" customHeight="1">
      <c r="A19">
        <v>14</v>
      </c>
      <c r="B19">
        <f t="shared" si="0"/>
        <v>6.2399999998000002</v>
      </c>
      <c r="C19">
        <v>13.5</v>
      </c>
      <c r="D19">
        <f>ABS(C19+B19*(-$I$5))</f>
        <v>17.493599999872</v>
      </c>
    </row>
    <row r="20" spans="1:4" ht="12.2" customHeight="1">
      <c r="A20">
        <v>15</v>
      </c>
      <c r="B20">
        <f t="shared" si="0"/>
        <v>6.6857142854999996</v>
      </c>
      <c r="C20">
        <v>10</v>
      </c>
    </row>
    <row r="21" spans="1:4" ht="12.2" customHeight="1">
      <c r="A21">
        <v>16</v>
      </c>
      <c r="B21">
        <f t="shared" si="0"/>
        <v>7.1314285711999998</v>
      </c>
      <c r="C21">
        <v>12.5</v>
      </c>
      <c r="D21">
        <f>ABS(C21+B21*(-$I$5))</f>
        <v>17.064114285567999</v>
      </c>
    </row>
    <row r="22" spans="1:4" ht="12.2" customHeight="1">
      <c r="A22">
        <v>17</v>
      </c>
      <c r="B22">
        <f t="shared" si="0"/>
        <v>7.5771428569000001</v>
      </c>
      <c r="C22">
        <v>9.5</v>
      </c>
    </row>
    <row r="23" spans="1:4" ht="12.2" customHeight="1"/>
    <row r="24" spans="1:4" ht="12.2" customHeight="1"/>
    <row r="25" spans="1:4" ht="12.2" customHeight="1"/>
    <row r="26" spans="1:4" ht="12.2" customHeight="1"/>
    <row r="27" spans="1:4" ht="12.2" customHeight="1"/>
    <row r="28" spans="1:4" ht="12.2" customHeight="1"/>
    <row r="29" spans="1:4" ht="12.2" customHeight="1"/>
    <row r="30" spans="1:4" ht="12.2" customHeight="1"/>
    <row r="31" spans="1:4" ht="12.2" customHeight="1"/>
    <row r="32" spans="1:4" ht="12.2" customHeight="1"/>
    <row r="33" spans="1:10" ht="12.2" customHeight="1"/>
    <row r="34" spans="1:10" ht="12.2" customHeight="1"/>
    <row r="35" spans="1:10" ht="12.2" customHeight="1">
      <c r="C35" t="s">
        <v>0</v>
      </c>
    </row>
    <row r="36" spans="1:10" ht="12.2" customHeight="1"/>
    <row r="37" spans="1:10" ht="12.6" customHeight="1">
      <c r="C37" t="s">
        <v>6</v>
      </c>
      <c r="E37" t="s">
        <v>2</v>
      </c>
      <c r="F37">
        <v>0.89142857139999998</v>
      </c>
      <c r="H37" t="s">
        <v>3</v>
      </c>
      <c r="I37">
        <v>-0.31</v>
      </c>
      <c r="J37" t="s">
        <v>4</v>
      </c>
    </row>
    <row r="38" spans="1:10" ht="12.2" customHeight="1">
      <c r="A38">
        <v>1</v>
      </c>
      <c r="B38">
        <f t="shared" ref="B38:B51" si="3">A38*($F$5/2)</f>
        <v>0.44571428569999999</v>
      </c>
      <c r="C38">
        <v>2</v>
      </c>
      <c r="D38">
        <f t="shared" ref="D38:D51" si="4">ABS(C38+B38*(-$I$37))</f>
        <v>2.1381714285669999</v>
      </c>
      <c r="F38">
        <v>1</v>
      </c>
      <c r="G38">
        <f t="shared" ref="G38:G44" si="5">F38*$F$5</f>
        <v>0.89142857139999998</v>
      </c>
      <c r="H38">
        <f>D39</f>
        <v>30.776342857134001</v>
      </c>
      <c r="I38">
        <f t="shared" ref="I38:I44" si="6">H38-14.9</f>
        <v>15.876342857134</v>
      </c>
    </row>
    <row r="39" spans="1:10" ht="12.2" customHeight="1">
      <c r="A39">
        <v>2</v>
      </c>
      <c r="B39">
        <f t="shared" si="3"/>
        <v>0.89142857139999998</v>
      </c>
      <c r="C39">
        <v>30.5</v>
      </c>
      <c r="D39">
        <f t="shared" si="4"/>
        <v>30.776342857134001</v>
      </c>
      <c r="F39">
        <v>2</v>
      </c>
      <c r="G39">
        <f t="shared" si="5"/>
        <v>1.7828571428</v>
      </c>
      <c r="H39">
        <f>D41</f>
        <v>25.552685714268002</v>
      </c>
      <c r="I39">
        <f t="shared" si="6"/>
        <v>10.652685714268001</v>
      </c>
    </row>
    <row r="40" spans="1:10" ht="12.2" customHeight="1">
      <c r="A40">
        <v>3</v>
      </c>
      <c r="B40">
        <f t="shared" si="3"/>
        <v>1.3371428570999999</v>
      </c>
      <c r="C40">
        <v>6</v>
      </c>
      <c r="D40">
        <f t="shared" si="4"/>
        <v>6.4145142857010002</v>
      </c>
      <c r="F40">
        <v>3</v>
      </c>
      <c r="G40">
        <f t="shared" si="5"/>
        <v>2.6742857141999998</v>
      </c>
      <c r="H40">
        <f>D43</f>
        <v>22.329028571401999</v>
      </c>
      <c r="I40">
        <f t="shared" si="6"/>
        <v>7.4290285714019983</v>
      </c>
    </row>
    <row r="41" spans="1:10" ht="12.2" customHeight="1">
      <c r="A41">
        <v>4</v>
      </c>
      <c r="B41">
        <f t="shared" si="3"/>
        <v>1.7828571428</v>
      </c>
      <c r="C41">
        <v>25</v>
      </c>
      <c r="D41">
        <f t="shared" si="4"/>
        <v>25.552685714268002</v>
      </c>
      <c r="F41">
        <v>4</v>
      </c>
      <c r="G41">
        <f t="shared" si="5"/>
        <v>3.5657142855999999</v>
      </c>
      <c r="H41">
        <f>D45</f>
        <v>19.105371428535999</v>
      </c>
      <c r="I41">
        <f t="shared" si="6"/>
        <v>4.2053714285359991</v>
      </c>
    </row>
    <row r="42" spans="1:10" ht="12.2" customHeight="1">
      <c r="A42">
        <v>5</v>
      </c>
      <c r="B42">
        <f t="shared" si="3"/>
        <v>2.2285714285</v>
      </c>
      <c r="C42">
        <v>8.5</v>
      </c>
      <c r="D42">
        <f t="shared" si="4"/>
        <v>9.1908571428350001</v>
      </c>
      <c r="F42">
        <v>5</v>
      </c>
      <c r="G42">
        <f t="shared" si="5"/>
        <v>4.457142857</v>
      </c>
      <c r="H42">
        <f>D47</f>
        <v>16.88171428567</v>
      </c>
      <c r="I42">
        <f t="shared" si="6"/>
        <v>1.9817142856699999</v>
      </c>
    </row>
    <row r="43" spans="1:10" ht="12.2" customHeight="1">
      <c r="A43">
        <v>6</v>
      </c>
      <c r="B43">
        <f t="shared" si="3"/>
        <v>2.6742857141999998</v>
      </c>
      <c r="C43">
        <v>21.5</v>
      </c>
      <c r="D43">
        <f t="shared" si="4"/>
        <v>22.329028571401999</v>
      </c>
      <c r="F43">
        <v>6</v>
      </c>
      <c r="G43">
        <f t="shared" si="5"/>
        <v>5.3485714283999997</v>
      </c>
      <c r="H43">
        <f>D49</f>
        <v>15.658057142803999</v>
      </c>
      <c r="I43">
        <f t="shared" si="6"/>
        <v>0.75805714280399883</v>
      </c>
    </row>
    <row r="44" spans="1:10" ht="12.2" customHeight="1">
      <c r="A44">
        <v>7</v>
      </c>
      <c r="B44">
        <f t="shared" si="3"/>
        <v>3.1199999999000001</v>
      </c>
      <c r="C44">
        <v>10.5</v>
      </c>
      <c r="D44">
        <f t="shared" si="4"/>
        <v>11.467199999969001</v>
      </c>
      <c r="F44">
        <v>7</v>
      </c>
      <c r="G44">
        <f t="shared" si="5"/>
        <v>6.2399999998000002</v>
      </c>
      <c r="H44">
        <f>D51</f>
        <v>14.934399999938</v>
      </c>
      <c r="I44">
        <f t="shared" si="6"/>
        <v>3.4399999937999581E-2</v>
      </c>
    </row>
    <row r="45" spans="1:10" ht="12.2" customHeight="1">
      <c r="A45">
        <v>8</v>
      </c>
      <c r="B45">
        <f t="shared" si="3"/>
        <v>3.5657142855999999</v>
      </c>
      <c r="C45">
        <v>18</v>
      </c>
      <c r="D45">
        <f t="shared" si="4"/>
        <v>19.105371428535999</v>
      </c>
    </row>
    <row r="46" spans="1:10" ht="12.2" customHeight="1">
      <c r="A46">
        <v>9</v>
      </c>
      <c r="B46">
        <f t="shared" si="3"/>
        <v>4.0114285712999997</v>
      </c>
      <c r="C46">
        <v>11.5</v>
      </c>
      <c r="D46">
        <f t="shared" si="4"/>
        <v>12.743542857103</v>
      </c>
    </row>
    <row r="47" spans="1:10" ht="12.2" customHeight="1">
      <c r="A47">
        <v>10</v>
      </c>
      <c r="B47">
        <f t="shared" si="3"/>
        <v>4.457142857</v>
      </c>
      <c r="C47">
        <v>15.5</v>
      </c>
      <c r="D47">
        <f t="shared" si="4"/>
        <v>16.88171428567</v>
      </c>
    </row>
    <row r="48" spans="1:10" ht="12.2" customHeight="1">
      <c r="A48">
        <v>11</v>
      </c>
      <c r="B48">
        <f t="shared" si="3"/>
        <v>4.9028571427000003</v>
      </c>
      <c r="C48">
        <v>12.5</v>
      </c>
      <c r="D48">
        <f t="shared" si="4"/>
        <v>14.019885714237001</v>
      </c>
    </row>
    <row r="49" spans="1:4" ht="12.2" customHeight="1">
      <c r="A49">
        <v>12</v>
      </c>
      <c r="B49">
        <f t="shared" si="3"/>
        <v>5.3485714283999997</v>
      </c>
      <c r="C49">
        <v>14</v>
      </c>
      <c r="D49">
        <f t="shared" si="4"/>
        <v>15.658057142803999</v>
      </c>
    </row>
    <row r="50" spans="1:4" ht="12.2" customHeight="1">
      <c r="A50">
        <v>13</v>
      </c>
      <c r="B50">
        <f t="shared" si="3"/>
        <v>5.7942857140999999</v>
      </c>
      <c r="C50">
        <v>12</v>
      </c>
      <c r="D50">
        <f t="shared" si="4"/>
        <v>13.796228571371</v>
      </c>
    </row>
    <row r="51" spans="1:4" ht="12.2" customHeight="1">
      <c r="A51">
        <v>14</v>
      </c>
      <c r="B51">
        <f t="shared" si="3"/>
        <v>6.2399999998000002</v>
      </c>
      <c r="C51">
        <v>13</v>
      </c>
      <c r="D51">
        <f t="shared" si="4"/>
        <v>14.934399999938</v>
      </c>
    </row>
    <row r="52" spans="1:4" ht="12.2" customHeight="1"/>
    <row r="53" spans="1:4" ht="12.2" customHeight="1"/>
    <row r="54" spans="1:4" ht="12.2" customHeight="1"/>
    <row r="55" spans="1:4" ht="12.2" customHeight="1"/>
    <row r="56" spans="1:4" ht="12.2" customHeight="1"/>
    <row r="57" spans="1:4" ht="12.2" customHeight="1"/>
    <row r="58" spans="1:4" ht="12.2" customHeight="1"/>
    <row r="59" spans="1:4" ht="12.2" customHeight="1"/>
    <row r="60" spans="1:4" ht="12.2" customHeight="1"/>
    <row r="61" spans="1:4" ht="12.2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argon</vt:lpstr>
      <vt:lpstr>Stickstoff</vt:lpstr>
      <vt:lpstr>co2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Gian-Luca Mateo</cp:lastModifiedBy>
  <cp:revision>0</cp:revision>
  <cp:lastPrinted>2013-05-30T12:01:37Z</cp:lastPrinted>
  <dcterms:created xsi:type="dcterms:W3CDTF">2013-05-28T09:09:15Z</dcterms:created>
  <dcterms:modified xsi:type="dcterms:W3CDTF">2013-05-30T12:09:54Z</dcterms:modified>
</cp:coreProperties>
</file>