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/>
  <xr:revisionPtr revIDLastSave="0" documentId="13_ncr:1_{A7DF338A-FA04-4117-BCBA-62EE00102C0B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81029" iterateCount="20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2" l="1"/>
  <c r="D27" i="2"/>
  <c r="F23" i="2"/>
  <c r="F24" i="2"/>
  <c r="D24" i="2"/>
  <c r="D25" i="2"/>
  <c r="F25" i="2"/>
  <c r="E23" i="2" l="1"/>
  <c r="E22" i="2"/>
  <c r="E24" i="2" s="1"/>
  <c r="E25" i="2" s="1"/>
  <c r="E26" i="2" s="1"/>
  <c r="E27" i="2" s="1"/>
  <c r="E28" i="2" s="1"/>
  <c r="D21" i="2"/>
  <c r="D23" i="2"/>
  <c r="D19" i="2" l="1"/>
  <c r="E19" i="2"/>
  <c r="D18" i="2"/>
  <c r="D17" i="2"/>
  <c r="E9" i="2"/>
  <c r="E10" i="2" s="1"/>
  <c r="D7" i="1"/>
  <c r="D9" i="1"/>
  <c r="D6" i="1"/>
  <c r="B8" i="2"/>
  <c r="D10" i="2"/>
  <c r="D2" i="2"/>
  <c r="D3" i="1"/>
  <c r="D8" i="2"/>
  <c r="B6" i="2"/>
  <c r="D4" i="1"/>
  <c r="D8" i="1"/>
  <c r="D4" i="2"/>
  <c r="B3" i="2"/>
  <c r="D5" i="1"/>
  <c r="D7" i="2"/>
  <c r="D10" i="1"/>
  <c r="D9" i="2"/>
  <c r="D5" i="2"/>
  <c r="D6" i="2" l="1"/>
  <c r="D3" i="2"/>
</calcChain>
</file>

<file path=xl/sharedStrings.xml><?xml version="1.0" encoding="utf-8"?>
<sst xmlns="http://schemas.openxmlformats.org/spreadsheetml/2006/main" count="52" uniqueCount="47">
  <si>
    <t>GTU-PEVD</t>
  </si>
  <si>
    <t>PEVD-IVD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</si>
  <si>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</si>
  <si>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</si>
  <si>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</si>
  <si>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</si>
  <si>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</si>
  <si>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</si>
  <si>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</si>
  <si>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</si>
  <si>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</si>
  <si>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</si>
  <si>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</si>
  <si>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</si>
  <si>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</si>
  <si>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</si>
  <si>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</si>
  <si>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</si>
  <si>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</si>
  <si>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</si>
  <si>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X-GPK</t>
  </si>
  <si>
    <t>GPK-IND</t>
  </si>
  <si>
    <t>IND-PPND</t>
  </si>
  <si>
    <t>SP1-OD</t>
  </si>
  <si>
    <t>OD-GPK</t>
  </si>
  <si>
    <t>SWIN-OD</t>
  </si>
  <si>
    <t>OD-SP1</t>
  </si>
  <si>
    <t>75.875</t>
  </si>
  <si>
    <t>74.77</t>
  </si>
  <si>
    <t>OTB2-SP2</t>
  </si>
  <si>
    <t>SP2-SP1</t>
  </si>
  <si>
    <t>SP1-SP2</t>
  </si>
  <si>
    <t>SP2-WOUT</t>
  </si>
  <si>
    <t>WIN-SP1</t>
  </si>
  <si>
    <t>OTB1-SP1</t>
  </si>
  <si>
    <t>PPND-DROSND</t>
  </si>
  <si>
    <t>PEVD-DROSVD</t>
  </si>
  <si>
    <t>DROSVD-TURBVD</t>
  </si>
  <si>
    <t>DROSND-TURBND</t>
  </si>
  <si>
    <t>ENDOFVD</t>
  </si>
  <si>
    <t>DOOTB2</t>
  </si>
  <si>
    <t>DOOTB1</t>
  </si>
  <si>
    <t>INCND</t>
  </si>
  <si>
    <t>INKOND</t>
  </si>
  <si>
    <t>SMESHEND</t>
  </si>
  <si>
    <t>S</t>
  </si>
  <si>
    <t>GTU-KU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</si>
</sst>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Fill="1" applyBorder="1" applyAlignment="1">
      <alignment horizontal="center"/>
    </xf>
  </cellXfs>
  <cellStyles count="2">
    <cellStyle name="Normal" xfId="0" builtinId="0"/>
    <cellStyle name="Normal 2" xfId="1" xr:uid="{833C66B1-4070-4F6B-8BE7-834B60BC98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workbookViewId="0">
      <selection activeCell="C11" sqref="C11"/>
    </sheetView>
  </sheetViews>
  <sheetFormatPr defaultColWidth="9.1796875" defaultRowHeight="13" x14ac:dyDescent="0.3"/>
  <cols>
    <col min="1" max="1" width="14.81640625" style="12" customWidth="1"/>
    <col min="2" max="2" width="9.1796875" style="9"/>
    <col min="3" max="4" width="9.1796875" style="10"/>
    <col min="5" max="5" width="9.1796875" style="11"/>
    <col min="6" max="6" width="9.1796875" style="9"/>
    <col min="7" max="9" width="9.1796875" style="10"/>
    <col min="10" max="10" width="9.1796875" style="11"/>
    <col min="11" max="14" width="9.1796875" style="10"/>
    <col min="15" max="16384" width="9.1796875" style="17"/>
  </cols>
  <sheetData>
    <row r="1" spans="1:16" ht="13.5" thickBot="1" x14ac:dyDescent="0.35">
      <c r="A1" s="13"/>
      <c r="B1" s="6" t="s">
        <v>2</v>
      </c>
      <c r="C1" s="7" t="s">
        <v>3</v>
      </c>
      <c r="D1" s="7" t="s">
        <v>4</v>
      </c>
      <c r="E1" s="8" t="s">
        <v>5</v>
      </c>
      <c r="F1" s="6" t="s">
        <v>6</v>
      </c>
      <c r="G1" s="7" t="s">
        <v>7</v>
      </c>
      <c r="H1" s="7" t="s">
        <v>8</v>
      </c>
      <c r="I1" s="7" t="s">
        <v>9</v>
      </c>
      <c r="J1" s="16" t="s">
        <v>10</v>
      </c>
    </row>
    <row r="2" spans="1:16" x14ac:dyDescent="0.3">
      <c r="A2" s="12" t="s">
        <v>46</v>
      </c>
      <c r="B2" s="9">
        <v>542.1</v>
      </c>
      <c r="C2" s="10">
        <v>0.1</v>
      </c>
      <c r="D2" s="10">
        <v>958.86919853128609</v>
      </c>
      <c r="E2" s="11">
        <v>503.8</v>
      </c>
      <c r="F2" s="9">
        <v>0.78029999999999999</v>
      </c>
      <c r="G2" s="10">
        <v>0.1237</v>
      </c>
      <c r="H2" s="10">
        <v>3.0099999999999998E-2</v>
      </c>
      <c r="I2" s="10">
        <v>5.9400000000000001E-2</v>
      </c>
      <c r="J2" s="24">
        <v>6.4999999999999997E-3</v>
      </c>
    </row>
    <row r="3" spans="1:16" x14ac:dyDescent="0.3">
      <c r="A3" s="12" t="s">
        <v>0</v>
      </c>
      <c r="B3" s="9">
        <v>542.1</v>
      </c>
      <c r="C3" s="10">
        <v>0.1</v>
      </c>
      <c r="D3" s="10">
        <f>[1]!PropsSI("H","P",C3*10^6,"T",B3+273.15,"REFPROP::"&amp;[1]!MixtureString($F$1:$J$1,F3:J3))/1000</f>
        <v>958.86919853128609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11">
        <v>6.4999999999999997E-3</v>
      </c>
      <c r="P3" s="18"/>
    </row>
    <row r="4" spans="1:16" x14ac:dyDescent="0.3">
      <c r="A4" s="12" t="s">
        <v>1</v>
      </c>
      <c r="B4" s="9">
        <v>468.05</v>
      </c>
      <c r="C4" s="10">
        <v>0.1</v>
      </c>
      <c r="D4" s="10">
        <f>[1]!PropsSI("H","P",C4*10^6,"T",B4+273.15,"REFPROP::"&amp;[1]!MixtureString($F$1:$J$1,F4:J4))/1000</f>
        <v>874.26792911178234</v>
      </c>
      <c r="E4" s="11">
        <v>503.8</v>
      </c>
      <c r="F4" s="9">
        <v>0.78029999999999999</v>
      </c>
      <c r="G4" s="10">
        <v>0.1237</v>
      </c>
      <c r="H4" s="10">
        <v>3.0099999999999998E-2</v>
      </c>
      <c r="I4" s="10">
        <v>5.9400000000000001E-2</v>
      </c>
      <c r="J4" s="11">
        <v>6.4999999999999997E-3</v>
      </c>
    </row>
    <row r="5" spans="1:16" x14ac:dyDescent="0.3">
      <c r="A5" s="12" t="s">
        <v>12</v>
      </c>
      <c r="B5" s="9">
        <v>309.2</v>
      </c>
      <c r="C5" s="10">
        <v>0.1</v>
      </c>
      <c r="D5" s="10">
        <f>[1]!PropsSI("H","P",C5*10^6,"T",B5+273.15,"REFPROP::"&amp;[1]!MixtureString($F$1:$J$1,F5:J5))/1000</f>
        <v>697.66595139225319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</row>
    <row r="6" spans="1:16" x14ac:dyDescent="0.3">
      <c r="A6" s="12" t="s">
        <v>15</v>
      </c>
      <c r="B6" s="9">
        <v>235.9</v>
      </c>
      <c r="C6" s="10">
        <v>0.1</v>
      </c>
      <c r="D6" s="10">
        <f>[1]!PropsSI("H","P",C6*10^6,"T",B6+273.15,"REFPROP::"&amp;[1]!MixtureString($F$1:$J$1,F6:J6))/1000</f>
        <v>618.33586643179672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</row>
    <row r="7" spans="1:16" x14ac:dyDescent="0.3">
      <c r="A7" s="12" t="s">
        <v>16</v>
      </c>
      <c r="B7" s="9">
        <v>233</v>
      </c>
      <c r="C7" s="10">
        <v>0.1</v>
      </c>
      <c r="D7" s="10">
        <f>[1]!PropsSI("H","P",C7*10^6,"T",B7+273.15,"REFPROP::"&amp;[1]!MixtureString($F$1:$J$1,F7:J7))/1000</f>
        <v>615.22281759257271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</row>
    <row r="8" spans="1:16" x14ac:dyDescent="0.3">
      <c r="A8" s="12" t="s">
        <v>17</v>
      </c>
      <c r="B8" s="9">
        <v>175.5</v>
      </c>
      <c r="C8" s="10">
        <v>0.1</v>
      </c>
      <c r="D8" s="10">
        <f>[1]!PropsSI("H","P",C8*10^6,"T",B8+273.15,"REFPROP::"&amp;[1]!MixtureString($F$1:$J$1,F8:J8))/1000</f>
        <v>553.86016830512403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</row>
    <row r="9" spans="1:16" x14ac:dyDescent="0.3">
      <c r="A9" s="12" t="s">
        <v>18</v>
      </c>
      <c r="B9" s="9">
        <v>106.9</v>
      </c>
      <c r="C9" s="10">
        <v>0.1</v>
      </c>
      <c r="D9" s="10">
        <f>[1]!PropsSI("H","P",C9*10^6,"T",B9+273.15,"REFPROP::"&amp;[1]!MixtureString($F$1:$J$1,F9:J9))/1000</f>
        <v>481.43243266974537</v>
      </c>
      <c r="E9" s="11">
        <v>503.8</v>
      </c>
      <c r="F9" s="9">
        <v>0.78029999999999999</v>
      </c>
      <c r="G9" s="10">
        <v>0.1237</v>
      </c>
      <c r="H9" s="10">
        <v>3.0099999999999998E-2</v>
      </c>
      <c r="I9" s="10">
        <v>5.9400000000000001E-2</v>
      </c>
      <c r="J9" s="11">
        <v>6.4999999999999997E-3</v>
      </c>
    </row>
    <row r="10" spans="1:16" x14ac:dyDescent="0.3">
      <c r="D10" s="10" t="e">
        <f>[1]!PropsSI("H","P",C10*10^6,"T",B10+273.15,"REFPROP::"&amp;[1]!MixtureString($F$1:$J$1,F10:J10))/1000</f>
        <v>#VALUE!</v>
      </c>
    </row>
    <row r="12" spans="1:16" x14ac:dyDescent="0.3">
      <c r="C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28"/>
  <sheetViews>
    <sheetView tabSelected="1" zoomScale="145" zoomScaleNormal="145" workbookViewId="0">
      <selection activeCell="D10" sqref="D10"/>
    </sheetView>
  </sheetViews>
  <sheetFormatPr defaultColWidth="9.1796875" defaultRowHeight="13" x14ac:dyDescent="0.3"/>
  <cols>
    <col min="1" max="1" width="14.81640625" style="5" customWidth="1"/>
    <col min="2" max="2" width="9.1796875" style="2"/>
    <col min="3" max="4" width="9.1796875" style="3"/>
    <col min="5" max="5" width="9.1796875" style="4"/>
    <col min="6" max="9" width="9.1796875" style="3"/>
    <col min="10" max="16384" width="9.1796875" style="1"/>
  </cols>
  <sheetData>
    <row r="1" spans="1:9" s="19" customFormat="1" ht="13.5" thickBot="1" x14ac:dyDescent="0.35">
      <c r="A1" s="20"/>
      <c r="B1" s="6" t="s">
        <v>2</v>
      </c>
      <c r="C1" s="7" t="s">
        <v>3</v>
      </c>
      <c r="D1" s="7" t="s">
        <v>4</v>
      </c>
      <c r="E1" s="8" t="s">
        <v>5</v>
      </c>
      <c r="F1" s="3" t="s">
        <v>45</v>
      </c>
      <c r="G1" s="10"/>
      <c r="H1" s="10"/>
      <c r="I1" s="10"/>
    </row>
    <row r="2" spans="1:9" s="15" customFormat="1" x14ac:dyDescent="0.3">
      <c r="A2" s="14" t="s">
        <v>36</v>
      </c>
      <c r="B2" s="9">
        <v>511.5</v>
      </c>
      <c r="C2" s="10">
        <v>8.407</v>
      </c>
      <c r="D2" s="10">
        <f>[1]!PropsSI("H","T",B2+273.15,"P",C2*10^6,"Water")/1000</f>
        <v>3423.2099783420958</v>
      </c>
      <c r="E2" s="11">
        <v>63.4</v>
      </c>
      <c r="F2" s="3"/>
      <c r="G2" s="10"/>
      <c r="H2" s="10"/>
      <c r="I2" s="10"/>
    </row>
    <row r="3" spans="1:9" s="15" customFormat="1" x14ac:dyDescent="0.3">
      <c r="A3" s="14" t="s">
        <v>11</v>
      </c>
      <c r="B3" s="9">
        <f>[1]!PropsSI("T","P",C3*10^6,"Q",1,"Water")-273.15</f>
        <v>301.29755574753347</v>
      </c>
      <c r="C3" s="10">
        <v>8.7460000000000004</v>
      </c>
      <c r="D3" s="10">
        <f>[1]!PropsSI("H","T",B3+273.15,"Q",1,"Water")/1000</f>
        <v>2747.1040230157951</v>
      </c>
      <c r="E3" s="11">
        <v>63.4</v>
      </c>
      <c r="F3" s="10"/>
      <c r="G3" s="10"/>
      <c r="H3" s="10"/>
      <c r="I3" s="10"/>
    </row>
    <row r="4" spans="1:9" s="15" customFormat="1" x14ac:dyDescent="0.3">
      <c r="A4" s="14" t="s">
        <v>13</v>
      </c>
      <c r="B4" s="21">
        <v>298.8</v>
      </c>
      <c r="C4" s="10">
        <v>8.7460000000000004</v>
      </c>
      <c r="D4" s="10">
        <f>[1]!PropsSI("H","T",B4+273.15,"P",C4*10^6,"Water")/1000</f>
        <v>1337.9482651031026</v>
      </c>
      <c r="E4" s="11">
        <v>63.4</v>
      </c>
      <c r="F4" s="10"/>
      <c r="G4" s="10"/>
      <c r="H4" s="10"/>
      <c r="I4" s="10"/>
    </row>
    <row r="5" spans="1:9" s="15" customFormat="1" x14ac:dyDescent="0.3">
      <c r="A5" s="14" t="s">
        <v>14</v>
      </c>
      <c r="B5" s="9">
        <v>166.5</v>
      </c>
      <c r="C5" s="10">
        <v>8.7460000000000004</v>
      </c>
      <c r="D5" s="10">
        <f>[1]!PropsSI("H","T",B5+273.15,"P",C5*10^6,"Water")/1000</f>
        <v>708.31984887431838</v>
      </c>
      <c r="E5" s="11">
        <v>63.4</v>
      </c>
      <c r="F5" s="10"/>
      <c r="G5" s="10"/>
      <c r="H5" s="10"/>
      <c r="I5" s="10"/>
    </row>
    <row r="6" spans="1:9" s="15" customFormat="1" x14ac:dyDescent="0.3">
      <c r="A6" s="14" t="s">
        <v>19</v>
      </c>
      <c r="B6" s="9">
        <f>[1]!PropsSI("T","P",C6*10^6,"Q",0,"Water")-273.15</f>
        <v>164.73836143543406</v>
      </c>
      <c r="C6" s="10">
        <v>0.69640000000000002</v>
      </c>
      <c r="D6" s="10">
        <f>[1]!PropsSI("H","T",B6+273.15,"Q",0,"Water")/1000</f>
        <v>696.09556718341082</v>
      </c>
      <c r="E6" s="11">
        <v>63.4</v>
      </c>
      <c r="F6" s="10"/>
      <c r="G6" s="10"/>
      <c r="H6" s="10"/>
      <c r="I6" s="10"/>
    </row>
    <row r="7" spans="1:9" s="15" customFormat="1" x14ac:dyDescent="0.3">
      <c r="A7" s="14" t="s">
        <v>35</v>
      </c>
      <c r="B7" s="9">
        <v>211.6</v>
      </c>
      <c r="C7" s="10">
        <v>0.69099999999999995</v>
      </c>
      <c r="D7" s="10">
        <f>[1]!PropsSI("H","T",B7+273.15,"P",C7*10^6,"Water")/1000</f>
        <v>2871.4818365716997</v>
      </c>
      <c r="E7" s="11">
        <v>14.76</v>
      </c>
      <c r="F7" s="10"/>
      <c r="G7" s="10"/>
      <c r="H7" s="10"/>
      <c r="I7" s="10"/>
    </row>
    <row r="8" spans="1:9" s="15" customFormat="1" x14ac:dyDescent="0.3">
      <c r="A8" s="14" t="s">
        <v>22</v>
      </c>
      <c r="B8" s="9">
        <f>[1]!PropsSI("T","P",C8*10^6,"Q",1,"Water")-273.15</f>
        <v>164.73836143543406</v>
      </c>
      <c r="C8" s="10">
        <v>0.69640000000000002</v>
      </c>
      <c r="D8" s="10">
        <f>[1]!PropsSI("H","P",C8*10^6,"Q",1,"Water")/1000</f>
        <v>2762.534980413358</v>
      </c>
      <c r="E8" s="11">
        <v>14.76</v>
      </c>
      <c r="F8" s="10"/>
      <c r="G8" s="10"/>
      <c r="H8" s="10"/>
      <c r="I8" s="10"/>
    </row>
    <row r="9" spans="1:9" s="15" customFormat="1" x14ac:dyDescent="0.3">
      <c r="A9" s="14" t="s">
        <v>21</v>
      </c>
      <c r="B9" s="21">
        <v>164.6</v>
      </c>
      <c r="C9" s="10">
        <v>0.69640000000000002</v>
      </c>
      <c r="D9" s="10">
        <f>[1]!PropsSI("H","T",B9+273.15,"P",C9*10^6,"Water")/1000</f>
        <v>695.4937008073166</v>
      </c>
      <c r="E9" s="11">
        <f>E8+E6</f>
        <v>78.16</v>
      </c>
      <c r="F9" s="10"/>
      <c r="G9" s="10"/>
      <c r="H9" s="10"/>
      <c r="I9" s="10"/>
    </row>
    <row r="10" spans="1:9" s="15" customFormat="1" x14ac:dyDescent="0.3">
      <c r="A10" s="14" t="s">
        <v>20</v>
      </c>
      <c r="B10" s="9">
        <v>60</v>
      </c>
      <c r="C10" s="10">
        <v>0.69640000000000002</v>
      </c>
      <c r="D10" s="10">
        <f>[1]!PropsSI("H","T",B10+273.15,"P",C10*10^6,"Water")/1000</f>
        <v>251.74839576328077</v>
      </c>
      <c r="E10" s="11">
        <f>E9</f>
        <v>78.16</v>
      </c>
      <c r="F10" s="10"/>
      <c r="G10" s="10"/>
      <c r="H10" s="10"/>
      <c r="I10" s="10"/>
    </row>
    <row r="11" spans="1:9" s="15" customFormat="1" x14ac:dyDescent="0.3">
      <c r="A11" s="22" t="s">
        <v>23</v>
      </c>
      <c r="B11" s="9" t="s">
        <v>28</v>
      </c>
      <c r="C11" s="10">
        <v>3.8226901700000003E-2</v>
      </c>
      <c r="D11" s="10"/>
      <c r="E11" s="11" t="s">
        <v>27</v>
      </c>
      <c r="F11" s="10"/>
      <c r="G11" s="10"/>
      <c r="H11" s="10"/>
      <c r="I11" s="10"/>
    </row>
    <row r="12" spans="1:9" s="15" customFormat="1" x14ac:dyDescent="0.3">
      <c r="A12" s="5" t="s">
        <v>24</v>
      </c>
      <c r="B12" s="9">
        <v>49.839511130751802</v>
      </c>
      <c r="C12" s="10">
        <v>3.8226901700000003E-2</v>
      </c>
      <c r="D12" s="10"/>
      <c r="E12" s="11" t="s">
        <v>27</v>
      </c>
      <c r="F12" s="10"/>
      <c r="G12" s="10"/>
      <c r="H12" s="10"/>
      <c r="I12" s="10"/>
    </row>
    <row r="13" spans="1:9" s="15" customFormat="1" x14ac:dyDescent="0.3">
      <c r="A13" s="5" t="s">
        <v>25</v>
      </c>
      <c r="B13" s="9">
        <v>46</v>
      </c>
      <c r="C13" s="10">
        <v>1</v>
      </c>
      <c r="D13" s="10"/>
      <c r="E13" s="11">
        <v>100.77673095348899</v>
      </c>
      <c r="F13" s="10"/>
      <c r="G13" s="10"/>
      <c r="H13" s="10"/>
      <c r="I13" s="10"/>
    </row>
    <row r="14" spans="1:9" x14ac:dyDescent="0.3">
      <c r="A14" s="5" t="s">
        <v>26</v>
      </c>
      <c r="B14" s="2">
        <v>64.77</v>
      </c>
      <c r="C14" s="3">
        <v>1</v>
      </c>
      <c r="E14" s="11">
        <v>100.77673095348899</v>
      </c>
    </row>
    <row r="15" spans="1:9" x14ac:dyDescent="0.3">
      <c r="A15" s="5" t="s">
        <v>29</v>
      </c>
      <c r="B15" s="2">
        <v>107.6</v>
      </c>
      <c r="C15" s="3">
        <v>0.13219638629678299</v>
      </c>
      <c r="D15" s="3">
        <v>2622.5496464962498</v>
      </c>
      <c r="E15" s="4">
        <v>43.733333333333299</v>
      </c>
    </row>
    <row r="16" spans="1:9" x14ac:dyDescent="0.3">
      <c r="A16" s="5" t="s">
        <v>30</v>
      </c>
      <c r="B16" s="2">
        <v>106.101586260687</v>
      </c>
      <c r="C16" s="3">
        <v>0.12558656698194401</v>
      </c>
      <c r="D16" s="3">
        <v>444.928681619781</v>
      </c>
      <c r="E16" s="4">
        <v>43.733333333333299</v>
      </c>
    </row>
    <row r="17" spans="1:6" x14ac:dyDescent="0.3">
      <c r="A17" s="5" t="s">
        <v>31</v>
      </c>
      <c r="B17" s="2">
        <v>70.294916839916795</v>
      </c>
      <c r="C17" s="3">
        <v>1</v>
      </c>
      <c r="D17" s="3">
        <f>4.187*B17</f>
        <v>294.32481680873161</v>
      </c>
      <c r="E17" s="4">
        <v>800</v>
      </c>
    </row>
    <row r="18" spans="1:6" x14ac:dyDescent="0.3">
      <c r="A18" s="5" t="s">
        <v>32</v>
      </c>
      <c r="B18" s="2">
        <v>98.56</v>
      </c>
      <c r="C18" s="3">
        <v>1</v>
      </c>
      <c r="D18" s="3">
        <f>4.187*B18</f>
        <v>412.67072000000002</v>
      </c>
      <c r="E18" s="4">
        <v>800</v>
      </c>
    </row>
    <row r="19" spans="1:6" x14ac:dyDescent="0.3">
      <c r="A19" s="5" t="s">
        <v>33</v>
      </c>
      <c r="B19" s="2">
        <v>46</v>
      </c>
      <c r="C19" s="23">
        <v>1</v>
      </c>
      <c r="D19" s="23">
        <f>B19*4.187</f>
        <v>192.602</v>
      </c>
      <c r="E19" s="4">
        <f>E18</f>
        <v>800</v>
      </c>
    </row>
    <row r="20" spans="1:6" x14ac:dyDescent="0.3">
      <c r="A20" s="5" t="s">
        <v>34</v>
      </c>
      <c r="B20" s="2">
        <v>76</v>
      </c>
      <c r="C20" s="3">
        <v>4.0238843925466602E-2</v>
      </c>
      <c r="D20" s="3">
        <v>2464.75601712861</v>
      </c>
      <c r="E20" s="4">
        <v>32.141666666666602</v>
      </c>
    </row>
    <row r="21" spans="1:6" x14ac:dyDescent="0.3">
      <c r="A21" s="5" t="s">
        <v>37</v>
      </c>
      <c r="B21" s="2">
        <v>508.6</v>
      </c>
      <c r="C21" s="3">
        <v>7.8449999999999998</v>
      </c>
      <c r="D21" s="10">
        <f>[1]!PropsSI("H","T",B21+273.15,"P",C21*10^6,"Water")/1000</f>
        <v>3422.525471918223</v>
      </c>
      <c r="E21" s="4">
        <v>63.4</v>
      </c>
    </row>
    <row r="22" spans="1:6" x14ac:dyDescent="0.3">
      <c r="A22" s="5" t="s">
        <v>39</v>
      </c>
      <c r="B22" s="2">
        <v>195.85257753389442</v>
      </c>
      <c r="C22" s="3">
        <v>0.54900000000000004</v>
      </c>
      <c r="D22" s="10">
        <v>2844.2851295823216</v>
      </c>
      <c r="E22" s="4">
        <f>E21</f>
        <v>63.4</v>
      </c>
    </row>
    <row r="23" spans="1:6" x14ac:dyDescent="0.3">
      <c r="A23" s="5" t="s">
        <v>38</v>
      </c>
      <c r="B23" s="2">
        <v>209.8</v>
      </c>
      <c r="C23" s="3">
        <v>0.61099999999999999</v>
      </c>
      <c r="D23" s="10">
        <f>[1]!PropsSI("H","T",B23+273.15,"P",C23*10^6,"Water")/1000</f>
        <v>2871.4269447672918</v>
      </c>
      <c r="E23" s="4">
        <f>E7</f>
        <v>14.76</v>
      </c>
      <c r="F23" s="3">
        <f>[1]!PropsSI("S","T",B23+273.15,"P",C23*10^6,"Water")/1000</f>
        <v>7.0037387010430008</v>
      </c>
    </row>
    <row r="24" spans="1:6" x14ac:dyDescent="0.3">
      <c r="A24" s="5" t="s">
        <v>44</v>
      </c>
      <c r="B24" s="2">
        <v>197.8</v>
      </c>
      <c r="C24" s="3">
        <v>0.54900000000000004</v>
      </c>
      <c r="D24" s="10">
        <f>[1]!PropsSI("H","T",B24+273.15,"P",C24*10^6,"Water")/1000</f>
        <v>2848.5216025782688</v>
      </c>
      <c r="E24" s="4">
        <f>E23+E22</f>
        <v>78.16</v>
      </c>
      <c r="F24" s="3">
        <f>[1]!PropsSI("S","T",B24+273.15,"P",C24*10^6,"Water")/1000</f>
        <v>7.0036012848044198</v>
      </c>
    </row>
    <row r="25" spans="1:6" x14ac:dyDescent="0.3">
      <c r="A25" s="5" t="s">
        <v>40</v>
      </c>
      <c r="B25" s="2">
        <v>131.4</v>
      </c>
      <c r="C25" s="3">
        <v>0.25419999999999998</v>
      </c>
      <c r="D25" s="10">
        <f>[1]!PropsSI("H","T",B25+273.15,"P",C25*10^6,"Water")/1000</f>
        <v>2724.8615334140964</v>
      </c>
      <c r="E25" s="4">
        <f>E24</f>
        <v>78.16</v>
      </c>
      <c r="F25" s="3">
        <f>[1]!PropsSI("S","T",B25+273.15,"P",C25*10^6,"Water")/1000</f>
        <v>7.0657703965611702</v>
      </c>
    </row>
    <row r="26" spans="1:6" x14ac:dyDescent="0.3">
      <c r="A26" s="5" t="s">
        <v>41</v>
      </c>
      <c r="C26" s="3">
        <v>0.1525</v>
      </c>
      <c r="D26" s="10">
        <v>2652</v>
      </c>
      <c r="E26" s="4">
        <f>E25</f>
        <v>78.16</v>
      </c>
      <c r="F26" s="3">
        <v>7.109</v>
      </c>
    </row>
    <row r="27" spans="1:6" x14ac:dyDescent="0.3">
      <c r="A27" s="5" t="s">
        <v>42</v>
      </c>
      <c r="C27" s="3">
        <f>C26</f>
        <v>0.1525</v>
      </c>
      <c r="D27" s="3">
        <f>D26</f>
        <v>2652</v>
      </c>
      <c r="E27" s="4">
        <f>E26</f>
        <v>78.16</v>
      </c>
    </row>
    <row r="28" spans="1:6" x14ac:dyDescent="0.3">
      <c r="A28" s="5" t="s">
        <v>43</v>
      </c>
      <c r="C28" s="3">
        <v>8.0000000000000002E-3</v>
      </c>
      <c r="D28" s="3">
        <v>2338.0245599904306</v>
      </c>
      <c r="E28" s="4">
        <f>E27</f>
        <v>78.16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2022-08-17T14:57:24Z</dcterms:modified>
</cp:coreProperties>
</file>