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Vladimir\Documents\GitHub\GZ\"/>
    </mc:Choice>
  </mc:AlternateContent>
  <xr:revisionPtr revIDLastSave="0" documentId="13_ncr:1_{8ADB1DF7-53D1-40E7-80D8-33939B9D6774}" xr6:coauthVersionLast="47" xr6:coauthVersionMax="47" xr10:uidLastSave="{00000000-0000-0000-0000-000000000000}"/>
  <bookViews>
    <workbookView xWindow="2620" yWindow="2620" windowWidth="14400" windowHeight="7360" xr2:uid="{00000000-000D-0000-FFFF-FFFF00000000}"/>
  </bookViews>
  <sheets>
    <sheet name="Sheet1 (2)" sheetId="2" r:id="rId1"/>
    <sheet name="Sheet1" sheetId="1" r:id="rId2"/>
    <sheet name="Лист1" sheetId="3" r:id="rId3"/>
  </sheets>
  <externalReferences>
    <externalReference r:id="rId4"/>
  </externalReferences>
  <calcPr calcId="19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2" l="1"/>
  <c r="B14" i="3" l="1"/>
  <c r="B12" i="3"/>
  <c r="F5" i="3"/>
  <c r="F7" i="3" s="1"/>
  <c r="D5" i="3"/>
  <c r="B5" i="3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C30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C36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C35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C34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C28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C27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C25" i="2"/>
  <c r="G32" i="2"/>
  <c r="H31" i="2"/>
  <c r="J32" i="2"/>
  <c r="K31" i="2"/>
  <c r="L29" i="2"/>
  <c r="M32" i="2"/>
  <c r="N31" i="2"/>
  <c r="O29" i="2"/>
  <c r="P32" i="2"/>
  <c r="Q31" i="2"/>
  <c r="R29" i="2"/>
  <c r="C32" i="2"/>
  <c r="D31" i="2"/>
  <c r="E29" i="2"/>
  <c r="F32" i="2"/>
  <c r="G31" i="2"/>
  <c r="H29" i="2"/>
  <c r="I32" i="2"/>
  <c r="J31" i="2"/>
  <c r="K29" i="2"/>
  <c r="L32" i="2"/>
  <c r="M31" i="2"/>
  <c r="N29" i="2"/>
  <c r="S32" i="2"/>
  <c r="O32" i="2"/>
  <c r="P31" i="2"/>
  <c r="Q29" i="2"/>
  <c r="R32" i="2"/>
  <c r="S31" i="2"/>
  <c r="C31" i="2"/>
  <c r="D29" i="2"/>
  <c r="E32" i="2"/>
  <c r="F31" i="2"/>
  <c r="G29" i="2"/>
  <c r="H32" i="2"/>
  <c r="I31" i="2"/>
  <c r="J29" i="2"/>
  <c r="L31" i="2"/>
  <c r="M29" i="2"/>
  <c r="N32" i="2"/>
  <c r="O31" i="2"/>
  <c r="P29" i="2"/>
  <c r="Q32" i="2"/>
  <c r="R31" i="2"/>
  <c r="S29" i="2"/>
  <c r="C29" i="2"/>
  <c r="D32" i="2"/>
  <c r="E31" i="2"/>
  <c r="F29" i="2"/>
  <c r="K32" i="2"/>
  <c r="E23" i="2" l="1"/>
  <c r="I23" i="2"/>
  <c r="M23" i="2"/>
  <c r="Q23" i="2"/>
  <c r="F23" i="2"/>
  <c r="J23" i="2"/>
  <c r="N23" i="2"/>
  <c r="R23" i="2"/>
  <c r="C23" i="2"/>
  <c r="G23" i="2"/>
  <c r="K23" i="2"/>
  <c r="O23" i="2"/>
  <c r="S23" i="2"/>
  <c r="D23" i="2"/>
  <c r="H23" i="2"/>
  <c r="L23" i="2"/>
  <c r="P23" i="2"/>
</calcChain>
</file>

<file path=xl/sharedStrings.xml><?xml version="1.0" encoding="utf-8"?>
<sst xmlns="http://schemas.openxmlformats.org/spreadsheetml/2006/main" count="96" uniqueCount="50">
  <si>
    <t>Пар в отборе 2:</t>
  </si>
  <si>
    <t>Расход, кг/с</t>
  </si>
  <si>
    <t>Давление пара, МПа</t>
  </si>
  <si>
    <t>Температура пара, °С</t>
  </si>
  <si>
    <t>Пар в отборе 1:</t>
  </si>
  <si>
    <t>Пар перед ЦНД:</t>
  </si>
  <si>
    <t>Степень сухости пара/влажность пара ,</t>
  </si>
  <si>
    <t>/0,34</t>
  </si>
  <si>
    <t>/1,81</t>
  </si>
  <si>
    <t>/0,44</t>
  </si>
  <si>
    <t>Расход сетевой воды, т/ч</t>
  </si>
  <si>
    <t>из них: на ОКБ, кг/с</t>
  </si>
  <si>
    <t>на ВВТО, кг/с</t>
  </si>
  <si>
    <t>Температура прям. сетевой воды, °С</t>
  </si>
  <si>
    <t>Температура обрат. сетевой воды, °С</t>
  </si>
  <si>
    <t>Тепловая нагрузка ПСГ-1, МВт</t>
  </si>
  <si>
    <t>Гкал/ч</t>
  </si>
  <si>
    <t>Тепловая нагрузка ПСГ-2, МВт</t>
  </si>
  <si>
    <t>Тепловая нагрузка ОКБ, МВт</t>
  </si>
  <si>
    <t>Степень сухости пара/влажность пара , %</t>
  </si>
  <si>
    <t>/0,21</t>
  </si>
  <si>
    <t>/2,62</t>
  </si>
  <si>
    <t>/2,85</t>
  </si>
  <si>
    <t>/4,76</t>
  </si>
  <si>
    <t>/4,84</t>
  </si>
  <si>
    <t>/5,0</t>
  </si>
  <si>
    <t>/5,57</t>
  </si>
  <si>
    <t>/4,56</t>
  </si>
  <si>
    <t>Расход сетевой воды, кг/с</t>
  </si>
  <si>
    <t>Температура прямой сетевой воды, °С</t>
  </si>
  <si>
    <t>Температура обратной сетевой воды, °С</t>
  </si>
  <si>
    <t>Тепловая нагрузка ПСГ-1,МВт</t>
  </si>
  <si>
    <t>Тепловая нагрузка ПСГ-2,МВт</t>
  </si>
  <si>
    <t>Тепловая нагрузка ОКБ,МВт</t>
  </si>
  <si>
    <t>Расход сетевой воды</t>
  </si>
  <si>
    <t>Температура прямой воды</t>
  </si>
  <si>
    <t>Температура обратной воды</t>
  </si>
  <si>
    <t>Давление во 2 отборе</t>
  </si>
  <si>
    <t>Давление в 1 отборе</t>
  </si>
  <si>
    <t>Расход на ПСГ2</t>
  </si>
  <si>
    <t>Расход на ПСГ1</t>
  </si>
  <si>
    <t>Энтальпия во 2 отборе</t>
  </si>
  <si>
    <t>Энтальпия в 1 отборе</t>
  </si>
  <si>
    <t>Тепловая нагрузка общая</t>
  </si>
  <si>
    <t>Температура насыщения</t>
  </si>
  <si>
    <t>SWIN-TURB</t>
  </si>
  <si>
    <t>SP2-WOUT</t>
  </si>
  <si>
    <t>OTB2-SP2</t>
  </si>
  <si>
    <t>OTB1-SP1</t>
  </si>
  <si>
    <t>113.59362065560336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</si>
</sst>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ladimir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6D57-895F-4ADE-87F4-F285EE07A103}">
  <dimension ref="A1:S36"/>
  <sheetViews>
    <sheetView tabSelected="1" zoomScale="115" zoomScaleNormal="115" workbookViewId="0">
      <pane xSplit="2" ySplit="2" topLeftCell="I24" activePane="bottomRight" state="frozen"/>
      <selection pane="topRight" activeCell="C1" sqref="C1"/>
      <selection pane="bottomLeft" activeCell="A3" sqref="A3"/>
      <selection pane="bottomRight" activeCell="I36" sqref="I36"/>
    </sheetView>
  </sheetViews>
  <sheetFormatPr defaultRowHeight="14.5"/>
  <cols>
    <col min="1" max="1" width="10.6328125" bestFit="1" customWidth="1"/>
    <col min="2" max="2" width="35.08984375" bestFit="1" customWidth="1"/>
  </cols>
  <sheetData>
    <row r="1" spans="1:19">
      <c r="D1" s="1">
        <v>0.5</v>
      </c>
      <c r="I1" s="1">
        <v>1</v>
      </c>
    </row>
    <row r="2" spans="1:19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I2">
        <v>-40</v>
      </c>
      <c r="J2">
        <v>-28</v>
      </c>
      <c r="K2">
        <v>-20</v>
      </c>
      <c r="L2">
        <v>-10.199999999999999</v>
      </c>
      <c r="M2">
        <v>-3.1</v>
      </c>
      <c r="N2">
        <v>-2.5</v>
      </c>
      <c r="O2">
        <v>15</v>
      </c>
      <c r="P2">
        <v>37</v>
      </c>
      <c r="Q2">
        <v>37</v>
      </c>
      <c r="R2">
        <v>15</v>
      </c>
      <c r="S2">
        <v>37</v>
      </c>
    </row>
    <row r="3" spans="1:19">
      <c r="A3">
        <v>13</v>
      </c>
      <c r="B3" t="s">
        <v>0</v>
      </c>
    </row>
    <row r="4" spans="1:19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I4">
        <v>20.190000000000001</v>
      </c>
      <c r="J4">
        <v>20.440000000000001</v>
      </c>
      <c r="K4">
        <v>23.51</v>
      </c>
      <c r="L4">
        <v>30.26</v>
      </c>
      <c r="M4">
        <v>37.619999999999997</v>
      </c>
      <c r="N4">
        <v>38.22</v>
      </c>
      <c r="O4">
        <v>43</v>
      </c>
      <c r="P4">
        <v>41.91</v>
      </c>
      <c r="Q4">
        <v>41.91</v>
      </c>
      <c r="R4">
        <v>0</v>
      </c>
      <c r="S4">
        <v>0</v>
      </c>
    </row>
    <row r="5" spans="1:19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I5">
        <v>0.21629999999999999</v>
      </c>
      <c r="J5">
        <v>0.2225</v>
      </c>
      <c r="K5">
        <v>0.19389999999999999</v>
      </c>
      <c r="L5">
        <v>0.1497</v>
      </c>
      <c r="M5">
        <v>0.1123</v>
      </c>
      <c r="N5">
        <v>0.1096</v>
      </c>
      <c r="O5">
        <v>8.4599999999999995E-2</v>
      </c>
      <c r="P5">
        <v>7.6700000000000004E-2</v>
      </c>
      <c r="Q5">
        <v>7.6700000000000004E-2</v>
      </c>
      <c r="R5">
        <v>0.2046</v>
      </c>
      <c r="S5">
        <v>0.19500000000000001</v>
      </c>
    </row>
    <row r="6" spans="1:19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I6">
        <v>122.6</v>
      </c>
      <c r="J6">
        <v>123.6</v>
      </c>
      <c r="K6">
        <v>119.2</v>
      </c>
      <c r="L6">
        <v>111.3</v>
      </c>
      <c r="M6">
        <v>102.9</v>
      </c>
      <c r="N6">
        <v>102.2</v>
      </c>
      <c r="O6">
        <v>95</v>
      </c>
      <c r="P6">
        <v>92.4</v>
      </c>
      <c r="Q6">
        <v>92.4</v>
      </c>
      <c r="R6">
        <v>120.9</v>
      </c>
      <c r="S6">
        <v>121.8</v>
      </c>
    </row>
    <row r="7" spans="1:19">
      <c r="A7">
        <v>14</v>
      </c>
      <c r="B7" t="s">
        <v>4</v>
      </c>
    </row>
    <row r="8" spans="1:19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I8">
        <v>51.91</v>
      </c>
      <c r="J8">
        <v>53.34</v>
      </c>
      <c r="K8">
        <v>51.53</v>
      </c>
      <c r="L8">
        <v>46.24</v>
      </c>
      <c r="M8">
        <v>37.96</v>
      </c>
      <c r="N8">
        <v>37.270000000000003</v>
      </c>
      <c r="O8">
        <v>29.59</v>
      </c>
      <c r="P8">
        <v>25.67</v>
      </c>
      <c r="Q8">
        <v>26.51</v>
      </c>
      <c r="R8">
        <v>47.22</v>
      </c>
      <c r="S8">
        <v>46.75</v>
      </c>
    </row>
    <row r="9" spans="1:19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I9">
        <v>0.1608</v>
      </c>
      <c r="J9">
        <v>0.16569999999999999</v>
      </c>
      <c r="K9">
        <v>0.13389999999999999</v>
      </c>
      <c r="L9">
        <v>8.6199999999999999E-2</v>
      </c>
      <c r="M9">
        <v>5.1499999999999997E-2</v>
      </c>
      <c r="N9">
        <v>4.9099999999999998E-2</v>
      </c>
      <c r="O9">
        <v>3.1199999999999999E-2</v>
      </c>
      <c r="P9">
        <v>2.7900000000000001E-2</v>
      </c>
      <c r="Q9">
        <v>2.7900000000000001E-2</v>
      </c>
      <c r="R9">
        <v>5.0799999999999998E-2</v>
      </c>
      <c r="S9">
        <v>5.0900000000000001E-2</v>
      </c>
    </row>
    <row r="10" spans="1:19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I10">
        <v>113.4</v>
      </c>
      <c r="J10">
        <v>114.4</v>
      </c>
      <c r="K10">
        <v>108</v>
      </c>
      <c r="L10">
        <v>95.5</v>
      </c>
      <c r="M10">
        <v>82</v>
      </c>
      <c r="N10">
        <v>80.900000000000006</v>
      </c>
      <c r="O10">
        <v>69.900000000000006</v>
      </c>
      <c r="P10">
        <v>67.37</v>
      </c>
      <c r="Q10">
        <v>67.37</v>
      </c>
      <c r="R10">
        <v>81.72</v>
      </c>
      <c r="S10">
        <v>81.73</v>
      </c>
    </row>
    <row r="11" spans="1:19">
      <c r="B11" t="s">
        <v>10</v>
      </c>
      <c r="C11">
        <v>833.3</v>
      </c>
      <c r="D11">
        <v>833.3</v>
      </c>
      <c r="E11">
        <v>833.3</v>
      </c>
      <c r="F11">
        <v>833.3</v>
      </c>
      <c r="G11">
        <v>833.3</v>
      </c>
      <c r="H11">
        <v>833.3</v>
      </c>
      <c r="I11">
        <v>833.3</v>
      </c>
      <c r="J11">
        <v>833.3</v>
      </c>
      <c r="K11">
        <v>833.3</v>
      </c>
      <c r="L11">
        <v>833.3</v>
      </c>
      <c r="M11">
        <v>833.3</v>
      </c>
      <c r="N11">
        <v>833.3</v>
      </c>
      <c r="O11">
        <v>833.3</v>
      </c>
      <c r="P11">
        <v>833.3</v>
      </c>
      <c r="Q11">
        <v>833.3</v>
      </c>
      <c r="R11">
        <v>833.3</v>
      </c>
      <c r="S11">
        <v>833.3</v>
      </c>
    </row>
    <row r="12" spans="1:19">
      <c r="B12" t="s">
        <v>11</v>
      </c>
      <c r="C12">
        <v>112.9</v>
      </c>
      <c r="D12">
        <v>114</v>
      </c>
      <c r="E12">
        <v>114.7</v>
      </c>
      <c r="F12">
        <v>116.8</v>
      </c>
      <c r="G12">
        <v>118.3</v>
      </c>
      <c r="H12">
        <v>116.8</v>
      </c>
      <c r="I12">
        <v>112.8</v>
      </c>
      <c r="J12">
        <v>113.4</v>
      </c>
      <c r="K12">
        <v>113.3</v>
      </c>
      <c r="L12">
        <v>113</v>
      </c>
      <c r="M12">
        <v>115.4</v>
      </c>
      <c r="N12">
        <v>115.4</v>
      </c>
      <c r="O12">
        <v>117.3</v>
      </c>
      <c r="P12">
        <v>117.6</v>
      </c>
      <c r="Q12">
        <v>423.4</v>
      </c>
      <c r="R12">
        <v>117.7</v>
      </c>
      <c r="S12">
        <v>117.5</v>
      </c>
    </row>
    <row r="13" spans="1:19">
      <c r="B13" t="s">
        <v>12</v>
      </c>
      <c r="C13">
        <v>49.2</v>
      </c>
      <c r="D13">
        <v>41.7</v>
      </c>
      <c r="E13">
        <v>36.700000000000003</v>
      </c>
      <c r="F13">
        <v>22.5</v>
      </c>
      <c r="G13">
        <v>11.7</v>
      </c>
      <c r="H13">
        <v>22.5</v>
      </c>
      <c r="I13">
        <v>50</v>
      </c>
      <c r="J13">
        <v>45.8</v>
      </c>
      <c r="K13">
        <v>52.5</v>
      </c>
      <c r="L13">
        <v>48.3</v>
      </c>
      <c r="M13">
        <v>31.7</v>
      </c>
      <c r="N13">
        <v>31.7</v>
      </c>
      <c r="O13">
        <v>19.2</v>
      </c>
      <c r="P13">
        <v>16.7</v>
      </c>
      <c r="Q13">
        <v>60</v>
      </c>
      <c r="R13">
        <v>15.8</v>
      </c>
      <c r="S13">
        <v>17.5</v>
      </c>
    </row>
    <row r="14" spans="1:19">
      <c r="B14" t="s">
        <v>13</v>
      </c>
      <c r="C14">
        <v>103.2</v>
      </c>
      <c r="D14">
        <v>104.1</v>
      </c>
      <c r="E14">
        <v>89.4</v>
      </c>
      <c r="F14">
        <v>81.8</v>
      </c>
      <c r="G14">
        <v>72</v>
      </c>
      <c r="H14">
        <v>72</v>
      </c>
      <c r="I14">
        <v>120.5</v>
      </c>
      <c r="J14">
        <v>121.5</v>
      </c>
      <c r="K14">
        <v>116.5</v>
      </c>
      <c r="L14">
        <v>107.5</v>
      </c>
      <c r="M14">
        <v>99.4</v>
      </c>
      <c r="N14">
        <v>98.6</v>
      </c>
      <c r="O14">
        <v>90.9</v>
      </c>
      <c r="P14">
        <v>88</v>
      </c>
      <c r="Q14">
        <v>88</v>
      </c>
      <c r="R14">
        <v>73.400000000000006</v>
      </c>
      <c r="S14">
        <v>73.400000000000006</v>
      </c>
    </row>
    <row r="15" spans="1:19">
      <c r="B15" t="s">
        <v>14</v>
      </c>
      <c r="C15">
        <v>69</v>
      </c>
      <c r="D15">
        <v>69</v>
      </c>
      <c r="E15">
        <v>53.1</v>
      </c>
      <c r="F15">
        <v>46</v>
      </c>
      <c r="G15">
        <v>40</v>
      </c>
      <c r="H15">
        <v>40</v>
      </c>
      <c r="I15">
        <v>69</v>
      </c>
      <c r="J15">
        <v>69</v>
      </c>
      <c r="K15">
        <v>63</v>
      </c>
      <c r="L15">
        <v>53.1</v>
      </c>
      <c r="M15">
        <v>46</v>
      </c>
      <c r="N15">
        <v>45.4</v>
      </c>
      <c r="O15">
        <v>40</v>
      </c>
      <c r="P15">
        <v>40</v>
      </c>
      <c r="Q15">
        <v>40</v>
      </c>
      <c r="R15">
        <v>40</v>
      </c>
      <c r="S15">
        <v>40</v>
      </c>
    </row>
    <row r="16" spans="1:19">
      <c r="A16">
        <v>37</v>
      </c>
      <c r="B16" t="s">
        <v>15</v>
      </c>
      <c r="C16">
        <v>68.989999999999995</v>
      </c>
      <c r="D16">
        <v>74.42</v>
      </c>
      <c r="E16">
        <v>59.51</v>
      </c>
      <c r="F16">
        <v>48.88</v>
      </c>
      <c r="G16">
        <v>101.8</v>
      </c>
      <c r="H16">
        <v>101.58</v>
      </c>
      <c r="I16">
        <v>114.51</v>
      </c>
      <c r="J16">
        <v>117.52</v>
      </c>
      <c r="K16">
        <v>113.73</v>
      </c>
      <c r="L16">
        <v>102.51</v>
      </c>
      <c r="M16">
        <v>85.72</v>
      </c>
      <c r="N16">
        <v>84.34</v>
      </c>
      <c r="O16">
        <v>68.78</v>
      </c>
      <c r="P16">
        <v>62.35</v>
      </c>
      <c r="Q16">
        <v>62.35</v>
      </c>
      <c r="R16">
        <v>102.85</v>
      </c>
      <c r="S16">
        <v>102.67</v>
      </c>
    </row>
    <row r="17" spans="1:19">
      <c r="B17" t="s">
        <v>16</v>
      </c>
      <c r="C17">
        <v>59.33</v>
      </c>
      <c r="D17">
        <v>64</v>
      </c>
      <c r="E17">
        <v>51.18</v>
      </c>
      <c r="F17">
        <v>42.04</v>
      </c>
      <c r="G17">
        <v>87.55</v>
      </c>
      <c r="H17">
        <v>87.36</v>
      </c>
      <c r="I17">
        <v>98.48</v>
      </c>
      <c r="J17">
        <v>101.07</v>
      </c>
      <c r="K17">
        <v>97.81</v>
      </c>
      <c r="L17">
        <v>88.16</v>
      </c>
      <c r="M17">
        <v>73.72</v>
      </c>
      <c r="N17">
        <v>72.53</v>
      </c>
      <c r="O17">
        <v>59.15</v>
      </c>
      <c r="P17">
        <v>53.62</v>
      </c>
      <c r="Q17">
        <v>53.62</v>
      </c>
      <c r="R17">
        <v>88.45</v>
      </c>
      <c r="S17">
        <v>88.3</v>
      </c>
    </row>
    <row r="18" spans="1:19">
      <c r="A18">
        <v>38</v>
      </c>
      <c r="B18" t="s">
        <v>17</v>
      </c>
      <c r="C18">
        <v>39.729999999999997</v>
      </c>
      <c r="D18">
        <v>36.479999999999997</v>
      </c>
      <c r="E18">
        <v>55.99</v>
      </c>
      <c r="F18">
        <v>66.97</v>
      </c>
      <c r="G18">
        <v>0</v>
      </c>
      <c r="H18">
        <v>0</v>
      </c>
      <c r="I18">
        <v>44.19</v>
      </c>
      <c r="J18">
        <v>44.67</v>
      </c>
      <c r="K18">
        <v>51.35</v>
      </c>
      <c r="L18">
        <v>65.97</v>
      </c>
      <c r="M18">
        <v>82.1</v>
      </c>
      <c r="N18">
        <v>83.41</v>
      </c>
      <c r="O18">
        <v>94.13</v>
      </c>
      <c r="P18">
        <v>92.45</v>
      </c>
      <c r="Q18">
        <v>92.45</v>
      </c>
      <c r="R18">
        <v>0</v>
      </c>
      <c r="S18">
        <v>0</v>
      </c>
    </row>
    <row r="19" spans="1:19">
      <c r="B19" t="s">
        <v>16</v>
      </c>
      <c r="C19">
        <v>34.17</v>
      </c>
      <c r="D19">
        <v>31.37</v>
      </c>
      <c r="E19">
        <v>48.15</v>
      </c>
      <c r="F19">
        <v>57.59</v>
      </c>
      <c r="G19">
        <v>0</v>
      </c>
      <c r="H19">
        <v>0</v>
      </c>
      <c r="I19">
        <v>38</v>
      </c>
      <c r="J19">
        <v>38.42</v>
      </c>
      <c r="K19">
        <v>44.16</v>
      </c>
      <c r="L19">
        <v>56.73</v>
      </c>
      <c r="M19">
        <v>70.61</v>
      </c>
      <c r="N19">
        <v>71.73</v>
      </c>
      <c r="O19">
        <v>80.95</v>
      </c>
      <c r="P19">
        <v>79.510000000000005</v>
      </c>
      <c r="Q19">
        <v>79.510000000000005</v>
      </c>
      <c r="R19">
        <v>0</v>
      </c>
      <c r="S19">
        <v>0</v>
      </c>
    </row>
    <row r="20" spans="1:19">
      <c r="A20">
        <v>39</v>
      </c>
      <c r="B20" t="s">
        <v>18</v>
      </c>
      <c r="C20">
        <v>3.23</v>
      </c>
      <c r="D20">
        <v>4.87</v>
      </c>
      <c r="E20">
        <v>4.1399999999999997</v>
      </c>
      <c r="F20">
        <v>2.6</v>
      </c>
      <c r="G20">
        <v>5.33</v>
      </c>
      <c r="H20">
        <v>4.4800000000000004</v>
      </c>
      <c r="I20">
        <v>9.57</v>
      </c>
      <c r="J20">
        <v>9.92</v>
      </c>
      <c r="K20">
        <v>9.8000000000000007</v>
      </c>
      <c r="L20">
        <v>9.31</v>
      </c>
      <c r="M20">
        <v>7.92</v>
      </c>
      <c r="N20">
        <v>7.5</v>
      </c>
      <c r="O20">
        <v>6.07</v>
      </c>
      <c r="P20">
        <v>5.35</v>
      </c>
      <c r="Q20">
        <v>5.35</v>
      </c>
      <c r="R20">
        <v>6.48</v>
      </c>
      <c r="S20">
        <v>6.43</v>
      </c>
    </row>
    <row r="21" spans="1:19">
      <c r="B21" t="s">
        <v>16</v>
      </c>
      <c r="C21">
        <v>2.78</v>
      </c>
      <c r="D21">
        <v>4.1900000000000004</v>
      </c>
      <c r="E21">
        <v>3.56</v>
      </c>
      <c r="F21">
        <v>2.2400000000000002</v>
      </c>
      <c r="G21">
        <v>4.58</v>
      </c>
      <c r="H21">
        <v>3.85</v>
      </c>
      <c r="I21">
        <v>8.23</v>
      </c>
      <c r="J21">
        <v>8.5299999999999994</v>
      </c>
      <c r="K21">
        <v>8.43</v>
      </c>
      <c r="L21">
        <v>8.01</v>
      </c>
      <c r="M21">
        <v>6.81</v>
      </c>
      <c r="N21">
        <v>6.43</v>
      </c>
      <c r="O21">
        <v>5.22</v>
      </c>
      <c r="P21">
        <v>4.5999999999999996</v>
      </c>
      <c r="Q21">
        <v>4.5999999999999996</v>
      </c>
      <c r="R21">
        <v>5.57</v>
      </c>
      <c r="S21">
        <v>5.53</v>
      </c>
    </row>
    <row r="23" spans="1:19">
      <c r="C23">
        <f>C31-C10</f>
        <v>-4.456596037218219E-2</v>
      </c>
      <c r="D23">
        <f t="shared" ref="D23:S23" si="0">D31-D10</f>
        <v>3.6677426674415869E-2</v>
      </c>
      <c r="E23">
        <f t="shared" si="0"/>
        <v>9.6953343571328787E-3</v>
      </c>
      <c r="F23">
        <f t="shared" si="0"/>
        <v>2.4037222135703473E-2</v>
      </c>
      <c r="G23">
        <f t="shared" si="0"/>
        <v>-3.9494199433448784E-2</v>
      </c>
      <c r="H23">
        <f t="shared" si="0"/>
        <v>7.0466623497196679E-2</v>
      </c>
      <c r="I23">
        <f t="shared" si="0"/>
        <v>4.8856559514973696E-2</v>
      </c>
      <c r="J23">
        <f t="shared" si="0"/>
        <v>-3.6580791298121085E-2</v>
      </c>
      <c r="K23">
        <f t="shared" si="0"/>
        <v>-2.3825973911755227E-2</v>
      </c>
      <c r="L23">
        <f t="shared" si="0"/>
        <v>7.1038220304444621E-3</v>
      </c>
      <c r="M23">
        <f t="shared" si="0"/>
        <v>5.4915418976179353E-2</v>
      </c>
      <c r="N23">
        <f t="shared" si="0"/>
        <v>-3.4882223090193065E-2</v>
      </c>
      <c r="O23">
        <f t="shared" si="0"/>
        <v>9.9310765225055775E-2</v>
      </c>
      <c r="P23">
        <f t="shared" si="0"/>
        <v>6.6548246113654841E-2</v>
      </c>
      <c r="Q23">
        <f t="shared" si="0"/>
        <v>6.6548246113654841E-2</v>
      </c>
      <c r="R23">
        <f t="shared" si="0"/>
        <v>-7.2197796317539087E-3</v>
      </c>
      <c r="S23">
        <f t="shared" si="0"/>
        <v>3.189778003651611E-2</v>
      </c>
    </row>
    <row r="25" spans="1:19">
      <c r="A25" t="s">
        <v>45</v>
      </c>
      <c r="B25" t="s">
        <v>34</v>
      </c>
      <c r="C25">
        <f>C11-C13</f>
        <v>784.09999999999991</v>
      </c>
      <c r="D25">
        <f t="shared" ref="D25:S25" si="1">D11-D13</f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  <c r="I25">
        <f t="shared" si="1"/>
        <v>783.3</v>
      </c>
      <c r="J25">
        <f t="shared" si="1"/>
        <v>787.5</v>
      </c>
      <c r="K25">
        <f t="shared" si="1"/>
        <v>780.8</v>
      </c>
      <c r="L25">
        <f t="shared" si="1"/>
        <v>785</v>
      </c>
      <c r="M25">
        <f t="shared" si="1"/>
        <v>801.59999999999991</v>
      </c>
      <c r="N25">
        <f t="shared" si="1"/>
        <v>801.59999999999991</v>
      </c>
      <c r="O25">
        <f t="shared" si="1"/>
        <v>814.09999999999991</v>
      </c>
      <c r="P25">
        <f t="shared" si="1"/>
        <v>816.59999999999991</v>
      </c>
      <c r="Q25">
        <f t="shared" si="1"/>
        <v>773.3</v>
      </c>
      <c r="R25">
        <f t="shared" si="1"/>
        <v>817.5</v>
      </c>
      <c r="S25">
        <f t="shared" si="1"/>
        <v>815.8</v>
      </c>
    </row>
    <row r="26" spans="1:19">
      <c r="A26" t="s">
        <v>46</v>
      </c>
      <c r="B26" t="s">
        <v>35</v>
      </c>
      <c r="C26">
        <f>C14</f>
        <v>103.2</v>
      </c>
      <c r="D26">
        <f t="shared" ref="D26:S26" si="2">D14</f>
        <v>104.1</v>
      </c>
      <c r="E26">
        <f t="shared" si="2"/>
        <v>89.4</v>
      </c>
      <c r="F26">
        <f t="shared" si="2"/>
        <v>81.8</v>
      </c>
      <c r="G26">
        <f t="shared" si="2"/>
        <v>72</v>
      </c>
      <c r="H26">
        <f t="shared" si="2"/>
        <v>72</v>
      </c>
      <c r="I26">
        <f t="shared" si="2"/>
        <v>120.5</v>
      </c>
      <c r="J26">
        <f t="shared" si="2"/>
        <v>121.5</v>
      </c>
      <c r="K26">
        <f t="shared" si="2"/>
        <v>116.5</v>
      </c>
      <c r="L26">
        <f t="shared" si="2"/>
        <v>107.5</v>
      </c>
      <c r="M26">
        <f t="shared" si="2"/>
        <v>99.4</v>
      </c>
      <c r="N26">
        <f t="shared" si="2"/>
        <v>98.6</v>
      </c>
      <c r="O26">
        <f t="shared" si="2"/>
        <v>90.9</v>
      </c>
      <c r="P26">
        <f t="shared" si="2"/>
        <v>88</v>
      </c>
      <c r="Q26">
        <f t="shared" si="2"/>
        <v>88</v>
      </c>
      <c r="R26">
        <f t="shared" si="2"/>
        <v>73.400000000000006</v>
      </c>
      <c r="S26">
        <f t="shared" si="2"/>
        <v>73.400000000000006</v>
      </c>
    </row>
    <row r="27" spans="1:19">
      <c r="A27" t="s">
        <v>45</v>
      </c>
      <c r="B27" t="s">
        <v>36</v>
      </c>
      <c r="C27">
        <f>C15</f>
        <v>69</v>
      </c>
      <c r="D27">
        <f t="shared" ref="D27:S27" si="3">D15</f>
        <v>69</v>
      </c>
      <c r="E27">
        <f t="shared" si="3"/>
        <v>53.1</v>
      </c>
      <c r="F27">
        <f t="shared" si="3"/>
        <v>46</v>
      </c>
      <c r="G27">
        <f t="shared" si="3"/>
        <v>40</v>
      </c>
      <c r="H27">
        <f t="shared" si="3"/>
        <v>40</v>
      </c>
      <c r="I27">
        <f t="shared" si="3"/>
        <v>69</v>
      </c>
      <c r="J27">
        <f t="shared" si="3"/>
        <v>69</v>
      </c>
      <c r="K27">
        <f t="shared" si="3"/>
        <v>63</v>
      </c>
      <c r="L27">
        <f t="shared" si="3"/>
        <v>53.1</v>
      </c>
      <c r="M27">
        <f t="shared" si="3"/>
        <v>46</v>
      </c>
      <c r="N27">
        <f t="shared" si="3"/>
        <v>45.4</v>
      </c>
      <c r="O27">
        <f t="shared" si="3"/>
        <v>40</v>
      </c>
      <c r="P27">
        <f t="shared" si="3"/>
        <v>40</v>
      </c>
      <c r="Q27">
        <f t="shared" si="3"/>
        <v>40</v>
      </c>
      <c r="R27">
        <f t="shared" si="3"/>
        <v>40</v>
      </c>
      <c r="S27">
        <f t="shared" si="3"/>
        <v>40</v>
      </c>
    </row>
    <row r="28" spans="1:19">
      <c r="A28" t="s">
        <v>47</v>
      </c>
      <c r="B28" t="s">
        <v>37</v>
      </c>
      <c r="C28">
        <f>C5</f>
        <v>0.13089999999999999</v>
      </c>
      <c r="D28">
        <f t="shared" ref="D28:S28" si="4">D5</f>
        <v>0.13439999999999999</v>
      </c>
      <c r="E28">
        <f t="shared" si="4"/>
        <v>8.4900000000000003E-2</v>
      </c>
      <c r="F28">
        <f t="shared" si="4"/>
        <v>6.4899999999999999E-2</v>
      </c>
      <c r="G28">
        <f t="shared" si="4"/>
        <v>0.14760000000000001</v>
      </c>
      <c r="H28">
        <f t="shared" si="4"/>
        <v>0.14910000000000001</v>
      </c>
      <c r="I28">
        <f t="shared" si="4"/>
        <v>0.21629999999999999</v>
      </c>
      <c r="J28">
        <f t="shared" si="4"/>
        <v>0.2225</v>
      </c>
      <c r="K28">
        <f t="shared" si="4"/>
        <v>0.19389999999999999</v>
      </c>
      <c r="L28">
        <f t="shared" si="4"/>
        <v>0.1497</v>
      </c>
      <c r="M28">
        <f t="shared" si="4"/>
        <v>0.1123</v>
      </c>
      <c r="N28">
        <f t="shared" si="4"/>
        <v>0.1096</v>
      </c>
      <c r="O28">
        <f t="shared" si="4"/>
        <v>8.4599999999999995E-2</v>
      </c>
      <c r="P28">
        <f t="shared" si="4"/>
        <v>7.6700000000000004E-2</v>
      </c>
      <c r="Q28">
        <f t="shared" si="4"/>
        <v>7.6700000000000004E-2</v>
      </c>
      <c r="R28">
        <f t="shared" si="4"/>
        <v>0.2046</v>
      </c>
      <c r="S28">
        <f t="shared" si="4"/>
        <v>0.19500000000000001</v>
      </c>
    </row>
    <row r="29" spans="1:19">
      <c r="A29" t="s">
        <v>47</v>
      </c>
      <c r="B29" t="s">
        <v>41</v>
      </c>
      <c r="C29">
        <f>[1]!PropsSI("H","T",C6+273.15,"P",C5*10^6,"Water")/1000</f>
        <v>2705.3348951298976</v>
      </c>
      <c r="D29">
        <f>[1]!PropsSI("H","T",D6+273.15,"P",D5*10^6,"Water")/1000</f>
        <v>2701.4004688682144</v>
      </c>
      <c r="E29">
        <f>[1]!PropsSI("H","T",E6+273.15,"P",E5*10^6,"Water")/1000</f>
        <v>2667.7771359671365</v>
      </c>
      <c r="F29">
        <f>[1]!PropsSI("H","T",F6+273.15,"P",F5*10^6,"Water")/1000</f>
        <v>368.20624238163742</v>
      </c>
      <c r="G29">
        <f>[1]!PropsSI("H","T",G6+273.15,"P",G5*10^6,"Water")/1000</f>
        <v>2716.8167959831671</v>
      </c>
      <c r="H29">
        <f>[1]!PropsSI("H","T",H6+273.15,"P",H5*10^6,"Water")/1000</f>
        <v>2737.7318623277183</v>
      </c>
      <c r="I29">
        <f>[1]!PropsSI("H","Q",1,"P",I5*10^6,"Water")/1000</f>
        <v>2709.8279245900358</v>
      </c>
      <c r="J29">
        <f>[1]!PropsSI("H","T",J6+273.15,"P",J5*10^6,"Water")/1000</f>
        <v>519.11589906757479</v>
      </c>
      <c r="K29">
        <f>[1]!PropsSI("H","T",K6+273.15,"P",K5*10^6,"Water")/1000</f>
        <v>500.41405046412683</v>
      </c>
      <c r="L29">
        <f>[1]!PropsSI("H","T",L6+273.15,"P",L5*10^6,"Water")/1000</f>
        <v>2693.0375190730406</v>
      </c>
      <c r="M29">
        <f>[1]!PropsSI("H","T",M6+273.15,"P",M5*10^6,"Water")/1000</f>
        <v>2680.1322031262462</v>
      </c>
      <c r="N29">
        <f>[1]!PropsSI("H","T",N6+273.15,"P",N5*10^6,"Water")/1000</f>
        <v>2679.0336654104358</v>
      </c>
      <c r="O29">
        <f>[1]!PropsSI("H","T",O6+273.15,"P",O5*10^6,"Water")/1000</f>
        <v>2667.6149914999824</v>
      </c>
      <c r="P29">
        <f>[1]!PropsSI("H","T",P6+273.15,"P",P5*10^6,"Water")/1000</f>
        <v>2663.4446956949355</v>
      </c>
      <c r="Q29">
        <f>[1]!PropsSI("H","T",Q6+273.15,"P",Q5*10^6,"Water")/1000</f>
        <v>2663.4446956949355</v>
      </c>
      <c r="R29">
        <f>[1]!PropsSI("H","T",R6+273.15,"P",R5*10^6,"Water")/1000</f>
        <v>507.63568269202972</v>
      </c>
      <c r="S29">
        <f>[1]!PropsSI("H","T",S6+273.15,"P",S5*10^6,"Water")/1000</f>
        <v>2710.2420153440662</v>
      </c>
    </row>
    <row r="30" spans="1:19">
      <c r="A30" t="s">
        <v>48</v>
      </c>
      <c r="B30" t="s">
        <v>38</v>
      </c>
      <c r="C30">
        <f>C9</f>
        <v>9.6299999999999997E-2</v>
      </c>
      <c r="D30">
        <f t="shared" ref="D30:S30" si="5">D9</f>
        <v>9.5200000000000007E-2</v>
      </c>
      <c r="E30">
        <f t="shared" si="5"/>
        <v>4.3900000000000002E-2</v>
      </c>
      <c r="F30">
        <f t="shared" si="5"/>
        <v>3.0300000000000001E-2</v>
      </c>
      <c r="G30">
        <f t="shared" si="5"/>
        <v>4.6199999999999998E-2</v>
      </c>
      <c r="H30">
        <f t="shared" si="5"/>
        <v>5.7799999999999997E-2</v>
      </c>
      <c r="I30">
        <f t="shared" si="5"/>
        <v>0.1608</v>
      </c>
      <c r="J30">
        <f t="shared" si="5"/>
        <v>0.16569999999999999</v>
      </c>
      <c r="K30">
        <f t="shared" si="5"/>
        <v>0.13389999999999999</v>
      </c>
      <c r="L30">
        <f t="shared" si="5"/>
        <v>8.6199999999999999E-2</v>
      </c>
      <c r="M30">
        <f t="shared" si="5"/>
        <v>5.1499999999999997E-2</v>
      </c>
      <c r="N30">
        <f t="shared" si="5"/>
        <v>4.9099999999999998E-2</v>
      </c>
      <c r="O30">
        <f t="shared" si="5"/>
        <v>3.1199999999999999E-2</v>
      </c>
      <c r="P30">
        <f t="shared" si="5"/>
        <v>2.7900000000000001E-2</v>
      </c>
      <c r="Q30">
        <f t="shared" si="5"/>
        <v>2.7900000000000001E-2</v>
      </c>
      <c r="R30">
        <f t="shared" si="5"/>
        <v>5.0799999999999998E-2</v>
      </c>
      <c r="S30">
        <f t="shared" si="5"/>
        <v>5.0900000000000001E-2</v>
      </c>
    </row>
    <row r="31" spans="1:19">
      <c r="A31" t="s">
        <v>48</v>
      </c>
      <c r="B31" t="s">
        <v>44</v>
      </c>
      <c r="C31">
        <f>[1]!PropsSI("T","Q",0,"P",C9*10^6,"Water")-273.15</f>
        <v>98.555434039627812</v>
      </c>
      <c r="D31">
        <f>[1]!PropsSI("T","Q",0,"P",D9*10^6,"Water")-273.15</f>
        <v>98.236677426674419</v>
      </c>
      <c r="E31">
        <f>[1]!PropsSI("T","Q",0,"P",E9*10^6,"Water")-273.15</f>
        <v>78.109695334357127</v>
      </c>
      <c r="F31">
        <f>[1]!PropsSI("T","Q",0,"P",F9*10^6,"Water")-273.15</f>
        <v>69.324037222135701</v>
      </c>
      <c r="G31">
        <f>[1]!PropsSI("T","Q",0,"P",G9*10^6,"Water")-273.15</f>
        <v>79.360505800566557</v>
      </c>
      <c r="H31">
        <f>[1]!PropsSI("T","Q",0,"P",H9*10^6,"Water")-273.15</f>
        <v>84.970466623497202</v>
      </c>
      <c r="I31">
        <f>[1]!PropsSI("T","Q",0,"P",I9*10^6,"Water")-273.15</f>
        <v>113.44885655951498</v>
      </c>
      <c r="J31">
        <f>[1]!PropsSI("T","Q",0,"P",J9*10^6,"Water")-273.15</f>
        <v>114.36341920870188</v>
      </c>
      <c r="K31">
        <f>[1]!PropsSI("T","Q",0,"P",K9*10^6,"Water")-273.15</f>
        <v>107.97617402608824</v>
      </c>
      <c r="L31">
        <f>[1]!PropsSI("T","Q",0,"P",L9*10^6,"Water")-273.15</f>
        <v>95.507103822030444</v>
      </c>
      <c r="M31">
        <f>[1]!PropsSI("T","Q",0,"P",M9*10^6,"Water")-273.15</f>
        <v>82.054915418976179</v>
      </c>
      <c r="N31">
        <f>[1]!PropsSI("T","Q",0,"P",N9*10^6,"Water")-273.15</f>
        <v>80.865117776909813</v>
      </c>
      <c r="O31">
        <f>[1]!PropsSI("T","Q",0,"P",O9*10^6,"Water")-273.15</f>
        <v>69.999310765225061</v>
      </c>
      <c r="P31">
        <f>[1]!PropsSI("T","Q",0,"P",P9*10^6,"Water")-273.15</f>
        <v>67.436548246113659</v>
      </c>
      <c r="Q31">
        <f>[1]!PropsSI("T","Q",0,"P",Q9*10^6,"Water")-273.15</f>
        <v>67.436548246113659</v>
      </c>
      <c r="R31">
        <f>[1]!PropsSI("T","Q",0,"P",R9*10^6,"Water")-273.15</f>
        <v>81.712780220368245</v>
      </c>
      <c r="S31">
        <f>[1]!PropsSI("T","Q",0,"P",S9*10^6,"Water")-273.15</f>
        <v>81.76189778003652</v>
      </c>
    </row>
    <row r="32" spans="1:19">
      <c r="A32" t="s">
        <v>48</v>
      </c>
      <c r="B32" t="s">
        <v>42</v>
      </c>
      <c r="C32">
        <f>[1]!PropsSI("H","Q",1,"P",C9*10^6,"Water")/1000</f>
        <v>2673.2849068883279</v>
      </c>
      <c r="D32">
        <f>[1]!PropsSI("H","Q",1,"P",D9*10^6,"Water")/1000</f>
        <v>2672.7791885906672</v>
      </c>
      <c r="E32">
        <f>[1]!PropsSI("H","Q",1,"P",E9*10^6,"Water")/1000</f>
        <v>2639.8466521571941</v>
      </c>
      <c r="F32">
        <f>[1]!PropsSI("H","Q",1,"P",F9*10^6,"Water")/1000</f>
        <v>2624.9396880914796</v>
      </c>
      <c r="G32">
        <f>[1]!PropsSI("H","Q",1,"P",G9*10^6,"Water")/1000</f>
        <v>2641.9453212457033</v>
      </c>
      <c r="H32">
        <f>[1]!PropsSI("H","Q",1,"P",H9*10^6,"Water")/1000</f>
        <v>2651.2790122467636</v>
      </c>
      <c r="I32">
        <f>[1]!PropsSI("H","Q",1,"P",I9*10^6,"Water")/1000</f>
        <v>2696.2627996498554</v>
      </c>
      <c r="J32">
        <f>[1]!PropsSI("H","Q",1,"P",J9*10^6,"Water")/1000</f>
        <v>2697.6291872417141</v>
      </c>
      <c r="K32">
        <f>[1]!PropsSI("H","Q",1,"P",K9*10^6,"Water")/1000</f>
        <v>2687.9741499329884</v>
      </c>
      <c r="L32">
        <f>[1]!PropsSI("H","Q",1,"P",L9*10^6,"Water")/1000</f>
        <v>2668.4266379185829</v>
      </c>
      <c r="M32">
        <f>[1]!PropsSI("H","Q",1,"P",M9*10^6,"Water")/1000</f>
        <v>2646.4446647673158</v>
      </c>
      <c r="N32">
        <f>[1]!PropsSI("H","Q",1,"P",N9*10^6,"Water")/1000</f>
        <v>2644.4615135023528</v>
      </c>
      <c r="O32">
        <f>[1]!PropsSI("H","Q",1,"P",O9*10^6,"Water")/1000</f>
        <v>2626.0952221993543</v>
      </c>
      <c r="P32">
        <f>[1]!PropsSI("H","Q",1,"P",P9*10^6,"Water")/1000</f>
        <v>2621.7016957811943</v>
      </c>
      <c r="Q32">
        <f>[1]!PropsSI("H","Q",1,"P",Q9*10^6,"Water")/1000</f>
        <v>2621.7016957811943</v>
      </c>
      <c r="R32">
        <f>[1]!PropsSI("H","Q",1,"P",R9*10^6,"Water")/1000</f>
        <v>2645.8749968249517</v>
      </c>
      <c r="S32">
        <f>[1]!PropsSI("H","Q",1,"P",S9*10^6,"Water")/1000</f>
        <v>2645.9568094246006</v>
      </c>
    </row>
    <row r="34" spans="2:19">
      <c r="B34" t="s">
        <v>39</v>
      </c>
      <c r="C34">
        <f>C4</f>
        <v>17.62</v>
      </c>
      <c r="D34">
        <f t="shared" ref="D34:S34" si="6">D4</f>
        <v>16.23</v>
      </c>
      <c r="E34">
        <f t="shared" si="6"/>
        <v>25</v>
      </c>
      <c r="F34">
        <f t="shared" si="6"/>
        <v>29.86</v>
      </c>
      <c r="G34">
        <f t="shared" si="6"/>
        <v>0</v>
      </c>
      <c r="H34">
        <f t="shared" si="6"/>
        <v>0</v>
      </c>
      <c r="I34">
        <f t="shared" si="6"/>
        <v>20.190000000000001</v>
      </c>
      <c r="J34">
        <f t="shared" si="6"/>
        <v>20.440000000000001</v>
      </c>
      <c r="K34">
        <f t="shared" si="6"/>
        <v>23.51</v>
      </c>
      <c r="L34">
        <f t="shared" si="6"/>
        <v>30.26</v>
      </c>
      <c r="M34">
        <f t="shared" si="6"/>
        <v>37.619999999999997</v>
      </c>
      <c r="N34">
        <f t="shared" si="6"/>
        <v>38.22</v>
      </c>
      <c r="O34">
        <f t="shared" si="6"/>
        <v>43</v>
      </c>
      <c r="P34">
        <f t="shared" si="6"/>
        <v>41.91</v>
      </c>
      <c r="Q34">
        <f t="shared" si="6"/>
        <v>41.91</v>
      </c>
      <c r="R34">
        <f t="shared" si="6"/>
        <v>0</v>
      </c>
      <c r="S34">
        <f t="shared" si="6"/>
        <v>0</v>
      </c>
    </row>
    <row r="35" spans="2:19">
      <c r="B35" t="s">
        <v>40</v>
      </c>
      <c r="C35">
        <f>C8</f>
        <v>30.28</v>
      </c>
      <c r="D35">
        <f t="shared" ref="D35:S35" si="7">D8</f>
        <v>32.83</v>
      </c>
      <c r="E35">
        <f t="shared" si="7"/>
        <v>25.9</v>
      </c>
      <c r="F35">
        <f t="shared" si="7"/>
        <v>20.86</v>
      </c>
      <c r="G35">
        <f t="shared" si="7"/>
        <v>45.45</v>
      </c>
      <c r="H35">
        <f t="shared" si="7"/>
        <v>44.72</v>
      </c>
      <c r="I35">
        <f t="shared" si="7"/>
        <v>51.91</v>
      </c>
      <c r="J35">
        <f t="shared" si="7"/>
        <v>53.34</v>
      </c>
      <c r="K35">
        <f t="shared" si="7"/>
        <v>51.53</v>
      </c>
      <c r="L35">
        <f t="shared" si="7"/>
        <v>46.24</v>
      </c>
      <c r="M35">
        <f t="shared" si="7"/>
        <v>37.96</v>
      </c>
      <c r="N35">
        <f t="shared" si="7"/>
        <v>37.270000000000003</v>
      </c>
      <c r="O35">
        <f t="shared" si="7"/>
        <v>29.59</v>
      </c>
      <c r="P35">
        <f t="shared" si="7"/>
        <v>25.67</v>
      </c>
      <c r="Q35">
        <f t="shared" si="7"/>
        <v>26.51</v>
      </c>
      <c r="R35">
        <f t="shared" si="7"/>
        <v>47.22</v>
      </c>
      <c r="S35">
        <f t="shared" si="7"/>
        <v>46.75</v>
      </c>
    </row>
    <row r="36" spans="2:19">
      <c r="B36" t="s">
        <v>43</v>
      </c>
      <c r="C36">
        <f>C16+C18+C20</f>
        <v>111.95</v>
      </c>
      <c r="D36">
        <f t="shared" ref="D36:S36" si="8">D16+D18+D20</f>
        <v>115.77000000000001</v>
      </c>
      <c r="E36">
        <f t="shared" si="8"/>
        <v>119.64</v>
      </c>
      <c r="F36">
        <f t="shared" si="8"/>
        <v>118.44999999999999</v>
      </c>
      <c r="G36">
        <f t="shared" si="8"/>
        <v>107.13</v>
      </c>
      <c r="H36">
        <f t="shared" si="8"/>
        <v>106.06</v>
      </c>
      <c r="I36">
        <f t="shared" si="8"/>
        <v>168.26999999999998</v>
      </c>
      <c r="J36">
        <f t="shared" si="8"/>
        <v>172.10999999999999</v>
      </c>
      <c r="K36">
        <f t="shared" si="8"/>
        <v>174.88000000000002</v>
      </c>
      <c r="L36">
        <f t="shared" si="8"/>
        <v>177.79000000000002</v>
      </c>
      <c r="M36">
        <f t="shared" si="8"/>
        <v>175.73999999999998</v>
      </c>
      <c r="N36">
        <f t="shared" si="8"/>
        <v>175.25</v>
      </c>
      <c r="O36">
        <f t="shared" si="8"/>
        <v>168.98</v>
      </c>
      <c r="P36">
        <f t="shared" si="8"/>
        <v>160.15</v>
      </c>
      <c r="Q36">
        <f t="shared" si="8"/>
        <v>160.15</v>
      </c>
      <c r="R36">
        <f t="shared" si="8"/>
        <v>109.33</v>
      </c>
      <c r="S36">
        <f t="shared" si="8"/>
        <v>109.1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zoomScale="85" zoomScaleNormal="85" workbookViewId="0">
      <selection activeCell="K22" sqref="K22"/>
    </sheetView>
  </sheetViews>
  <sheetFormatPr defaultRowHeight="14.5"/>
  <cols>
    <col min="2" max="2" width="35.08984375" bestFit="1" customWidth="1"/>
    <col min="12" max="12" width="37" bestFit="1" customWidth="1"/>
  </cols>
  <sheetData>
    <row r="1" spans="1:23">
      <c r="D1" s="1">
        <v>0.5</v>
      </c>
      <c r="M1" s="1">
        <v>1</v>
      </c>
    </row>
    <row r="2" spans="1:23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M2">
        <v>-40</v>
      </c>
      <c r="N2">
        <v>-28</v>
      </c>
      <c r="O2">
        <v>-20</v>
      </c>
      <c r="P2">
        <v>-10.199999999999999</v>
      </c>
      <c r="Q2">
        <v>-3.1</v>
      </c>
      <c r="R2">
        <v>-2.5</v>
      </c>
      <c r="S2">
        <v>15</v>
      </c>
      <c r="T2">
        <v>37</v>
      </c>
      <c r="U2">
        <v>37</v>
      </c>
      <c r="V2">
        <v>15</v>
      </c>
      <c r="W2">
        <v>37</v>
      </c>
    </row>
    <row r="3" spans="1:23">
      <c r="A3">
        <v>13</v>
      </c>
      <c r="B3" t="s">
        <v>0</v>
      </c>
      <c r="K3">
        <v>13</v>
      </c>
      <c r="L3" t="s">
        <v>0</v>
      </c>
    </row>
    <row r="4" spans="1:23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L4" t="s">
        <v>1</v>
      </c>
      <c r="M4">
        <v>20.190000000000001</v>
      </c>
      <c r="N4">
        <v>20.440000000000001</v>
      </c>
      <c r="O4">
        <v>23.51</v>
      </c>
      <c r="P4">
        <v>30.26</v>
      </c>
      <c r="Q4">
        <v>37.619999999999997</v>
      </c>
      <c r="R4">
        <v>38.22</v>
      </c>
      <c r="S4">
        <v>43</v>
      </c>
      <c r="T4">
        <v>41.91</v>
      </c>
      <c r="U4">
        <v>41.91</v>
      </c>
      <c r="V4">
        <v>0</v>
      </c>
      <c r="W4">
        <v>0</v>
      </c>
    </row>
    <row r="5" spans="1:23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L5" t="s">
        <v>2</v>
      </c>
      <c r="M5">
        <v>0.21629999999999999</v>
      </c>
      <c r="N5">
        <v>0.2225</v>
      </c>
      <c r="O5">
        <v>0.19389999999999999</v>
      </c>
      <c r="P5">
        <v>0.1497</v>
      </c>
      <c r="Q5">
        <v>0.1123</v>
      </c>
      <c r="R5">
        <v>0.1096</v>
      </c>
      <c r="S5">
        <v>8.4599999999999995E-2</v>
      </c>
      <c r="T5">
        <v>7.6700000000000004E-2</v>
      </c>
      <c r="U5">
        <v>7.6700000000000004E-2</v>
      </c>
      <c r="V5">
        <v>0.2046</v>
      </c>
      <c r="W5">
        <v>0.19500000000000001</v>
      </c>
    </row>
    <row r="6" spans="1:23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L6" t="s">
        <v>3</v>
      </c>
      <c r="M6">
        <v>122.6</v>
      </c>
      <c r="N6">
        <v>123.6</v>
      </c>
      <c r="O6">
        <v>119.2</v>
      </c>
      <c r="P6">
        <v>111.3</v>
      </c>
      <c r="Q6">
        <v>102.9</v>
      </c>
      <c r="R6">
        <v>102.2</v>
      </c>
      <c r="S6">
        <v>95</v>
      </c>
      <c r="T6">
        <v>92.4</v>
      </c>
      <c r="U6">
        <v>92.4</v>
      </c>
      <c r="V6">
        <v>120.9</v>
      </c>
      <c r="W6">
        <v>121.8</v>
      </c>
    </row>
    <row r="7" spans="1:23">
      <c r="A7">
        <v>14</v>
      </c>
      <c r="B7" t="s">
        <v>4</v>
      </c>
      <c r="K7">
        <v>14</v>
      </c>
      <c r="L7" t="s">
        <v>4</v>
      </c>
    </row>
    <row r="8" spans="1:23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L8" t="s">
        <v>1</v>
      </c>
      <c r="M8">
        <v>51.91</v>
      </c>
      <c r="N8">
        <v>53.34</v>
      </c>
      <c r="O8">
        <v>51.53</v>
      </c>
      <c r="P8">
        <v>46.24</v>
      </c>
      <c r="Q8">
        <v>37.96</v>
      </c>
      <c r="R8">
        <v>37.270000000000003</v>
      </c>
      <c r="S8">
        <v>29.59</v>
      </c>
      <c r="T8">
        <v>25.67</v>
      </c>
      <c r="U8">
        <v>26.51</v>
      </c>
      <c r="V8">
        <v>47.22</v>
      </c>
      <c r="W8">
        <v>46.75</v>
      </c>
    </row>
    <row r="9" spans="1:23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L9" t="s">
        <v>2</v>
      </c>
      <c r="M9">
        <v>0.1608</v>
      </c>
      <c r="N9">
        <v>0.16569999999999999</v>
      </c>
      <c r="O9">
        <v>0.13389999999999999</v>
      </c>
      <c r="P9">
        <v>8.6199999999999999E-2</v>
      </c>
      <c r="Q9">
        <v>5.1499999999999997E-2</v>
      </c>
      <c r="R9">
        <v>4.9099999999999998E-2</v>
      </c>
      <c r="S9">
        <v>3.1199999999999999E-2</v>
      </c>
      <c r="T9">
        <v>2.7900000000000001E-2</v>
      </c>
      <c r="U9">
        <v>2.7900000000000001E-2</v>
      </c>
      <c r="V9">
        <v>5.0799999999999998E-2</v>
      </c>
      <c r="W9">
        <v>5.0900000000000001E-2</v>
      </c>
    </row>
    <row r="10" spans="1:23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L10" t="s">
        <v>3</v>
      </c>
      <c r="M10">
        <v>113.4</v>
      </c>
      <c r="N10">
        <v>114.4</v>
      </c>
      <c r="O10">
        <v>108</v>
      </c>
      <c r="P10">
        <v>95.5</v>
      </c>
      <c r="Q10">
        <v>82</v>
      </c>
      <c r="R10">
        <v>80.900000000000006</v>
      </c>
      <c r="S10">
        <v>69.900000000000006</v>
      </c>
      <c r="T10">
        <v>67.37</v>
      </c>
      <c r="U10">
        <v>67.37</v>
      </c>
      <c r="V10">
        <v>81.72</v>
      </c>
      <c r="W10">
        <v>81.73</v>
      </c>
    </row>
    <row r="11" spans="1:23">
      <c r="A11">
        <v>15</v>
      </c>
      <c r="B11" t="s">
        <v>5</v>
      </c>
      <c r="K11">
        <v>15</v>
      </c>
      <c r="L11" t="s">
        <v>5</v>
      </c>
    </row>
    <row r="12" spans="1:23">
      <c r="B12" t="s">
        <v>1</v>
      </c>
      <c r="C12">
        <v>4.4400000000000004</v>
      </c>
      <c r="D12">
        <v>4.4400000000000004</v>
      </c>
      <c r="E12">
        <v>4.4400000000000004</v>
      </c>
      <c r="F12">
        <v>4.4400000000000004</v>
      </c>
      <c r="G12">
        <v>7.68</v>
      </c>
      <c r="H12">
        <v>5.52</v>
      </c>
      <c r="L12" t="s">
        <v>1</v>
      </c>
      <c r="M12">
        <v>4.4400000000000004</v>
      </c>
      <c r="N12">
        <v>4.4400000000000004</v>
      </c>
      <c r="O12">
        <v>4.4400000000000004</v>
      </c>
      <c r="P12">
        <v>4.4400000000000004</v>
      </c>
      <c r="Q12">
        <v>4.4400000000000004</v>
      </c>
      <c r="R12">
        <v>4.4400000000000004</v>
      </c>
      <c r="S12">
        <v>4.4400000000000004</v>
      </c>
      <c r="T12">
        <v>4.4400000000000004</v>
      </c>
      <c r="U12">
        <v>4.4400000000000004</v>
      </c>
      <c r="V12">
        <v>29.53</v>
      </c>
      <c r="W12">
        <v>25.8</v>
      </c>
    </row>
    <row r="13" spans="1:23">
      <c r="B13" t="s">
        <v>3</v>
      </c>
      <c r="C13">
        <v>91.3</v>
      </c>
      <c r="D13">
        <v>84.58</v>
      </c>
      <c r="E13">
        <v>35.06</v>
      </c>
      <c r="F13">
        <v>35.39</v>
      </c>
      <c r="G13">
        <v>45.43</v>
      </c>
      <c r="H13">
        <v>68.8</v>
      </c>
      <c r="L13" t="s">
        <v>3</v>
      </c>
      <c r="M13">
        <v>89.57</v>
      </c>
      <c r="N13">
        <v>90.17</v>
      </c>
      <c r="O13">
        <v>74.319999999999993</v>
      </c>
      <c r="P13">
        <v>42.9</v>
      </c>
      <c r="Q13">
        <v>42.72</v>
      </c>
      <c r="R13">
        <v>42.7</v>
      </c>
      <c r="S13">
        <v>42.72</v>
      </c>
      <c r="T13">
        <v>45.8</v>
      </c>
      <c r="U13">
        <v>48</v>
      </c>
      <c r="V13">
        <v>83.56</v>
      </c>
      <c r="W13">
        <v>80.58</v>
      </c>
    </row>
    <row r="14" spans="1:23">
      <c r="B14" t="s">
        <v>6</v>
      </c>
      <c r="C14">
        <v>104.3</v>
      </c>
      <c r="D14">
        <v>103.8</v>
      </c>
      <c r="E14" t="s">
        <v>7</v>
      </c>
      <c r="F14" t="s">
        <v>8</v>
      </c>
      <c r="G14" t="s">
        <v>9</v>
      </c>
      <c r="H14">
        <v>101.7</v>
      </c>
      <c r="L14" t="s">
        <v>19</v>
      </c>
      <c r="M14">
        <v>103.6</v>
      </c>
      <c r="N14">
        <v>103.7</v>
      </c>
      <c r="O14">
        <v>102.42</v>
      </c>
      <c r="P14" t="s">
        <v>20</v>
      </c>
      <c r="Q14" t="s">
        <v>21</v>
      </c>
      <c r="R14" t="s">
        <v>22</v>
      </c>
      <c r="S14" t="s">
        <v>23</v>
      </c>
      <c r="T14" t="s">
        <v>24</v>
      </c>
      <c r="U14" t="s">
        <v>25</v>
      </c>
      <c r="V14" t="s">
        <v>26</v>
      </c>
      <c r="W14" t="s">
        <v>27</v>
      </c>
    </row>
    <row r="15" spans="1:23">
      <c r="B15" t="s">
        <v>10</v>
      </c>
      <c r="C15">
        <v>833.3</v>
      </c>
      <c r="D15">
        <v>833.3</v>
      </c>
      <c r="E15">
        <v>833.3</v>
      </c>
      <c r="F15">
        <v>833.3</v>
      </c>
      <c r="G15">
        <v>833.3</v>
      </c>
      <c r="H15">
        <v>833.3</v>
      </c>
      <c r="L15" t="s">
        <v>28</v>
      </c>
      <c r="M15">
        <v>833.3</v>
      </c>
      <c r="N15">
        <v>833.3</v>
      </c>
      <c r="O15">
        <v>833.3</v>
      </c>
      <c r="P15">
        <v>833.3</v>
      </c>
      <c r="Q15">
        <v>833.3</v>
      </c>
      <c r="R15">
        <v>833.3</v>
      </c>
      <c r="S15">
        <v>833.3</v>
      </c>
      <c r="T15">
        <v>833.3</v>
      </c>
      <c r="U15">
        <v>833.3</v>
      </c>
      <c r="V15">
        <v>833.3</v>
      </c>
      <c r="W15">
        <v>833.3</v>
      </c>
    </row>
    <row r="16" spans="1:23">
      <c r="B16" t="s">
        <v>11</v>
      </c>
      <c r="C16">
        <v>112.9</v>
      </c>
      <c r="D16">
        <v>114</v>
      </c>
      <c r="E16">
        <v>114.7</v>
      </c>
      <c r="F16">
        <v>116.8</v>
      </c>
      <c r="G16">
        <v>118.3</v>
      </c>
      <c r="H16">
        <v>116.8</v>
      </c>
      <c r="L16" t="s">
        <v>11</v>
      </c>
      <c r="M16">
        <v>112.8</v>
      </c>
      <c r="N16">
        <v>113.4</v>
      </c>
      <c r="O16">
        <v>113.3</v>
      </c>
      <c r="P16">
        <v>113</v>
      </c>
      <c r="Q16">
        <v>115.4</v>
      </c>
      <c r="R16">
        <v>115.4</v>
      </c>
      <c r="S16">
        <v>117.3</v>
      </c>
      <c r="T16">
        <v>117.6</v>
      </c>
      <c r="U16">
        <v>423.4</v>
      </c>
      <c r="V16">
        <v>117.7</v>
      </c>
      <c r="W16">
        <v>117.5</v>
      </c>
    </row>
    <row r="17" spans="1:23">
      <c r="B17" t="s">
        <v>12</v>
      </c>
      <c r="C17">
        <v>49.2</v>
      </c>
      <c r="D17">
        <v>41.7</v>
      </c>
      <c r="E17">
        <v>36.700000000000003</v>
      </c>
      <c r="F17">
        <v>22.5</v>
      </c>
      <c r="G17">
        <v>11.7</v>
      </c>
      <c r="H17">
        <v>22.5</v>
      </c>
      <c r="L17" t="s">
        <v>12</v>
      </c>
      <c r="M17">
        <v>50</v>
      </c>
      <c r="N17">
        <v>45.8</v>
      </c>
      <c r="O17">
        <v>52.5</v>
      </c>
      <c r="P17">
        <v>48.3</v>
      </c>
      <c r="Q17">
        <v>31.7</v>
      </c>
      <c r="R17">
        <v>31.7</v>
      </c>
      <c r="S17">
        <v>19.2</v>
      </c>
      <c r="T17">
        <v>16.7</v>
      </c>
      <c r="U17">
        <v>60</v>
      </c>
      <c r="V17">
        <v>15.8</v>
      </c>
      <c r="W17">
        <v>17.5</v>
      </c>
    </row>
    <row r="18" spans="1:23">
      <c r="B18" t="s">
        <v>13</v>
      </c>
      <c r="C18">
        <v>103.2</v>
      </c>
      <c r="D18">
        <v>104.1</v>
      </c>
      <c r="E18">
        <v>89.4</v>
      </c>
      <c r="F18">
        <v>81.8</v>
      </c>
      <c r="G18">
        <v>72</v>
      </c>
      <c r="H18">
        <v>72</v>
      </c>
      <c r="L18" t="s">
        <v>29</v>
      </c>
      <c r="M18">
        <v>120.5</v>
      </c>
      <c r="N18">
        <v>121.5</v>
      </c>
      <c r="O18">
        <v>116.5</v>
      </c>
      <c r="P18">
        <v>107.5</v>
      </c>
      <c r="Q18">
        <v>99.4</v>
      </c>
      <c r="R18">
        <v>98.6</v>
      </c>
      <c r="S18">
        <v>90.9</v>
      </c>
      <c r="T18">
        <v>88</v>
      </c>
      <c r="U18">
        <v>88</v>
      </c>
      <c r="V18">
        <v>73.400000000000006</v>
      </c>
      <c r="W18">
        <v>73.400000000000006</v>
      </c>
    </row>
    <row r="19" spans="1:23">
      <c r="B19" t="s">
        <v>14</v>
      </c>
      <c r="C19">
        <v>69</v>
      </c>
      <c r="D19">
        <v>69</v>
      </c>
      <c r="E19">
        <v>53.1</v>
      </c>
      <c r="F19">
        <v>46</v>
      </c>
      <c r="G19">
        <v>40</v>
      </c>
      <c r="H19">
        <v>40</v>
      </c>
      <c r="L19" t="s">
        <v>30</v>
      </c>
      <c r="M19">
        <v>69</v>
      </c>
      <c r="N19">
        <v>69</v>
      </c>
      <c r="O19">
        <v>63</v>
      </c>
      <c r="P19">
        <v>53.1</v>
      </c>
      <c r="Q19">
        <v>46</v>
      </c>
      <c r="R19">
        <v>45.4</v>
      </c>
      <c r="S19">
        <v>40</v>
      </c>
      <c r="T19">
        <v>40</v>
      </c>
      <c r="U19">
        <v>40</v>
      </c>
      <c r="V19">
        <v>40</v>
      </c>
      <c r="W19">
        <v>40</v>
      </c>
    </row>
    <row r="20" spans="1:23">
      <c r="A20">
        <v>37</v>
      </c>
      <c r="B20" t="s">
        <v>15</v>
      </c>
      <c r="C20">
        <v>68.989999999999995</v>
      </c>
      <c r="D20">
        <v>74.42</v>
      </c>
      <c r="E20">
        <v>59.51</v>
      </c>
      <c r="F20">
        <v>48.88</v>
      </c>
      <c r="G20">
        <v>101.8</v>
      </c>
      <c r="H20">
        <v>101.58</v>
      </c>
      <c r="K20">
        <v>38</v>
      </c>
      <c r="L20" t="s">
        <v>31</v>
      </c>
      <c r="M20">
        <v>114.51</v>
      </c>
      <c r="N20">
        <v>117.52</v>
      </c>
      <c r="O20">
        <v>113.73</v>
      </c>
      <c r="P20">
        <v>102.51</v>
      </c>
      <c r="Q20">
        <v>85.72</v>
      </c>
      <c r="R20">
        <v>84.34</v>
      </c>
      <c r="S20">
        <v>68.78</v>
      </c>
      <c r="T20">
        <v>62.35</v>
      </c>
      <c r="U20">
        <v>62.35</v>
      </c>
      <c r="V20">
        <v>102.85</v>
      </c>
      <c r="W20">
        <v>102.67</v>
      </c>
    </row>
    <row r="21" spans="1:23">
      <c r="B21" t="s">
        <v>16</v>
      </c>
      <c r="C21">
        <v>59.33</v>
      </c>
      <c r="D21">
        <v>64</v>
      </c>
      <c r="E21">
        <v>51.18</v>
      </c>
      <c r="F21">
        <v>42.04</v>
      </c>
      <c r="G21">
        <v>87.55</v>
      </c>
      <c r="H21">
        <v>87.36</v>
      </c>
      <c r="L21" t="s">
        <v>16</v>
      </c>
      <c r="M21">
        <v>98.48</v>
      </c>
      <c r="N21">
        <v>101.07</v>
      </c>
      <c r="O21">
        <v>97.81</v>
      </c>
      <c r="P21">
        <v>88.16</v>
      </c>
      <c r="Q21">
        <v>73.72</v>
      </c>
      <c r="R21">
        <v>72.53</v>
      </c>
      <c r="S21">
        <v>59.15</v>
      </c>
      <c r="T21">
        <v>53.62</v>
      </c>
      <c r="U21">
        <v>53.62</v>
      </c>
      <c r="V21">
        <v>88.45</v>
      </c>
      <c r="W21">
        <v>88.3</v>
      </c>
    </row>
    <row r="22" spans="1:23">
      <c r="A22">
        <v>38</v>
      </c>
      <c r="B22" t="s">
        <v>17</v>
      </c>
      <c r="C22">
        <v>39.729999999999997</v>
      </c>
      <c r="D22">
        <v>36.479999999999997</v>
      </c>
      <c r="E22">
        <v>55.99</v>
      </c>
      <c r="F22">
        <v>66.97</v>
      </c>
      <c r="G22">
        <v>0</v>
      </c>
      <c r="H22">
        <v>0</v>
      </c>
      <c r="K22">
        <v>39</v>
      </c>
      <c r="L22" t="s">
        <v>32</v>
      </c>
      <c r="M22">
        <v>44.19</v>
      </c>
      <c r="N22">
        <v>44.67</v>
      </c>
      <c r="O22">
        <v>51.35</v>
      </c>
      <c r="P22">
        <v>65.97</v>
      </c>
      <c r="Q22">
        <v>82.1</v>
      </c>
      <c r="R22">
        <v>83.41</v>
      </c>
      <c r="S22">
        <v>94.13</v>
      </c>
      <c r="T22">
        <v>92.45</v>
      </c>
      <c r="U22">
        <v>92.45</v>
      </c>
      <c r="V22">
        <v>0</v>
      </c>
      <c r="W22">
        <v>0</v>
      </c>
    </row>
    <row r="23" spans="1:23">
      <c r="B23" t="s">
        <v>16</v>
      </c>
      <c r="C23">
        <v>34.17</v>
      </c>
      <c r="D23">
        <v>31.37</v>
      </c>
      <c r="E23">
        <v>48.15</v>
      </c>
      <c r="F23">
        <v>57.59</v>
      </c>
      <c r="G23">
        <v>0</v>
      </c>
      <c r="H23">
        <v>0</v>
      </c>
      <c r="L23" t="s">
        <v>16</v>
      </c>
      <c r="M23">
        <v>38</v>
      </c>
      <c r="N23">
        <v>38.42</v>
      </c>
      <c r="O23">
        <v>44.16</v>
      </c>
      <c r="P23">
        <v>56.73</v>
      </c>
      <c r="Q23">
        <v>70.61</v>
      </c>
      <c r="R23">
        <v>71.73</v>
      </c>
      <c r="S23">
        <v>80.95</v>
      </c>
      <c r="T23">
        <v>79.510000000000005</v>
      </c>
      <c r="U23">
        <v>79.510000000000005</v>
      </c>
      <c r="V23">
        <v>0</v>
      </c>
      <c r="W23">
        <v>0</v>
      </c>
    </row>
    <row r="24" spans="1:23">
      <c r="A24">
        <v>39</v>
      </c>
      <c r="B24" t="s">
        <v>18</v>
      </c>
      <c r="C24">
        <v>3.23</v>
      </c>
      <c r="D24">
        <v>4.87</v>
      </c>
      <c r="E24">
        <v>4.1399999999999997</v>
      </c>
      <c r="F24">
        <v>2.6</v>
      </c>
      <c r="G24">
        <v>5.33</v>
      </c>
      <c r="H24">
        <v>4.4800000000000004</v>
      </c>
      <c r="K24">
        <v>40</v>
      </c>
      <c r="L24" t="s">
        <v>33</v>
      </c>
      <c r="M24">
        <v>9.57</v>
      </c>
      <c r="N24">
        <v>9.92</v>
      </c>
      <c r="O24">
        <v>9.8000000000000007</v>
      </c>
      <c r="P24">
        <v>9.31</v>
      </c>
      <c r="Q24">
        <v>7.92</v>
      </c>
      <c r="R24">
        <v>7.5</v>
      </c>
      <c r="S24">
        <v>6.07</v>
      </c>
      <c r="T24">
        <v>5.35</v>
      </c>
      <c r="U24">
        <v>5.35</v>
      </c>
      <c r="V24">
        <v>6.48</v>
      </c>
      <c r="W24">
        <v>6.43</v>
      </c>
    </row>
    <row r="25" spans="1:23">
      <c r="B25" t="s">
        <v>16</v>
      </c>
      <c r="C25">
        <v>2.78</v>
      </c>
      <c r="D25">
        <v>4.1900000000000004</v>
      </c>
      <c r="E25">
        <v>3.56</v>
      </c>
      <c r="F25">
        <v>2.2400000000000002</v>
      </c>
      <c r="G25">
        <v>4.58</v>
      </c>
      <c r="H25">
        <v>3.85</v>
      </c>
      <c r="L25" t="s">
        <v>16</v>
      </c>
      <c r="M25">
        <v>8.23</v>
      </c>
      <c r="N25">
        <v>8.5299999999999994</v>
      </c>
      <c r="O25">
        <v>8.43</v>
      </c>
      <c r="P25">
        <v>8.01</v>
      </c>
      <c r="Q25">
        <v>6.81</v>
      </c>
      <c r="R25">
        <v>6.43</v>
      </c>
      <c r="S25">
        <v>5.22</v>
      </c>
      <c r="T25">
        <v>4.5999999999999996</v>
      </c>
      <c r="U25">
        <v>4.5999999999999996</v>
      </c>
      <c r="V25">
        <v>5.57</v>
      </c>
      <c r="W25">
        <v>5.53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7F3E-7BBE-4E10-9277-F2F26A5DBFC2}">
  <dimension ref="B3:F14"/>
  <sheetViews>
    <sheetView workbookViewId="0">
      <selection activeCell="B15" sqref="B15"/>
    </sheetView>
  </sheetViews>
  <sheetFormatPr defaultRowHeight="14.5"/>
  <sheetData>
    <row r="3" spans="2:6">
      <c r="B3" s="2" t="s">
        <v>49</v>
      </c>
      <c r="D3" s="2">
        <v>108.1630088858</v>
      </c>
      <c r="F3" s="2">
        <v>35.402046464447999</v>
      </c>
    </row>
    <row r="4" spans="2:6">
      <c r="B4" s="2">
        <v>112.27951314000001</v>
      </c>
      <c r="D4" s="2">
        <v>106.86701876402</v>
      </c>
      <c r="F4" s="2">
        <v>34.106056587573498</v>
      </c>
    </row>
    <row r="5" spans="2:6">
      <c r="B5">
        <f>B3-B4</f>
        <v>1.3141075156029984</v>
      </c>
      <c r="D5">
        <f>D3-D4</f>
        <v>1.2959901217799938</v>
      </c>
      <c r="F5">
        <f>F3-F4</f>
        <v>1.2959898768745006</v>
      </c>
    </row>
    <row r="7" spans="2:6">
      <c r="F7">
        <f>F5/F4*100</f>
        <v>3.7998819170044218</v>
      </c>
    </row>
    <row r="10" spans="2:6">
      <c r="B10" s="2">
        <v>112.29741560779</v>
      </c>
    </row>
    <row r="11" spans="2:6">
      <c r="B11" s="2">
        <v>112.27951314000001</v>
      </c>
    </row>
    <row r="12" spans="2:6">
      <c r="B12">
        <f>B10-B11</f>
        <v>1.7902467789994603E-2</v>
      </c>
    </row>
    <row r="14" spans="2:6">
      <c r="B14">
        <f>B12/B10*100</f>
        <v>1.5942012283275308E-2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 (2)</vt:lpstr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Учетная запись сотрудника НОЦ (№3)</dc:creator>
  <cp:lastModifiedBy>Vladimir</cp:lastModifiedBy>
  <dcterms:created xsi:type="dcterms:W3CDTF">2015-06-05T18:17:20Z</dcterms:created>
  <dcterms:modified xsi:type="dcterms:W3CDTF">2022-08-19T10:45:36Z</dcterms:modified>
</cp:coreProperties>
</file>