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Final" sheetId="1" state="visible" r:id="rId1"/>
    <sheet name="Datos_Crudo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6"/>
      <scheme val="minor"/>
    </font>
  </fonts>
  <fills count="5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18" fontId="1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18" fontId="1" fillId="3" borderId="1" applyAlignment="1" pivotButton="0" quotePrefix="0" xfId="0">
      <alignment horizontal="center" vertical="center"/>
    </xf>
    <xf numFmtId="18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4" borderId="4" applyAlignment="1" pivotButton="0" quotePrefix="0" xfId="0">
      <alignment horizontal="center" vertical="center" wrapText="1"/>
    </xf>
    <xf numFmtId="0" fontId="4" fillId="4" borderId="9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/>
    </xf>
    <xf numFmtId="0" fontId="4" fillId="4" borderId="8" applyAlignment="1" pivotButton="0" quotePrefix="0" xfId="0">
      <alignment horizontal="center" vertical="center" wrapText="1"/>
    </xf>
    <xf numFmtId="0" fontId="4" fillId="4" borderId="7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"/>
  <sheetViews>
    <sheetView tabSelected="1" zoomScaleNormal="100" workbookViewId="0">
      <selection activeCell="A3" sqref="A3:F3"/>
    </sheetView>
  </sheetViews>
  <sheetFormatPr baseColWidth="10" defaultRowHeight="15"/>
  <cols>
    <col width="13.85546875" customWidth="1" style="4" min="1" max="1"/>
    <col width="12.7109375" customWidth="1" min="2" max="2"/>
    <col width="17.28515625" customWidth="1" min="3" max="3"/>
    <col width="35.7109375" customWidth="1" min="4" max="4"/>
    <col width="27.85546875" customWidth="1" min="5" max="5"/>
    <col width="12.7109375" customWidth="1" min="6" max="6"/>
  </cols>
  <sheetData>
    <row r="1" ht="39" customHeight="1">
      <c r="A1" s="23" t="inlineStr">
        <is>
          <t>“Haz la obra de evangelizador, efectúa tu ministerio plenamente.”
 (2 TIMOTEO 4:5)</t>
        </is>
      </c>
      <c r="B1" s="24" t="n"/>
      <c r="C1" s="24" t="n"/>
      <c r="D1" s="24" t="n"/>
      <c r="E1" s="24" t="n"/>
      <c r="F1" s="25" t="n"/>
    </row>
    <row r="2" ht="35.45" customHeight="1">
      <c r="A2" s="26" t="n"/>
      <c r="B2" s="27" t="n"/>
      <c r="C2" s="27" t="n"/>
      <c r="D2" s="27" t="n"/>
      <c r="E2" s="27" t="n"/>
      <c r="F2" s="28" t="n"/>
    </row>
    <row r="3" ht="21" customHeight="1">
      <c r="A3" s="22">
        <f>CONCATENATE("PROGRAMA DE PREDICACION Y CONDUCTORES (", Datos_Crudos!A13, ")")</f>
        <v/>
      </c>
      <c r="B3" s="24" t="n"/>
      <c r="C3" s="24" t="n"/>
      <c r="D3" s="24" t="n"/>
      <c r="E3" s="24" t="n"/>
      <c r="F3" s="25" t="n"/>
    </row>
    <row r="4" ht="21" customFormat="1" customHeight="1" s="1">
      <c r="A4" s="2" t="inlineStr">
        <is>
          <t>DIA</t>
        </is>
      </c>
      <c r="B4" s="2" t="inlineStr">
        <is>
          <t>HORA</t>
        </is>
      </c>
      <c r="C4" s="2" t="inlineStr">
        <is>
          <t>CONDUCTOR</t>
        </is>
      </c>
      <c r="D4" s="2" t="inlineStr">
        <is>
          <t>LUGAR</t>
        </is>
      </c>
      <c r="E4" s="2" t="inlineStr">
        <is>
          <t>MODO DE PREDICACION</t>
        </is>
      </c>
      <c r="F4" s="2" t="inlineStr">
        <is>
          <t>TERRITORIO</t>
        </is>
      </c>
    </row>
    <row r="5" ht="30" customFormat="1" customHeight="1" s="1">
      <c r="A5" s="5" t="inlineStr">
        <is>
          <t>LUNES</t>
        </is>
      </c>
      <c r="B5" s="6">
        <f>VLOOKUP(1, Datos_Crudos!A:G, 3, FALSE)</f>
        <v/>
      </c>
      <c r="C5" s="7">
        <f>VLOOKUP(1, Datos_Crudos!A:G, 4, FALSE)</f>
        <v/>
      </c>
      <c r="D5" s="7">
        <f>VLOOKUP(1,  Datos_Crudos!A:G, 5, FALSE)</f>
        <v/>
      </c>
      <c r="E5" s="7">
        <f>VLOOKUP(1,  Datos_Crudos!A:G, 6, FALSE)</f>
        <v/>
      </c>
      <c r="F5" s="7">
        <f>VLOOKUP(1,  Datos_Crudos!A:G, 7, FALSE)</f>
        <v/>
      </c>
    </row>
    <row r="6" ht="30" customFormat="1" customHeight="1" s="1">
      <c r="A6" s="29" t="n"/>
      <c r="B6" s="8">
        <f>VLOOKUP(2,  Datos_Crudos!A:G, 3, FALSE)</f>
        <v/>
      </c>
      <c r="C6" s="11">
        <f>VLOOKUP(2,  Datos_Crudos!A:G, 4, FALSE)</f>
        <v/>
      </c>
      <c r="D6" s="11">
        <f>VLOOKUP(2,  Datos_Crudos!A:G, 5, FALSE)</f>
        <v/>
      </c>
      <c r="E6" s="11">
        <f>VLOOKUP(2,  Datos_Crudos!A:G, 6, FALSE)</f>
        <v/>
      </c>
      <c r="F6" s="11">
        <f>VLOOKUP(2,  Datos_Crudos!A:G, 7, FALSE)</f>
        <v/>
      </c>
    </row>
    <row r="7" customFormat="1" s="1">
      <c r="A7" s="3" t="n"/>
      <c r="B7" s="3" t="n"/>
    </row>
    <row r="8" ht="30" customFormat="1" customHeight="1" s="1">
      <c r="A8" s="5" t="inlineStr">
        <is>
          <t>MARTES</t>
        </is>
      </c>
      <c r="B8" s="9">
        <f>VLOOKUP(3,  Datos_Crudos!A:G, 3, FALSE)</f>
        <v/>
      </c>
      <c r="C8" s="12">
        <f>VLOOKUP(3,  Datos_Crudos!A:G, 4, FALSE)</f>
        <v/>
      </c>
      <c r="D8" s="12">
        <f>VLOOKUP(3,  Datos_Crudos!A:G, 5, FALSE)</f>
        <v/>
      </c>
      <c r="E8" s="12">
        <f>VLOOKUP(3,  Datos_Crudos!A:G, 6, FALSE)</f>
        <v/>
      </c>
      <c r="F8" s="12">
        <f>VLOOKUP(3,  Datos_Crudos!A:G, 7, FALSE)</f>
        <v/>
      </c>
    </row>
    <row r="9" customFormat="1" s="1">
      <c r="A9" s="3" t="n"/>
      <c r="B9" s="3" t="n"/>
    </row>
    <row r="10" ht="30" customFormat="1" customHeight="1" s="1">
      <c r="A10" s="5" t="inlineStr">
        <is>
          <t>MIERCOLES</t>
        </is>
      </c>
      <c r="B10" s="6">
        <f>VLOOKUP(4,  Datos_Crudos!A:G, 3, FALSE)</f>
        <v/>
      </c>
      <c r="C10" s="7">
        <f>VLOOKUP(4,  Datos_Crudos!A:G, 4, FALSE)</f>
        <v/>
      </c>
      <c r="D10" s="7">
        <f>VLOOKUP(4,  Datos_Crudos!A:G, 5, FALSE)</f>
        <v/>
      </c>
      <c r="E10" s="7">
        <f>VLOOKUP(4,  Datos_Crudos!A:G, 6, FALSE)</f>
        <v/>
      </c>
      <c r="F10" s="7">
        <f>VLOOKUP(4,  Datos_Crudos!A:G, 7, FALSE)</f>
        <v/>
      </c>
    </row>
    <row r="11" ht="30" customFormat="1" customHeight="1" s="1">
      <c r="A11" s="29" t="n"/>
      <c r="B11" s="8">
        <f>VLOOKUP(5,  Datos_Crudos!A:G, 3, FALSE)</f>
        <v/>
      </c>
      <c r="C11" s="11">
        <f>VLOOKUP(5,  Datos_Crudos!A:G, 4, FALSE)</f>
        <v/>
      </c>
      <c r="D11" s="11">
        <f>VLOOKUP(5,  Datos_Crudos!A:G, 5, FALSE)</f>
        <v/>
      </c>
      <c r="E11" s="11">
        <f>VLOOKUP(5,  Datos_Crudos!A:G, 6, FALSE)</f>
        <v/>
      </c>
      <c r="F11" s="11">
        <f>VLOOKUP(5,  Datos_Crudos!A:G, 7, FALSE)</f>
        <v/>
      </c>
    </row>
    <row r="12" customFormat="1" s="1">
      <c r="A12" s="3" t="n"/>
      <c r="B12" s="3" t="n"/>
    </row>
    <row r="13" ht="30" customFormat="1" customHeight="1" s="1">
      <c r="A13" s="5" t="inlineStr">
        <is>
          <t>JUEVES</t>
        </is>
      </c>
      <c r="B13" s="9">
        <f>VLOOKUP(6,  Datos_Crudos!A:G, 3, FALSE)</f>
        <v/>
      </c>
      <c r="C13" s="12">
        <f>VLOOKUP(6,  Datos_Crudos!A:G, 4, FALSE)</f>
        <v/>
      </c>
      <c r="D13" s="12">
        <f>VLOOKUP(6,  Datos_Crudos!A:G, 5, FALSE)</f>
        <v/>
      </c>
      <c r="E13" s="12">
        <f>VLOOKUP(6,  Datos_Crudos!A:G, 6, FALSE)</f>
        <v/>
      </c>
      <c r="F13" s="12">
        <f>VLOOKUP(6,  Datos_Crudos!A:G, 7, FALSE)</f>
        <v/>
      </c>
    </row>
    <row r="14">
      <c r="B14" s="10" t="n"/>
      <c r="C14" s="13" t="n"/>
      <c r="D14" s="13" t="n"/>
      <c r="E14" s="13" t="n"/>
      <c r="F14" s="13" t="n"/>
    </row>
    <row r="15" ht="30" customHeight="1">
      <c r="A15" s="5" t="inlineStr">
        <is>
          <t>VIERNES</t>
        </is>
      </c>
      <c r="B15" s="6">
        <f>VLOOKUP(7,  Datos_Crudos!A:G, 3, FALSE)</f>
        <v/>
      </c>
      <c r="C15" s="7">
        <f>VLOOKUP(7,  Datos_Crudos!A:G, 4, FALSE)</f>
        <v/>
      </c>
      <c r="D15" s="7">
        <f>VLOOKUP(7,  Datos_Crudos!A:G, 5, FALSE)</f>
        <v/>
      </c>
      <c r="E15" s="7">
        <f>VLOOKUP(7,  Datos_Crudos!A:G, 6, FALSE)</f>
        <v/>
      </c>
      <c r="F15" s="7">
        <f>VLOOKUP(7,  Datos_Crudos!A:G, 7, FALSE)</f>
        <v/>
      </c>
    </row>
    <row r="16" ht="30" customHeight="1">
      <c r="A16" s="29" t="n"/>
      <c r="B16" s="8">
        <f>VLOOKUP(8,  Datos_Crudos!A:G, 3, FALSE)</f>
        <v/>
      </c>
      <c r="C16" s="11">
        <f>VLOOKUP(8,  Datos_Crudos!A:G, 4, FALSE)</f>
        <v/>
      </c>
      <c r="D16" s="11">
        <f>VLOOKUP(8,  Datos_Crudos!A:G, 5, FALSE)</f>
        <v/>
      </c>
      <c r="E16" s="11">
        <f>VLOOKUP(8,  Datos_Crudos!A:G, 6, FALSE)</f>
        <v/>
      </c>
      <c r="F16" s="11">
        <f>VLOOKUP(8,  Datos_Crudos!A:G, 7, FALSE)</f>
        <v/>
      </c>
    </row>
    <row r="17">
      <c r="A17" s="3" t="n"/>
      <c r="B17" s="3" t="n"/>
      <c r="C17" s="1" t="n"/>
      <c r="D17" s="1" t="n"/>
      <c r="E17" s="1" t="n"/>
      <c r="F17" s="1" t="n"/>
    </row>
    <row r="18" ht="30" customHeight="1">
      <c r="A18" s="5" t="inlineStr">
        <is>
          <t>SABADO</t>
        </is>
      </c>
      <c r="B18" s="9">
        <f>VLOOKUP(9,  Datos_Crudos!A:G, 3, FALSE)</f>
        <v/>
      </c>
      <c r="C18" s="12">
        <f>VLOOKUP(9,  Datos_Crudos!A:G, 4, FALSE)</f>
        <v/>
      </c>
      <c r="D18" s="12">
        <f>VLOOKUP(9,  Datos_Crudos!A:G, 5, FALSE)</f>
        <v/>
      </c>
      <c r="E18" s="12">
        <f>VLOOKUP(9,  Datos_Crudos!A:G, 6, FALSE)</f>
        <v/>
      </c>
      <c r="F18" s="12">
        <f>VLOOKUP(9,  Datos_Crudos!A:G, 7, FALSE)</f>
        <v/>
      </c>
    </row>
    <row r="19">
      <c r="B19" s="10" t="n"/>
      <c r="C19" s="13" t="n"/>
      <c r="D19" s="13" t="n"/>
      <c r="E19" s="13" t="n"/>
      <c r="F19" s="13" t="n"/>
    </row>
    <row r="20" ht="30" customHeight="1">
      <c r="A20" s="5" t="inlineStr">
        <is>
          <t>DOMINGO</t>
        </is>
      </c>
      <c r="B20" s="9">
        <f>VLOOKUP(10,  Datos_Crudos!A:G, 3, FALSE)</f>
        <v/>
      </c>
      <c r="C20" s="12">
        <f>VLOOKUP(10,  Datos_Crudos!A:G, 4, FALSE)</f>
        <v/>
      </c>
      <c r="D20" s="12">
        <f>VLOOKUP(10,  Datos_Crudos!A:G, 5, FALSE)</f>
        <v/>
      </c>
      <c r="E20" s="12">
        <f>VLOOKUP(10,  Datos_Crudos!A:G, 6, FALSE)</f>
        <v/>
      </c>
      <c r="F20" s="12">
        <f>VLOOKUP(10,  Datos_Crudos!A:G, 7, FALSE)</f>
        <v/>
      </c>
    </row>
  </sheetData>
  <mergeCells count="5">
    <mergeCell ref="A5:A6"/>
    <mergeCell ref="A1:F2"/>
    <mergeCell ref="A10:A11"/>
    <mergeCell ref="A15:A16"/>
    <mergeCell ref="A3:F3"/>
  </mergeCells>
  <pageMargins left="0.7" right="0.7" top="0.75" bottom="0.75" header="0.3" footer="0.3"/>
  <pageSetup orientation="portrait" scale="7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ID_ASIGNACION</t>
        </is>
      </c>
      <c r="B1" t="inlineStr">
        <is>
          <t>DÍA</t>
        </is>
      </c>
      <c r="C1" t="inlineStr">
        <is>
          <t>HORA</t>
        </is>
      </c>
      <c r="D1" t="inlineStr">
        <is>
          <t>CONDUCTOR</t>
        </is>
      </c>
      <c r="E1" t="inlineStr">
        <is>
          <t>LUGAR DE PREDICACION</t>
        </is>
      </c>
      <c r="F1" t="inlineStr">
        <is>
          <t>MÉTODO DE PREDICACIÓN</t>
        </is>
      </c>
      <c r="G1" t="inlineStr">
        <is>
          <t>TERRITORIO</t>
        </is>
      </c>
    </row>
    <row r="2">
      <c r="A2" t="n">
        <v>1</v>
      </c>
      <c r="B2" t="inlineStr">
        <is>
          <t>Lunes</t>
        </is>
      </c>
      <c r="C2" t="inlineStr">
        <is>
          <t>9:00am</t>
        </is>
      </c>
      <c r="D2" t="inlineStr">
        <is>
          <t>Luis Tenorio</t>
        </is>
      </c>
      <c r="E2" t="inlineStr">
        <is>
          <t>Parque Familia Duarte</t>
        </is>
      </c>
      <c r="F2" t="inlineStr">
        <is>
          <t>PREDICACION Y NO EN CASA P.</t>
        </is>
      </c>
      <c r="G2" t="inlineStr">
        <is>
          <t>T.1</t>
        </is>
      </c>
    </row>
    <row r="3">
      <c r="A3" t="n">
        <v>2</v>
      </c>
      <c r="B3" t="inlineStr">
        <is>
          <t>Lunes</t>
        </is>
      </c>
      <c r="C3" t="inlineStr">
        <is>
          <t>7:00pm</t>
        </is>
      </c>
      <c r="D3" t="inlineStr">
        <is>
          <t>Victor Duarte</t>
        </is>
      </c>
      <c r="E3" t="inlineStr">
        <is>
          <t>Parque Familia Duarte</t>
        </is>
      </c>
      <c r="F3" t="inlineStr">
        <is>
          <t>PREDICACION Y NO EN CASA P.</t>
        </is>
      </c>
      <c r="G3" t="inlineStr">
        <is>
          <t>T.6</t>
        </is>
      </c>
    </row>
    <row r="4">
      <c r="A4" t="n">
        <v>3</v>
      </c>
      <c r="B4" t="inlineStr">
        <is>
          <t>Martes</t>
        </is>
      </c>
      <c r="C4" t="inlineStr">
        <is>
          <t>9:00am</t>
        </is>
      </c>
      <c r="D4" t="inlineStr">
        <is>
          <t>Gabriel Jaspe</t>
        </is>
      </c>
      <c r="E4" t="inlineStr">
        <is>
          <t>Parque Familia Manta</t>
        </is>
      </c>
      <c r="F4" t="inlineStr">
        <is>
          <t>PREDICACION Y NO EN CASA P.</t>
        </is>
      </c>
      <c r="G4" t="inlineStr">
        <is>
          <t>T.2</t>
        </is>
      </c>
    </row>
    <row r="5">
      <c r="A5" t="n">
        <v>4</v>
      </c>
      <c r="B5" t="inlineStr">
        <is>
          <t>Miércoles</t>
        </is>
      </c>
      <c r="C5" t="inlineStr">
        <is>
          <t>9:00am</t>
        </is>
      </c>
      <c r="D5" t="inlineStr">
        <is>
          <t>Carlos Azurza</t>
        </is>
      </c>
      <c r="E5" t="inlineStr">
        <is>
          <t>Parque Familia Duarte</t>
        </is>
      </c>
      <c r="F5" t="inlineStr">
        <is>
          <t>PREDICACION Y NO EN CASA P.</t>
        </is>
      </c>
      <c r="G5" t="inlineStr">
        <is>
          <t>T.5</t>
        </is>
      </c>
    </row>
    <row r="6">
      <c r="A6" t="n">
        <v>5</v>
      </c>
      <c r="B6" t="inlineStr">
        <is>
          <t>Miércoles</t>
        </is>
      </c>
      <c r="C6" t="inlineStr">
        <is>
          <t>7:00pm</t>
        </is>
      </c>
      <c r="D6" t="inlineStr">
        <is>
          <t>Edson Silva</t>
        </is>
      </c>
      <c r="E6" t="inlineStr">
        <is>
          <t>Parque El Palmar</t>
        </is>
      </c>
      <c r="F6" t="inlineStr">
        <is>
          <t>PREDICACION Y NO EN CASA P.</t>
        </is>
      </c>
      <c r="G6" t="inlineStr">
        <is>
          <t>T.4</t>
        </is>
      </c>
    </row>
    <row r="7">
      <c r="A7" t="n">
        <v>6</v>
      </c>
      <c r="B7" t="inlineStr">
        <is>
          <t>Jueves</t>
        </is>
      </c>
      <c r="C7" t="inlineStr">
        <is>
          <t>9:00am</t>
        </is>
      </c>
      <c r="D7" t="inlineStr">
        <is>
          <t>Jonathan Morales</t>
        </is>
      </c>
      <c r="E7" t="inlineStr">
        <is>
          <t>Parque Familia Manta</t>
        </is>
      </c>
      <c r="F7" t="inlineStr">
        <is>
          <t>PREDICACION Y NO EN CASA P.</t>
        </is>
      </c>
      <c r="G7" t="inlineStr">
        <is>
          <t>T.7</t>
        </is>
      </c>
    </row>
    <row r="8">
      <c r="A8" t="n">
        <v>7</v>
      </c>
      <c r="B8" t="inlineStr">
        <is>
          <t>Viernes</t>
        </is>
      </c>
      <c r="C8" t="inlineStr">
        <is>
          <t>9:00am</t>
        </is>
      </c>
      <c r="D8" t="inlineStr">
        <is>
          <t>Jorge Reyes</t>
        </is>
      </c>
      <c r="E8" t="inlineStr">
        <is>
          <t>Parque El Palmar</t>
        </is>
      </c>
      <c r="F8" t="inlineStr">
        <is>
          <t>PREDICACION Y NO EN CASA P.</t>
        </is>
      </c>
      <c r="G8" t="inlineStr">
        <is>
          <t>T.8</t>
        </is>
      </c>
    </row>
    <row r="9">
      <c r="A9" t="n">
        <v>8</v>
      </c>
      <c r="B9" t="inlineStr">
        <is>
          <t>Viernes</t>
        </is>
      </c>
      <c r="C9" t="inlineStr">
        <is>
          <t>7:00pm</t>
        </is>
      </c>
      <c r="D9" t="inlineStr">
        <is>
          <t>Fernando Blas</t>
        </is>
      </c>
      <c r="E9" t="inlineStr">
        <is>
          <t>Parque el Palmar</t>
        </is>
      </c>
      <c r="F9" t="inlineStr">
        <is>
          <t>PREDICACION Y NO EN CASA P.</t>
        </is>
      </c>
      <c r="G9" t="inlineStr">
        <is>
          <t>T.9</t>
        </is>
      </c>
    </row>
    <row r="10">
      <c r="A10" t="n">
        <v>9</v>
      </c>
      <c r="B10" t="inlineStr">
        <is>
          <t>Sábado</t>
        </is>
      </c>
      <c r="C10" t="inlineStr">
        <is>
          <t>9:30am</t>
        </is>
      </c>
      <c r="D10" t="inlineStr">
        <is>
          <t>Luis Tenorio</t>
        </is>
      </c>
      <c r="E10" t="inlineStr">
        <is>
          <t>Parque el Palmar</t>
        </is>
      </c>
      <c r="F10" t="inlineStr">
        <is>
          <t>PREDICACION Y NO EN CASA P.</t>
        </is>
      </c>
      <c r="G10" t="inlineStr">
        <is>
          <t>T.10</t>
        </is>
      </c>
    </row>
    <row r="11">
      <c r="A11" t="n">
        <v>10</v>
      </c>
      <c r="B11" t="inlineStr">
        <is>
          <t>Domingo</t>
        </is>
      </c>
      <c r="C11" t="inlineStr">
        <is>
          <t>11:15am</t>
        </is>
      </c>
      <c r="D11" t="inlineStr">
        <is>
          <t>Samuel Vásquez</t>
        </is>
      </c>
      <c r="E11" t="inlineStr">
        <is>
          <t>Salón del reino</t>
        </is>
      </c>
      <c r="F11" t="inlineStr">
        <is>
          <t>PREDICACION Y NO EN CASA P.</t>
        </is>
      </c>
      <c r="G11" t="inlineStr">
        <is>
          <t>T.3</t>
        </is>
      </c>
    </row>
    <row r="13">
      <c r="A13" t="inlineStr">
        <is>
          <t>Del 27 de octubre al 2 de noviembre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FAMILIA VASQUEZ</dc:creator>
  <dcterms:created xsi:type="dcterms:W3CDTF">2025-09-10T15:09:56Z</dcterms:created>
  <dcterms:modified xsi:type="dcterms:W3CDTF">2025-10-27T03:09:10Z</dcterms:modified>
  <cp:lastModifiedBy>I202114488 (Pastor Vásquez,Hugo Alessandro)</cp:lastModifiedBy>
  <cp:lastPrinted>2025-09-11T02:04:52Z</cp:lastPrinted>
</cp:coreProperties>
</file>